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th.hernandez\Downloads\"/>
    </mc:Choice>
  </mc:AlternateContent>
  <bookViews>
    <workbookView minimized="1" xWindow="0" yWindow="0" windowWidth="15360" windowHeight="7365" tabRatio="884" firstSheet="17" activeTab="17"/>
  </bookViews>
  <sheets>
    <sheet name="A -Edo. Sit. Financiera" sheetId="1" r:id="rId1"/>
    <sheet name="B- Edo. de Actividades" sheetId="2" r:id="rId2"/>
    <sheet name="C - Edo. Vari. Haci. Pub." sheetId="3" state="hidden" r:id="rId3"/>
    <sheet name="D -Edo. de Cambios Sit. Financ." sheetId="4" r:id="rId4"/>
    <sheet name="C. Edo Variacion Patrimonio" sheetId="24" r:id="rId5"/>
    <sheet name="E - Edo. de Flujo Efec." sheetId="5" r:id="rId6"/>
    <sheet name="H- Pasivos Contig." sheetId="19" r:id="rId7"/>
    <sheet name="ANALITICO ACTIVO" sheetId="27" r:id="rId8"/>
    <sheet name="G - Edo. Ana. Deu. y Pas." sheetId="7" r:id="rId9"/>
    <sheet name="Edo Analitico x Financiamito" sheetId="23" r:id="rId10"/>
    <sheet name="Endeudamiento Neto" sheetId="14" r:id="rId11"/>
    <sheet name="Interes de Deuda" sheetId="15" r:id="rId12"/>
    <sheet name="ESF Detallando" sheetId="10" r:id="rId13"/>
    <sheet name="Inf. Analitico Deuda y Otros" sheetId="11" r:id="rId14"/>
    <sheet name="Inf. Analit Oblig Diferen Finan" sheetId="21" r:id="rId15"/>
    <sheet name="Balanza Comprobacion Dic-17" sheetId="22" r:id="rId16"/>
    <sheet name="Prog. y Proy Invercion" sheetId="13" r:id="rId17"/>
    <sheet name="Cobertura Finc." sheetId="25" r:id="rId18"/>
    <sheet name="Esq. Bursatiles" sheetId="26" r:id="rId19"/>
    <sheet name="V" sheetId="18" r:id="rId20"/>
    <sheet name="X" sheetId="6" r:id="rId21"/>
    <sheet name="." sheetId="20" r:id="rId22"/>
  </sheets>
  <externalReferences>
    <externalReference r:id="rId23"/>
  </externalReferences>
  <definedNames>
    <definedName name="_xlnm._FilterDatabase" localSheetId="21" hidden="1">'.'!$A$3:$J$82</definedName>
    <definedName name="_xlnm._FilterDatabase" localSheetId="7" hidden="1">'ANALITICO ACTIVO'!$A$8:$H$59</definedName>
    <definedName name="_xlnm._FilterDatabase" localSheetId="15" hidden="1">'Balanza Comprobacion Dic-17'!$A$3:$I$428</definedName>
    <definedName name="_xlnm._FilterDatabase" localSheetId="20" hidden="1">X!$A$5:$H$98</definedName>
    <definedName name="_GoBack" localSheetId="7">'ANALITICO ACTIVO'!$B$471</definedName>
    <definedName name="_GoBack" localSheetId="17">'Cobertura Finc.'!$B$452</definedName>
    <definedName name="_GoBack" localSheetId="18">'Esq. Bursatiles'!$B$453</definedName>
    <definedName name="_GoBack" localSheetId="19">V!$B$452</definedName>
    <definedName name="_xlnm.Print_Area" localSheetId="21">'.'!$A$560:$H$579</definedName>
    <definedName name="_xlnm.Print_Area" localSheetId="0">'A -Edo. Sit. Financiera'!$A$2:$F$52</definedName>
    <definedName name="_xlnm.Print_Area" localSheetId="7">'ANALITICO ACTIVO'!$A$4:$H$65</definedName>
    <definedName name="_xlnm.Print_Area" localSheetId="1">'B- Edo. de Actividades'!$B$2:$F$72</definedName>
    <definedName name="_xlnm.Print_Area" localSheetId="15">'Balanza Comprobacion Dic-17'!$A$1:$E$862</definedName>
    <definedName name="_xlnm.Print_Area" localSheetId="2">'C - Edo. Vari. Haci. Pub.'!$A$1:$F$34</definedName>
    <definedName name="_xlnm.Print_Area" localSheetId="4">'C. Edo Variacion Patrimonio'!$A$1:$F$36</definedName>
    <definedName name="_xlnm.Print_Area" localSheetId="17">'Cobertura Finc.'!$A$1:$F$24</definedName>
    <definedName name="_xlnm.Print_Area" localSheetId="3">'D -Edo. de Cambios Sit. Financ.'!$A$1:$F$67</definedName>
    <definedName name="_xlnm.Print_Area" localSheetId="5">'E - Edo. de Flujo Efec.'!$A$1:$C$68</definedName>
    <definedName name="_xlnm.Print_Area" localSheetId="9">'Edo Analitico x Financiamito'!$B$4:$L$29</definedName>
    <definedName name="_xlnm.Print_Area" localSheetId="10">'Endeudamiento Neto'!$A$2:$D$28</definedName>
    <definedName name="_xlnm.Print_Area" localSheetId="12">'ESF Detallando'!$A$2:$G$92</definedName>
    <definedName name="_xlnm.Print_Area" localSheetId="18">'Esq. Bursatiles'!$A$1:$F$25</definedName>
    <definedName name="_xlnm.Print_Area" localSheetId="8">'G - Edo. Ana. Deu. y Pas.'!$A$1:$E$37</definedName>
    <definedName name="_xlnm.Print_Area" localSheetId="6">'H- Pasivos Contig.'!$B$2:$F$20</definedName>
    <definedName name="_xlnm.Print_Area" localSheetId="14">'Inf. Analit Oblig Diferen Finan'!$B$4:$L$29</definedName>
    <definedName name="_xlnm.Print_Area" localSheetId="13">'Inf. Analitico Deuda y Otros'!$B$2:$J$46</definedName>
    <definedName name="_xlnm.Print_Area" localSheetId="11">'Interes de Deuda'!$A$1:$C$25</definedName>
    <definedName name="_xlnm.Print_Area" localSheetId="16">'Prog. y Proy Invercion'!$A$2:$H$25</definedName>
    <definedName name="_xlnm.Print_Area" localSheetId="19">V!$A$104:$H$487</definedName>
    <definedName name="_xlnm.Print_Area" localSheetId="20">X!$A$1:$G$104</definedName>
    <definedName name="OLE_LINK1" localSheetId="10">'Endeudamiento Neto'!$D$6</definedName>
    <definedName name="Periodos">[1]Periodos!$A$2:$A$5</definedName>
    <definedName name="_xlnm.Print_Titles" localSheetId="1">'B- Edo. de Actividades'!$2:$5</definedName>
    <definedName name="_xlnm.Print_Titles" localSheetId="15">'Balanza Comprobacion Dic-17'!$1:$3</definedName>
    <definedName name="_xlnm.Print_Titles" localSheetId="3">'D -Edo. de Cambios Sit. Financ.'!$1:$4</definedName>
    <definedName name="_xlnm.Print_Titles" localSheetId="12">'ESF Detallando'!$2:$6</definedName>
    <definedName name="_xlnm.Print_Titles" localSheetId="19">V!#REF!</definedName>
    <definedName name="_xlnm.Print_Titles" localSheetId="20">X!$1:$7</definedName>
  </definedNames>
  <calcPr calcId="162913"/>
</workbook>
</file>

<file path=xl/calcChain.xml><?xml version="1.0" encoding="utf-8"?>
<calcChain xmlns="http://schemas.openxmlformats.org/spreadsheetml/2006/main">
  <c r="E849" i="22" l="1"/>
  <c r="F57" i="27"/>
  <c r="E57" i="27"/>
  <c r="D57" i="27"/>
  <c r="F49" i="27"/>
  <c r="E49" i="27"/>
  <c r="D49" i="27"/>
  <c r="F46" i="27"/>
  <c r="E46" i="27"/>
  <c r="D46" i="27"/>
  <c r="F30" i="27"/>
  <c r="E30" i="27"/>
  <c r="D30" i="27"/>
  <c r="F24" i="27"/>
  <c r="E24" i="27"/>
  <c r="D24" i="27"/>
  <c r="F22" i="27"/>
  <c r="E22" i="27"/>
  <c r="D22" i="27"/>
  <c r="F20" i="27"/>
  <c r="E20" i="27"/>
  <c r="D20" i="27"/>
  <c r="G56" i="27"/>
  <c r="H56" i="27" s="1"/>
  <c r="G55" i="27"/>
  <c r="H55" i="27" s="1"/>
  <c r="G54" i="27"/>
  <c r="H54" i="27" s="1"/>
  <c r="G53" i="27"/>
  <c r="H53" i="27" s="1"/>
  <c r="G52" i="27"/>
  <c r="H52" i="27" s="1"/>
  <c r="G51" i="27"/>
  <c r="H51" i="27" s="1"/>
  <c r="G50" i="27"/>
  <c r="H50" i="27" s="1"/>
  <c r="G48" i="27"/>
  <c r="H48" i="27" s="1"/>
  <c r="G47" i="27"/>
  <c r="H47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G29" i="27"/>
  <c r="H29" i="27" s="1"/>
  <c r="G28" i="27"/>
  <c r="H28" i="27" s="1"/>
  <c r="G23" i="27"/>
  <c r="H23" i="27" s="1"/>
  <c r="H24" i="27" s="1"/>
  <c r="G21" i="27"/>
  <c r="H21" i="27" s="1"/>
  <c r="H22" i="27" s="1"/>
  <c r="G19" i="27"/>
  <c r="H19" i="27" s="1"/>
  <c r="G18" i="27"/>
  <c r="H18" i="27" s="1"/>
  <c r="G17" i="27"/>
  <c r="G15" i="27"/>
  <c r="H15" i="27" s="1"/>
  <c r="G14" i="27"/>
  <c r="H14" i="27" s="1"/>
  <c r="G13" i="27"/>
  <c r="H13" i="27" s="1"/>
  <c r="G12" i="27"/>
  <c r="H12" i="27" s="1"/>
  <c r="G11" i="27"/>
  <c r="H11" i="27" s="1"/>
  <c r="F16" i="27"/>
  <c r="E16" i="27"/>
  <c r="D16" i="27"/>
  <c r="G40" i="20"/>
  <c r="F40" i="20"/>
  <c r="E40" i="20"/>
  <c r="D40" i="20"/>
  <c r="H49" i="27" l="1"/>
  <c r="E26" i="27"/>
  <c r="E59" i="27" s="1"/>
  <c r="F26" i="27"/>
  <c r="F59" i="27" s="1"/>
  <c r="D10" i="27"/>
  <c r="H57" i="27"/>
  <c r="E10" i="27"/>
  <c r="H30" i="27"/>
  <c r="D26" i="27"/>
  <c r="D59" i="27" s="1"/>
  <c r="G57" i="27"/>
  <c r="G49" i="27"/>
  <c r="G46" i="27"/>
  <c r="G30" i="27"/>
  <c r="F10" i="27"/>
  <c r="G16" i="27"/>
  <c r="H16" i="27" s="1"/>
  <c r="G22" i="27"/>
  <c r="G24" i="27"/>
  <c r="G20" i="27"/>
  <c r="H20" i="27" s="1"/>
  <c r="H17" i="27"/>
  <c r="H31" i="27"/>
  <c r="H46" i="27" s="1"/>
  <c r="C123" i="20"/>
  <c r="H123" i="20"/>
  <c r="C63" i="5"/>
  <c r="C52" i="5"/>
  <c r="C57" i="5"/>
  <c r="C45" i="5"/>
  <c r="H47" i="5"/>
  <c r="C38" i="5"/>
  <c r="B38" i="5"/>
  <c r="B63" i="5"/>
  <c r="G57" i="5"/>
  <c r="B57" i="5"/>
  <c r="B45" i="5"/>
  <c r="G47" i="5"/>
  <c r="H55" i="20"/>
  <c r="I55" i="20" s="1"/>
  <c r="H54" i="20"/>
  <c r="H53" i="20"/>
  <c r="H52" i="20"/>
  <c r="H51" i="20"/>
  <c r="C51" i="20"/>
  <c r="I51" i="20" s="1"/>
  <c r="H46" i="20"/>
  <c r="I46" i="20" s="1"/>
  <c r="C46" i="20"/>
  <c r="H13" i="20"/>
  <c r="C13" i="20"/>
  <c r="I13" i="20" s="1"/>
  <c r="H38" i="5"/>
  <c r="H48" i="5" s="1"/>
  <c r="G38" i="5"/>
  <c r="C32" i="20"/>
  <c r="H30" i="20"/>
  <c r="C30" i="20"/>
  <c r="I30" i="20" s="1"/>
  <c r="C55" i="20"/>
  <c r="H48" i="20"/>
  <c r="C48" i="20"/>
  <c r="I48" i="20" s="1"/>
  <c r="H39" i="20"/>
  <c r="I39" i="20" s="1"/>
  <c r="C39" i="20"/>
  <c r="H15" i="20"/>
  <c r="C15" i="20"/>
  <c r="I15" i="20" s="1"/>
  <c r="H8" i="20"/>
  <c r="I8" i="20" s="1"/>
  <c r="C8" i="20"/>
  <c r="I123" i="20" l="1"/>
  <c r="E9" i="27"/>
  <c r="F9" i="27"/>
  <c r="D9" i="27"/>
  <c r="H26" i="27"/>
  <c r="G26" i="27"/>
  <c r="G59" i="27" s="1"/>
  <c r="H10" i="27"/>
  <c r="G10" i="27"/>
  <c r="G48" i="5"/>
  <c r="E852" i="22"/>
  <c r="E851" i="22"/>
  <c r="E850" i="22"/>
  <c r="E848" i="22"/>
  <c r="E847" i="22"/>
  <c r="E843" i="22"/>
  <c r="E841" i="22"/>
  <c r="E840" i="22"/>
  <c r="D717" i="22"/>
  <c r="C717" i="22"/>
  <c r="B717" i="22"/>
  <c r="E716" i="22"/>
  <c r="E715" i="22"/>
  <c r="E714" i="22"/>
  <c r="E713" i="22"/>
  <c r="E712" i="22"/>
  <c r="E711" i="22"/>
  <c r="E710" i="22"/>
  <c r="E709" i="22"/>
  <c r="E708" i="22"/>
  <c r="E707" i="22"/>
  <c r="E706" i="22"/>
  <c r="E705" i="22"/>
  <c r="E704" i="22"/>
  <c r="E703" i="22"/>
  <c r="E702" i="22"/>
  <c r="E682" i="22"/>
  <c r="D551" i="22"/>
  <c r="C551" i="22"/>
  <c r="B551" i="22"/>
  <c r="E550" i="22"/>
  <c r="E549" i="22"/>
  <c r="E548" i="22"/>
  <c r="E547" i="22"/>
  <c r="E546" i="22"/>
  <c r="E545" i="22"/>
  <c r="E544" i="22"/>
  <c r="E543" i="22"/>
  <c r="E542" i="22"/>
  <c r="E541" i="22"/>
  <c r="E540" i="22"/>
  <c r="E539" i="22"/>
  <c r="E538" i="22"/>
  <c r="E537" i="22"/>
  <c r="E536" i="22"/>
  <c r="E535" i="22"/>
  <c r="E534" i="22"/>
  <c r="E533" i="22"/>
  <c r="E532" i="22"/>
  <c r="E531" i="22"/>
  <c r="E530" i="22"/>
  <c r="E529" i="22"/>
  <c r="E528" i="22"/>
  <c r="E527" i="22"/>
  <c r="E526" i="22"/>
  <c r="E525" i="22"/>
  <c r="E524" i="22"/>
  <c r="E523" i="22"/>
  <c r="E522" i="22"/>
  <c r="E521" i="22"/>
  <c r="E520" i="22"/>
  <c r="E519" i="22"/>
  <c r="E518" i="22"/>
  <c r="E517" i="22"/>
  <c r="E516" i="22"/>
  <c r="E515" i="22"/>
  <c r="E514" i="22"/>
  <c r="E513" i="22"/>
  <c r="E512" i="22"/>
  <c r="E511" i="22"/>
  <c r="E510" i="22"/>
  <c r="E509" i="22"/>
  <c r="E508" i="22"/>
  <c r="E507" i="22"/>
  <c r="E505" i="22"/>
  <c r="D503" i="22"/>
  <c r="C503" i="22"/>
  <c r="B503" i="22"/>
  <c r="E502" i="22"/>
  <c r="E501" i="22"/>
  <c r="E500" i="22"/>
  <c r="E499" i="22"/>
  <c r="E498" i="22"/>
  <c r="E497" i="22"/>
  <c r="E496" i="22"/>
  <c r="E495" i="22"/>
  <c r="E494" i="22"/>
  <c r="E493" i="22"/>
  <c r="E492" i="22"/>
  <c r="E491" i="22"/>
  <c r="E490" i="22"/>
  <c r="E489" i="22"/>
  <c r="E488" i="22"/>
  <c r="E487" i="22"/>
  <c r="E486" i="22"/>
  <c r="E485" i="22"/>
  <c r="E482" i="22"/>
  <c r="E481" i="22"/>
  <c r="E479" i="22"/>
  <c r="D381" i="22"/>
  <c r="C381" i="22"/>
  <c r="B381" i="22"/>
  <c r="E380" i="22"/>
  <c r="E379" i="22"/>
  <c r="D338" i="22"/>
  <c r="C338" i="22"/>
  <c r="B338" i="22"/>
  <c r="E333" i="22"/>
  <c r="E338" i="22" s="1"/>
  <c r="E325" i="22"/>
  <c r="E323" i="22"/>
  <c r="E321" i="22"/>
  <c r="E319" i="22"/>
  <c r="E225" i="22"/>
  <c r="E211" i="22"/>
  <c r="E209" i="22"/>
  <c r="E208" i="22"/>
  <c r="E4" i="22"/>
  <c r="H9" i="27" l="1"/>
  <c r="G9" i="27"/>
  <c r="E503" i="22"/>
  <c r="E381" i="22"/>
  <c r="E551" i="22"/>
  <c r="E717" i="22"/>
  <c r="H18" i="11" l="1"/>
  <c r="I47" i="10"/>
  <c r="B11" i="10"/>
  <c r="F70" i="10" l="1"/>
  <c r="F11" i="10"/>
  <c r="A4" i="13" l="1"/>
  <c r="G10" i="13"/>
  <c r="F10" i="13"/>
  <c r="E10" i="13"/>
  <c r="A4" i="25" l="1"/>
  <c r="A4" i="26"/>
  <c r="H22" i="3"/>
  <c r="E22" i="24" l="1"/>
  <c r="D22" i="24"/>
  <c r="C22" i="24"/>
  <c r="B22" i="24"/>
  <c r="F25" i="24"/>
  <c r="F24" i="24"/>
  <c r="F29" i="24"/>
  <c r="F28" i="24"/>
  <c r="F27" i="24"/>
  <c r="F26" i="24"/>
  <c r="F21" i="24"/>
  <c r="F20" i="24"/>
  <c r="F19" i="24"/>
  <c r="E18" i="24"/>
  <c r="D18" i="24"/>
  <c r="C18" i="24"/>
  <c r="B18" i="24"/>
  <c r="F17" i="24"/>
  <c r="F15" i="24"/>
  <c r="F14" i="24"/>
  <c r="F13" i="24"/>
  <c r="F12" i="24"/>
  <c r="E11" i="24"/>
  <c r="E16" i="24" s="1"/>
  <c r="E30" i="24" s="1"/>
  <c r="D11" i="24"/>
  <c r="D16" i="24" s="1"/>
  <c r="C11" i="24"/>
  <c r="C16" i="24" s="1"/>
  <c r="B11" i="24"/>
  <c r="B16" i="24" s="1"/>
  <c r="F10" i="24"/>
  <c r="F9" i="24"/>
  <c r="F8" i="24"/>
  <c r="F6" i="24"/>
  <c r="A4" i="24"/>
  <c r="A1" i="24"/>
  <c r="F11" i="24" l="1"/>
  <c r="F16" i="24" s="1"/>
  <c r="B30" i="24"/>
  <c r="D30" i="24"/>
  <c r="F18" i="24"/>
  <c r="C30" i="24"/>
  <c r="F22" i="24"/>
  <c r="C42" i="3"/>
  <c r="F30" i="24" l="1"/>
  <c r="C24" i="3"/>
  <c r="D24" i="3"/>
  <c r="H30" i="24" l="1"/>
  <c r="I30" i="24" s="1"/>
  <c r="D23" i="3" l="1"/>
  <c r="F17" i="3"/>
  <c r="B5" i="2" l="1"/>
  <c r="B2" i="2"/>
  <c r="C62" i="10" l="1"/>
  <c r="B62" i="10"/>
  <c r="S60" i="5"/>
  <c r="S63" i="5" s="1"/>
  <c r="R60" i="5"/>
  <c r="R63" i="5" s="1"/>
  <c r="G20" i="11" l="1"/>
  <c r="D20" i="11"/>
  <c r="H19" i="11"/>
  <c r="H20" i="11" l="1"/>
  <c r="F60" i="10" l="1"/>
  <c r="F77" i="10"/>
  <c r="C43" i="10"/>
  <c r="G25" i="10"/>
  <c r="F66" i="10"/>
  <c r="G60" i="10"/>
  <c r="G40" i="10"/>
  <c r="C11" i="10"/>
  <c r="B40" i="10"/>
  <c r="B33" i="10"/>
  <c r="B19" i="10"/>
  <c r="G70" i="10"/>
  <c r="G44" i="10"/>
  <c r="B43" i="10"/>
  <c r="F33" i="10"/>
  <c r="F25" i="10"/>
  <c r="F21" i="10"/>
  <c r="G33" i="10"/>
  <c r="G29" i="10"/>
  <c r="C27" i="10"/>
  <c r="F44" i="10"/>
  <c r="F40" i="10"/>
  <c r="F29" i="10"/>
  <c r="B27" i="10"/>
  <c r="G77" i="10"/>
  <c r="G66" i="10"/>
  <c r="C40" i="10"/>
  <c r="C33" i="10"/>
  <c r="G21" i="10"/>
  <c r="C19" i="10"/>
  <c r="G11" i="10"/>
  <c r="D54" i="4"/>
  <c r="F50" i="10" l="1"/>
  <c r="F62" i="10" s="1"/>
  <c r="F82" i="10"/>
  <c r="F84" i="10" s="1"/>
  <c r="C50" i="10"/>
  <c r="C64" i="10" s="1"/>
  <c r="G82" i="10"/>
  <c r="G50" i="10"/>
  <c r="G62" i="10" s="1"/>
  <c r="B50" i="10"/>
  <c r="B64" i="10" s="1"/>
  <c r="F27" i="6"/>
  <c r="G84" i="10" l="1"/>
  <c r="E22" i="3"/>
  <c r="D22" i="3"/>
  <c r="C22" i="3"/>
  <c r="B22" i="3"/>
  <c r="E18" i="3"/>
  <c r="D18" i="3"/>
  <c r="C18" i="3"/>
  <c r="B18" i="3"/>
  <c r="E11" i="3"/>
  <c r="E16" i="3" s="1"/>
  <c r="E28" i="3" s="1"/>
  <c r="D11" i="3"/>
  <c r="D16" i="3" s="1"/>
  <c r="C11" i="3"/>
  <c r="C16" i="3" s="1"/>
  <c r="B11" i="3"/>
  <c r="B16" i="3" s="1"/>
  <c r="C53" i="5"/>
  <c r="B53" i="5"/>
  <c r="C48" i="5"/>
  <c r="C58" i="5" s="1"/>
  <c r="B48" i="5"/>
  <c r="B58" i="5" s="1"/>
  <c r="C42" i="5"/>
  <c r="B42" i="5"/>
  <c r="C19" i="5"/>
  <c r="B19" i="5"/>
  <c r="C6" i="5"/>
  <c r="C36" i="5" s="1"/>
  <c r="D28" i="3" l="1"/>
  <c r="C28" i="3"/>
  <c r="C46" i="5"/>
  <c r="B28" i="3"/>
  <c r="B46" i="5"/>
  <c r="F7" i="4" l="1"/>
  <c r="K19" i="1" l="1"/>
  <c r="B18" i="5" l="1"/>
  <c r="B6" i="5" s="1"/>
  <c r="B36" i="5" s="1"/>
  <c r="F14" i="19"/>
  <c r="A1" i="7"/>
  <c r="A1" i="6"/>
  <c r="B4" i="27" s="1"/>
  <c r="C69" i="6"/>
  <c r="C52" i="6"/>
  <c r="C60" i="6"/>
  <c r="C81" i="6"/>
  <c r="C75" i="6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9" i="6"/>
  <c r="G19" i="6" s="1"/>
  <c r="F20" i="6"/>
  <c r="G20" i="6" s="1"/>
  <c r="F21" i="6"/>
  <c r="G21" i="6" s="1"/>
  <c r="F22" i="6"/>
  <c r="G22" i="6" s="1"/>
  <c r="F23" i="6"/>
  <c r="G23" i="6" s="1"/>
  <c r="F24" i="6"/>
  <c r="G24" i="6" s="1"/>
  <c r="F25" i="6"/>
  <c r="G25" i="6" s="1"/>
  <c r="G27" i="6"/>
  <c r="F28" i="6"/>
  <c r="G28" i="6" s="1"/>
  <c r="F29" i="6"/>
  <c r="G29" i="6" s="1"/>
  <c r="F30" i="6"/>
  <c r="G30" i="6" s="1"/>
  <c r="F31" i="6"/>
  <c r="G31" i="6" s="1"/>
  <c r="F33" i="6"/>
  <c r="G33" i="6" s="1"/>
  <c r="E10" i="6"/>
  <c r="E18" i="6"/>
  <c r="D10" i="6"/>
  <c r="D18" i="6"/>
  <c r="D26" i="6"/>
  <c r="C10" i="6"/>
  <c r="C18" i="6"/>
  <c r="C26" i="6"/>
  <c r="F80" i="6"/>
  <c r="G80" i="6" s="1"/>
  <c r="F79" i="6"/>
  <c r="G79" i="6" s="1"/>
  <c r="F78" i="6"/>
  <c r="G78" i="6" s="1"/>
  <c r="F77" i="6"/>
  <c r="G77" i="6" s="1"/>
  <c r="F76" i="6"/>
  <c r="G76" i="6" s="1"/>
  <c r="E75" i="6"/>
  <c r="D75" i="6"/>
  <c r="F53" i="6"/>
  <c r="F54" i="6"/>
  <c r="G54" i="6" s="1"/>
  <c r="F55" i="6"/>
  <c r="G55" i="6" s="1"/>
  <c r="F56" i="6"/>
  <c r="G56" i="6" s="1"/>
  <c r="F57" i="6"/>
  <c r="G57" i="6" s="1"/>
  <c r="F58" i="6"/>
  <c r="G58" i="6" s="1"/>
  <c r="F59" i="6"/>
  <c r="G59" i="6" s="1"/>
  <c r="F61" i="6"/>
  <c r="G61" i="6" s="1"/>
  <c r="F62" i="6"/>
  <c r="F63" i="6"/>
  <c r="G63" i="6" s="1"/>
  <c r="F64" i="6"/>
  <c r="G64" i="6" s="1"/>
  <c r="F65" i="6"/>
  <c r="G65" i="6" s="1"/>
  <c r="F66" i="6"/>
  <c r="G66" i="6" s="1"/>
  <c r="F67" i="6"/>
  <c r="G67" i="6" s="1"/>
  <c r="F68" i="6"/>
  <c r="G68" i="6" s="1"/>
  <c r="F70" i="6"/>
  <c r="G70" i="6" s="1"/>
  <c r="F71" i="6"/>
  <c r="G71" i="6" s="1"/>
  <c r="F72" i="6"/>
  <c r="G72" i="6" s="1"/>
  <c r="F73" i="6"/>
  <c r="G73" i="6" s="1"/>
  <c r="F74" i="6"/>
  <c r="G74" i="6" s="1"/>
  <c r="F82" i="6"/>
  <c r="G82" i="6" s="1"/>
  <c r="F83" i="6"/>
  <c r="G83" i="6" s="1"/>
  <c r="F84" i="6"/>
  <c r="G84" i="6" s="1"/>
  <c r="F85" i="6"/>
  <c r="G85" i="6" s="1"/>
  <c r="F86" i="6"/>
  <c r="G86" i="6" s="1"/>
  <c r="F87" i="6"/>
  <c r="G87" i="6" s="1"/>
  <c r="E52" i="6"/>
  <c r="E60" i="6"/>
  <c r="E69" i="6"/>
  <c r="E81" i="6"/>
  <c r="D52" i="6"/>
  <c r="D60" i="6"/>
  <c r="D69" i="6"/>
  <c r="D81" i="6"/>
  <c r="F97" i="6"/>
  <c r="G97" i="6" s="1"/>
  <c r="F96" i="6"/>
  <c r="G96" i="6" s="1"/>
  <c r="F95" i="6"/>
  <c r="G95" i="6" s="1"/>
  <c r="F93" i="6"/>
  <c r="G93" i="6" s="1"/>
  <c r="F92" i="6"/>
  <c r="G92" i="6" s="1"/>
  <c r="F91" i="6"/>
  <c r="G91" i="6" s="1"/>
  <c r="F90" i="6"/>
  <c r="G90" i="6" s="1"/>
  <c r="F89" i="6"/>
  <c r="G89" i="6" s="1"/>
  <c r="F51" i="6"/>
  <c r="G51" i="6" s="1"/>
  <c r="F50" i="6"/>
  <c r="G50" i="6" s="1"/>
  <c r="F49" i="6"/>
  <c r="G49" i="6" s="1"/>
  <c r="F48" i="6"/>
  <c r="G48" i="6" s="1"/>
  <c r="E47" i="6"/>
  <c r="C47" i="6"/>
  <c r="F46" i="6"/>
  <c r="G46" i="6" s="1"/>
  <c r="F45" i="6"/>
  <c r="G45" i="6" s="1"/>
  <c r="F44" i="6"/>
  <c r="G44" i="6" s="1"/>
  <c r="F43" i="6"/>
  <c r="G43" i="6" s="1"/>
  <c r="E42" i="6"/>
  <c r="D42" i="6"/>
  <c r="C42" i="6"/>
  <c r="F40" i="6"/>
  <c r="G40" i="6" s="1"/>
  <c r="F39" i="6"/>
  <c r="G39" i="6" s="1"/>
  <c r="F38" i="6"/>
  <c r="G38" i="6" s="1"/>
  <c r="F36" i="6"/>
  <c r="G36" i="6" s="1"/>
  <c r="F35" i="6"/>
  <c r="G35" i="6" s="1"/>
  <c r="F34" i="6"/>
  <c r="G34" i="6" s="1"/>
  <c r="F32" i="6"/>
  <c r="G32" i="6" s="1"/>
  <c r="A1" i="5"/>
  <c r="F16" i="4"/>
  <c r="F6" i="4" s="1"/>
  <c r="F28" i="4"/>
  <c r="F38" i="4"/>
  <c r="F47" i="4"/>
  <c r="F52" i="4"/>
  <c r="F59" i="4"/>
  <c r="E7" i="4"/>
  <c r="E16" i="4"/>
  <c r="E28" i="4"/>
  <c r="E27" i="4" s="1"/>
  <c r="E38" i="4"/>
  <c r="E47" i="4"/>
  <c r="E52" i="4"/>
  <c r="E59" i="4"/>
  <c r="D8" i="4"/>
  <c r="D9" i="4"/>
  <c r="D10" i="4"/>
  <c r="D11" i="4"/>
  <c r="D12" i="4"/>
  <c r="D13" i="4"/>
  <c r="D14" i="4"/>
  <c r="D17" i="4"/>
  <c r="D18" i="4"/>
  <c r="D19" i="4"/>
  <c r="D20" i="4"/>
  <c r="D21" i="4"/>
  <c r="D22" i="4"/>
  <c r="D23" i="4"/>
  <c r="D24" i="4"/>
  <c r="D25" i="4"/>
  <c r="D29" i="4"/>
  <c r="D30" i="4"/>
  <c r="D31" i="4"/>
  <c r="D32" i="4"/>
  <c r="D33" i="4"/>
  <c r="D34" i="4"/>
  <c r="D35" i="4"/>
  <c r="D36" i="4"/>
  <c r="D39" i="4"/>
  <c r="D40" i="4"/>
  <c r="D41" i="4"/>
  <c r="D42" i="4"/>
  <c r="D43" i="4"/>
  <c r="D44" i="4"/>
  <c r="B47" i="4"/>
  <c r="B52" i="4"/>
  <c r="B59" i="4"/>
  <c r="C47" i="4"/>
  <c r="C52" i="4"/>
  <c r="C59" i="4"/>
  <c r="C7" i="4"/>
  <c r="C16" i="4"/>
  <c r="C28" i="4"/>
  <c r="C38" i="4"/>
  <c r="B7" i="4"/>
  <c r="B16" i="4"/>
  <c r="B28" i="4"/>
  <c r="B38" i="4"/>
  <c r="D57" i="4"/>
  <c r="D61" i="4"/>
  <c r="D60" i="4"/>
  <c r="D56" i="4"/>
  <c r="D55" i="4"/>
  <c r="D53" i="4"/>
  <c r="D50" i="4"/>
  <c r="D49" i="4"/>
  <c r="D48" i="4"/>
  <c r="A1" i="4"/>
  <c r="A4" i="3"/>
  <c r="A4" i="4" s="1"/>
  <c r="A4" i="7" s="1"/>
  <c r="A4" i="14" s="1"/>
  <c r="A4" i="15" s="1"/>
  <c r="B4" i="10" s="1"/>
  <c r="B4" i="11" s="1"/>
  <c r="A1" i="3"/>
  <c r="F26" i="3"/>
  <c r="F25" i="3"/>
  <c r="F24" i="3"/>
  <c r="F23" i="3"/>
  <c r="F21" i="3"/>
  <c r="F20" i="3"/>
  <c r="F19" i="3"/>
  <c r="F9" i="3"/>
  <c r="F10" i="3"/>
  <c r="F8" i="3"/>
  <c r="F12" i="3"/>
  <c r="F13" i="3"/>
  <c r="F14" i="3"/>
  <c r="F6" i="3"/>
  <c r="F15" i="3"/>
  <c r="F30" i="2"/>
  <c r="F34" i="2"/>
  <c r="F44" i="2"/>
  <c r="F48" i="2"/>
  <c r="F54" i="2"/>
  <c r="F61" i="2"/>
  <c r="F8" i="2"/>
  <c r="F17" i="2"/>
  <c r="F20" i="2"/>
  <c r="E30" i="2"/>
  <c r="E34" i="2"/>
  <c r="E44" i="2"/>
  <c r="E48" i="2"/>
  <c r="E54" i="2"/>
  <c r="E61" i="2"/>
  <c r="E8" i="2"/>
  <c r="E17" i="2"/>
  <c r="E20" i="2"/>
  <c r="F33" i="1"/>
  <c r="F29" i="1"/>
  <c r="F40" i="1"/>
  <c r="F26" i="1"/>
  <c r="F17" i="1"/>
  <c r="C17" i="1"/>
  <c r="C29" i="1"/>
  <c r="B17" i="1"/>
  <c r="B29" i="1"/>
  <c r="E26" i="1"/>
  <c r="E17" i="1"/>
  <c r="E29" i="1"/>
  <c r="E33" i="1"/>
  <c r="E40" i="1"/>
  <c r="B27" i="4" l="1"/>
  <c r="C27" i="4"/>
  <c r="F63" i="2"/>
  <c r="G47" i="6"/>
  <c r="B6" i="23"/>
  <c r="B6" i="21"/>
  <c r="G81" i="6"/>
  <c r="F81" i="6"/>
  <c r="G42" i="6"/>
  <c r="F26" i="6"/>
  <c r="F52" i="6"/>
  <c r="C9" i="6"/>
  <c r="E46" i="4"/>
  <c r="F22" i="3"/>
  <c r="F11" i="3"/>
  <c r="F16" i="3" s="1"/>
  <c r="F18" i="3"/>
  <c r="E41" i="6"/>
  <c r="D41" i="6"/>
  <c r="F60" i="6"/>
  <c r="G62" i="6"/>
  <c r="G60" i="6" s="1"/>
  <c r="G53" i="6"/>
  <c r="G52" i="6" s="1"/>
  <c r="C41" i="6"/>
  <c r="D9" i="6"/>
  <c r="F18" i="6"/>
  <c r="G18" i="6"/>
  <c r="E9" i="6"/>
  <c r="G10" i="6"/>
  <c r="F10" i="6"/>
  <c r="F27" i="4"/>
  <c r="D59" i="4"/>
  <c r="D52" i="4"/>
  <c r="B6" i="4"/>
  <c r="C46" i="4"/>
  <c r="D47" i="4"/>
  <c r="D38" i="4"/>
  <c r="C6" i="4"/>
  <c r="F27" i="2"/>
  <c r="A4" i="6"/>
  <c r="B7" i="27" s="1"/>
  <c r="A4" i="5"/>
  <c r="F44" i="1"/>
  <c r="C31" i="1"/>
  <c r="F46" i="4"/>
  <c r="E6" i="4"/>
  <c r="E62" i="4" s="1"/>
  <c r="D28" i="4"/>
  <c r="D16" i="4"/>
  <c r="D7" i="4"/>
  <c r="E63" i="2"/>
  <c r="E27" i="2"/>
  <c r="E44" i="1"/>
  <c r="B31" i="1"/>
  <c r="G69" i="6"/>
  <c r="G75" i="6"/>
  <c r="F27" i="1"/>
  <c r="E27" i="1"/>
  <c r="G26" i="6"/>
  <c r="F42" i="6"/>
  <c r="F69" i="6"/>
  <c r="B46" i="4"/>
  <c r="F47" i="6"/>
  <c r="F75" i="6"/>
  <c r="F62" i="4" l="1"/>
  <c r="F65" i="2"/>
  <c r="B62" i="4"/>
  <c r="E46" i="1"/>
  <c r="F28" i="3"/>
  <c r="C62" i="4"/>
  <c r="C70" i="4" s="1"/>
  <c r="H28" i="3"/>
  <c r="D98" i="6"/>
  <c r="E98" i="6"/>
  <c r="D8" i="6"/>
  <c r="F41" i="6"/>
  <c r="C8" i="6"/>
  <c r="G41" i="6"/>
  <c r="E8" i="6"/>
  <c r="G9" i="6"/>
  <c r="C98" i="6"/>
  <c r="F9" i="6"/>
  <c r="D6" i="4"/>
  <c r="D27" i="4"/>
  <c r="E65" i="2"/>
  <c r="F46" i="1"/>
  <c r="F54" i="1" s="1"/>
  <c r="D46" i="4"/>
  <c r="G46" i="1" l="1"/>
  <c r="E54" i="1"/>
  <c r="D62" i="4"/>
  <c r="F8" i="6"/>
  <c r="G8" i="6" s="1"/>
  <c r="F98" i="6"/>
  <c r="G98" i="6"/>
  <c r="H32" i="20"/>
  <c r="I32" i="20"/>
</calcChain>
</file>

<file path=xl/sharedStrings.xml><?xml version="1.0" encoding="utf-8"?>
<sst xmlns="http://schemas.openxmlformats.org/spreadsheetml/2006/main" count="2020" uniqueCount="1481">
  <si>
    <t>Efectivo y Equivalente al Efectivo al final del Ejercicio</t>
  </si>
  <si>
    <t>Flujos netos de Efectivo por Actividades de Financiamiento</t>
  </si>
  <si>
    <t>DEUDA PÚBLICA</t>
  </si>
  <si>
    <t>Corto Plazo</t>
  </si>
  <si>
    <t>Instituciones de Crédito</t>
  </si>
  <si>
    <t>Títulos y Valores</t>
  </si>
  <si>
    <t>Arrendamientos Financieros</t>
  </si>
  <si>
    <t>Deuda Bilateral</t>
  </si>
  <si>
    <t>Organismos Financieros Internaciones</t>
  </si>
  <si>
    <t>Subtotal Largo Plazo</t>
  </si>
  <si>
    <t>Otros Pasivos</t>
  </si>
  <si>
    <t>Total Deuda y Otros Pasivos</t>
  </si>
  <si>
    <t>Saldo Final  del Periodo</t>
  </si>
  <si>
    <t>Saldo Inicial  del Periodo</t>
  </si>
  <si>
    <t>Institución o País Acreedor</t>
  </si>
  <si>
    <t>Hacienda Pública/Patrimonio Generado del Ejercicio</t>
  </si>
  <si>
    <t>Ajustes por Cambios de Valor</t>
  </si>
  <si>
    <t>Total</t>
  </si>
  <si>
    <t>Patrimonio Neto inicial Ajustado del Ejercicio</t>
  </si>
  <si>
    <t>Variaciones de la Hacienda Pública/Patrimonio Neto del Ejercicio</t>
  </si>
  <si>
    <t xml:space="preserve">   Origen</t>
  </si>
  <si>
    <t xml:space="preserve">   Aplicación</t>
  </si>
  <si>
    <t xml:space="preserve"> </t>
  </si>
  <si>
    <t>40000 INGRESOS Y OTROS  BENEFICIOS</t>
  </si>
  <si>
    <t>410000            Ingresos de la Gestión:</t>
  </si>
  <si>
    <t>41100 Impuestos</t>
  </si>
  <si>
    <t>41200 Cuotas y Aportaciones de Seguridad Social</t>
  </si>
  <si>
    <t>41300 Contribuciones de Mejoras</t>
  </si>
  <si>
    <t>41400 Derechos</t>
  </si>
  <si>
    <t>41500 Productos de Tipo Corriente¹</t>
  </si>
  <si>
    <t>41600 Aprovechamientos de Tipo Corriente</t>
  </si>
  <si>
    <t>41700 Ingresos por Venta  de Bienes y Servicios</t>
  </si>
  <si>
    <t>41900 Ingresos  no Comprendidos en las Fracciones de  la Ley de  Ingresos  Causados en  Ejercicios  Fiscales Anteriores Pendientes de  Liquidación  o Pago</t>
  </si>
  <si>
    <t>42000 Participaciones, Aportaciones, Transferencias, Asignaciones, Subsidios y Otras Ayudas</t>
  </si>
  <si>
    <t>42100 Participaciones y Aportaciones</t>
  </si>
  <si>
    <t>42200 Transferencia, Asignaciones, Subsidios y Otras  Ayudas</t>
  </si>
  <si>
    <t>43000 Otros Ingresos y Beneficios</t>
  </si>
  <si>
    <t>43100 Ingresos Financieros</t>
  </si>
  <si>
    <t>43200 Incremento por Variación de Inventarios</t>
  </si>
  <si>
    <t>43300 Disminución  del Exceso de Estimaciones por Pérdida o Deterioro  u Obsolescencia</t>
  </si>
  <si>
    <t>43400 Disminución  del Exceso de Provisiones</t>
  </si>
  <si>
    <t>43900 Otros  Ingresos y Beneficios Varios</t>
  </si>
  <si>
    <t xml:space="preserve">50000  GASTOS Y OTRAS PÉRDIDAS </t>
  </si>
  <si>
    <t>51000 Gastos de Funcionamiento</t>
  </si>
  <si>
    <t>51100 Servicios Personales</t>
  </si>
  <si>
    <t>51200 Materiales y Suministros</t>
  </si>
  <si>
    <t>51300 Servicios Generales</t>
  </si>
  <si>
    <t>52000 Transferencia, Asignaciones, Subsidios y Otras Ayudas</t>
  </si>
  <si>
    <t>52100 Transferencias Internas y Asignaciones al Sector Público</t>
  </si>
  <si>
    <t>52200 Transferencias al Resto del Sector Público</t>
  </si>
  <si>
    <t>52300 Subsidios y Subvenciones</t>
  </si>
  <si>
    <t>52400 Ayudas Sociales</t>
  </si>
  <si>
    <t>52500 Pensiones y Jubilaciones</t>
  </si>
  <si>
    <t>52600 Transferencias a Fideicomisos, Mandatos y Contratos Análogos</t>
  </si>
  <si>
    <t>52700 Transferencias a la Seguridad Social</t>
  </si>
  <si>
    <t>52800 Donativos</t>
  </si>
  <si>
    <t>52900 Transferencias al Exterior</t>
  </si>
  <si>
    <t>53000 Participaciones y Aportaciones</t>
  </si>
  <si>
    <t>53100 Participaciones</t>
  </si>
  <si>
    <t>53200 Aportaciones</t>
  </si>
  <si>
    <t>53300 Convenios</t>
  </si>
  <si>
    <t>54000 Intereses, Comisiones y Otros Gastos de la Deuda Pública</t>
  </si>
  <si>
    <t>54100 Intereses de la Deuda Pública</t>
  </si>
  <si>
    <t>54200 Comisiones de la Deuda Pública</t>
  </si>
  <si>
    <t>54300 Gastos de la Deuda Pública</t>
  </si>
  <si>
    <t>54400 Costo por Coberturas</t>
  </si>
  <si>
    <t>54500 Apoyos  Financieros</t>
  </si>
  <si>
    <t>55000 Otros Gastos y Pérdidas Extraordinarias</t>
  </si>
  <si>
    <t>55100 Estimaciones, Depreciaciones, Deterioros, Obsolescencia y Amortizaciones</t>
  </si>
  <si>
    <t>55200 Provisiones</t>
  </si>
  <si>
    <t>55300 Disminución  de Inventarios</t>
  </si>
  <si>
    <t>55400 Aumento  por Insuficiencia de Estimaciones por Pérdida o Deterioro  y Obsolescencia</t>
  </si>
  <si>
    <t>55500 Aumento  por Insuficiencia de Provisiones</t>
  </si>
  <si>
    <t>55900 Otros  Gastos</t>
  </si>
  <si>
    <t>55600 Inversión Pública</t>
  </si>
  <si>
    <t>56100 Inversión Pública  no Capitalizable</t>
  </si>
  <si>
    <t>Hacienda Pública/Patrimonio Contibuido (31000)</t>
  </si>
  <si>
    <t>Hacienda Pública/Patrimonio Generado de Ejercicios Anteriores (32000)</t>
  </si>
  <si>
    <t>32500 Rectificaciones de Resultado a Ejercicios Anteriores</t>
  </si>
  <si>
    <t>31100 Aportaciones</t>
  </si>
  <si>
    <t>31200 Donaciones de Capital</t>
  </si>
  <si>
    <t>31300 Actualización de la Hacienda Pública Patrimonio</t>
  </si>
  <si>
    <t>32100 Resultados del Ejercicio (Ahorro/Desahorro)</t>
  </si>
  <si>
    <t>32200 Resultados de Ejercicios Anteriores</t>
  </si>
  <si>
    <t>32300 Revalúos</t>
  </si>
  <si>
    <t>32400 Reservas</t>
  </si>
  <si>
    <t xml:space="preserve"> 32200 Resultados de Ejercicios Anteriores</t>
  </si>
  <si>
    <t>Variacion</t>
  </si>
  <si>
    <t>Suma Activo Menos Pasivo y Patrimonio</t>
  </si>
  <si>
    <t>41300 Contribuciones de mejoras</t>
  </si>
  <si>
    <t>41500 Productos de Tipo Corriente</t>
  </si>
  <si>
    <t>41700 Ingresos por Venta de Bienes y Servicios</t>
  </si>
  <si>
    <t>41900 Ingresos no Comprendidos en las Fracciones de la Ley de Ingresos Causados en Ejercicios  Fiscales Anteriores Pendientes de Liquidación  o Pago</t>
  </si>
  <si>
    <t>42200 Transferencias, Asignaciones y Subsidios y Otras Ayudas</t>
  </si>
  <si>
    <t>43000 Otros  Orígenes de Operación</t>
  </si>
  <si>
    <t>52200 Transferencias al resto  del Sector Público</t>
  </si>
  <si>
    <t>55000 Otras Aplicaciones de Operación</t>
  </si>
  <si>
    <t>12300 Bienes Inmuebles, Infraestructura y Construcciones en Proceso</t>
  </si>
  <si>
    <t>12400 Bienes Muebles</t>
  </si>
  <si>
    <t>Número de Cuenta (A)</t>
  </si>
  <si>
    <t xml:space="preserve">Saldo Inicial </t>
  </si>
  <si>
    <t>Cargos del Periodo</t>
  </si>
  <si>
    <t>Abonos del Periodo</t>
  </si>
  <si>
    <t>Flujo del Periodo</t>
  </si>
  <si>
    <t>(SI)</t>
  </si>
  <si>
    <t>(SF)</t>
  </si>
  <si>
    <t>(SI-SF)</t>
  </si>
  <si>
    <t>4(1+2-3)</t>
  </si>
  <si>
    <t>(1-4)</t>
  </si>
  <si>
    <t xml:space="preserve">1 </t>
  </si>
  <si>
    <t xml:space="preserve">1.1 </t>
  </si>
  <si>
    <t>ACTIVO CIRCULANTE</t>
  </si>
  <si>
    <t xml:space="preserve">1.1.1 </t>
  </si>
  <si>
    <t>EFECTIVO Y EQUIVALENTES</t>
  </si>
  <si>
    <t>1.1.1.1</t>
  </si>
  <si>
    <t>EFECTIVO</t>
  </si>
  <si>
    <t>1.1.1.2</t>
  </si>
  <si>
    <t>BANCOS / TESORERIA</t>
  </si>
  <si>
    <t>1.1.1.3</t>
  </si>
  <si>
    <t>BANCOS / DEPENDENCIAS Y OTROS</t>
  </si>
  <si>
    <t>1.1.1.4</t>
  </si>
  <si>
    <t>INVERSIONES TEMPORALES (HASTA 3 MESE</t>
  </si>
  <si>
    <t>1.1.1.5</t>
  </si>
  <si>
    <t>FONDOS CON AFECTACION ESPECIFICA</t>
  </si>
  <si>
    <t>1.1.1.6</t>
  </si>
  <si>
    <t>DEPOSITOS DE FONDOS DE TERCEROS EN G</t>
  </si>
  <si>
    <t>1.1.1.9</t>
  </si>
  <si>
    <t>OTROS EFECTIVOS Y EQUIVALENTES</t>
  </si>
  <si>
    <t xml:space="preserve">1.1.2 </t>
  </si>
  <si>
    <t>DERECHOS A RECIBIR EFECTIVO 0 EQUIVALEN</t>
  </si>
  <si>
    <t>1.1.2.1</t>
  </si>
  <si>
    <t>INVERSIONES FINANCIERAS DE CORTO PLA</t>
  </si>
  <si>
    <t>1.1.2.2</t>
  </si>
  <si>
    <t>CUENTAS POR COBRAR A CORTO PLAZO</t>
  </si>
  <si>
    <t>1.1.2.3</t>
  </si>
  <si>
    <t>DEUDORES DIVERSOS POR COBRAR A CORTO</t>
  </si>
  <si>
    <t>1.1.2.4</t>
  </si>
  <si>
    <t>INGRESOS POR RECUPERAR A CORTO PLAZO</t>
  </si>
  <si>
    <t>1.1.2.5</t>
  </si>
  <si>
    <t>DEUDORES POR ANTICIPOS DE LA TESORER</t>
  </si>
  <si>
    <t>1.1.2.6</t>
  </si>
  <si>
    <t>PRESTAMOS OTORGADOS A CORTO PLAZO</t>
  </si>
  <si>
    <t>1.1.2.9</t>
  </si>
  <si>
    <t>OTROS DERECHOS A RECIBIR EFECTIVO 0</t>
  </si>
  <si>
    <t xml:space="preserve">1.1.3 </t>
  </si>
  <si>
    <t>DERECHOS A RECIBIR BIENES 0 SERVICIOS</t>
  </si>
  <si>
    <t>1.1.3.1</t>
  </si>
  <si>
    <t>ANTICIPO A PROVEEDORES POR ADQUISION</t>
  </si>
  <si>
    <t>1.1.3.2</t>
  </si>
  <si>
    <t>ANTICIPO A PROVEEDORES POR ADQUISICI</t>
  </si>
  <si>
    <t>1.1.3.3</t>
  </si>
  <si>
    <t>ANTICIPO A PROVEEDOES POR ADQUISICIO</t>
  </si>
  <si>
    <t>1.1.3.4</t>
  </si>
  <si>
    <t>ANTICIPO A CONTRATISTAS POR OBRAS PU</t>
  </si>
  <si>
    <t>1.1.3.9</t>
  </si>
  <si>
    <t>OTROS DERECHOS A RECIBIR BIENES 0 SE</t>
  </si>
  <si>
    <t xml:space="preserve">1.1.4 </t>
  </si>
  <si>
    <t>INVENTARIOS</t>
  </si>
  <si>
    <t xml:space="preserve">1.1.5 </t>
  </si>
  <si>
    <t>ALMACENES</t>
  </si>
  <si>
    <t xml:space="preserve">1.1.6 </t>
  </si>
  <si>
    <t>ESTIMACION POR PERDIDA 0 DETERIORO DE ACTIVOS CIRCULANTES</t>
  </si>
  <si>
    <t>1.1.6.1</t>
  </si>
  <si>
    <t>ESTIMACION PARA CUENTAS INCOBRABABLE</t>
  </si>
  <si>
    <t>1.1.6.2</t>
  </si>
  <si>
    <t>ESTIMACION POR DETERIORO DE INVENTAR</t>
  </si>
  <si>
    <t xml:space="preserve">1.1.9 </t>
  </si>
  <si>
    <t>OTROS ACTIVOS CIRCULANTES</t>
  </si>
  <si>
    <t>1.1.9.1</t>
  </si>
  <si>
    <t>VALORES EN GARANTIA</t>
  </si>
  <si>
    <t>1.1.9.2</t>
  </si>
  <si>
    <t>BIENES EN GARANTIA ( EXCLUYE DEPOSIT</t>
  </si>
  <si>
    <t>1.1.9.3</t>
  </si>
  <si>
    <t>BIENES DERIVADOS DE EMBARGOS, DECOMI</t>
  </si>
  <si>
    <t xml:space="preserve">1.2 </t>
  </si>
  <si>
    <t>ACTIVO NO CIRCULANTE</t>
  </si>
  <si>
    <t xml:space="preserve">1.2.1 </t>
  </si>
  <si>
    <t>INVERSIONES FINANCIERAS A LARGO PLAZO</t>
  </si>
  <si>
    <t>1.2.1.1</t>
  </si>
  <si>
    <t>INVERSIONES A LARGO PLAZO</t>
  </si>
  <si>
    <t>1.2.1.2</t>
  </si>
  <si>
    <t>TITULOS Y VALORES A LARGO PLAZO</t>
  </si>
  <si>
    <t>1.2.1.3</t>
  </si>
  <si>
    <t>FIDEICOMISOS, MANDATOS Y CONTRATOS A</t>
  </si>
  <si>
    <t>1.2.1.4</t>
  </si>
  <si>
    <t>PARTICIPACIONES Y APORTACIONES DE CA</t>
  </si>
  <si>
    <t xml:space="preserve">1.2.2. </t>
  </si>
  <si>
    <t>DERECHOS A RECIBIR EFECTIVO 0 EQUIVALE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</si>
  <si>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</si>
  <si>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</si>
  <si>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</si>
  <si>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</si>
  <si>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</si>
  <si>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</si>
  <si>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1.2.2.9</t>
  </si>
  <si>
    <t xml:space="preserve">1.2.3 </t>
  </si>
  <si>
    <t>BIENES INMUEBLES, INFRAESTRUCTURA Y CON</t>
  </si>
  <si>
    <t>1 2 3 1</t>
  </si>
  <si>
    <t>TERRENOS</t>
  </si>
  <si>
    <t>1.2.3.2</t>
  </si>
  <si>
    <t>VIVIENDAS</t>
  </si>
  <si>
    <t>1.2.3.3</t>
  </si>
  <si>
    <t>EDIFICIOS NO RESIDENCIALES</t>
  </si>
  <si>
    <t>1.2.3.4</t>
  </si>
  <si>
    <t>INFRAESTRUCTURA</t>
  </si>
  <si>
    <t>1.2.3.5</t>
  </si>
  <si>
    <t>CONSTRUCCIONES EN PROCESO EN BIENES</t>
  </si>
  <si>
    <t>1.2.3.6</t>
  </si>
  <si>
    <t>1.2.3.9</t>
  </si>
  <si>
    <t>OTROS BIENES INMUEBLES</t>
  </si>
  <si>
    <t xml:space="preserve">1.2.4 </t>
  </si>
  <si>
    <t>BIENES MUEBLES</t>
  </si>
  <si>
    <t>1.2.4.1</t>
  </si>
  <si>
    <t>MOBILIARIO Y EQUIPO DE ADMINISTRACIO</t>
  </si>
  <si>
    <t>1.2.4.2</t>
  </si>
  <si>
    <t>MOBILIARIO Y EQUIPO EDUCACIONAL Y RE</t>
  </si>
  <si>
    <t>1.2.4.3</t>
  </si>
  <si>
    <t>EQUIPO E INSTRUMENTAL MEDICO Y DE LA</t>
  </si>
  <si>
    <t>1.2.4.4</t>
  </si>
  <si>
    <t>UNIVERSIDAD TECNOLOGICA DE QUERETARO</t>
  </si>
  <si>
    <t>11000   Activo Circulante</t>
  </si>
  <si>
    <t>12000   Activo No Circulante</t>
  </si>
  <si>
    <t>21000   Pasivo Circulante</t>
  </si>
  <si>
    <t>22000    Pasivo No Circulante</t>
  </si>
  <si>
    <t>31000 Hacienda Pública/Patrimonio Contribuido</t>
  </si>
  <si>
    <t>32000 Hacienda Pública/Patrimonio Generado</t>
  </si>
  <si>
    <t>33000 Exceso o Insuficiencia en  la Actualización de  la Hacienda Pública/Patrimonio</t>
  </si>
  <si>
    <r>
      <t>11100</t>
    </r>
    <r>
      <rPr>
        <sz val="8"/>
        <color indexed="8"/>
        <rFont val="Arial"/>
        <family val="2"/>
      </rPr>
      <t xml:space="preserve"> Efectivo y Equivalentes</t>
    </r>
  </si>
  <si>
    <r>
      <t>21100</t>
    </r>
    <r>
      <rPr>
        <sz val="8"/>
        <color indexed="8"/>
        <rFont val="Arial"/>
        <family val="2"/>
      </rPr>
      <t xml:space="preserve"> Cuentas por Pagar a Corto Plazo</t>
    </r>
  </si>
  <si>
    <r>
      <t>11200</t>
    </r>
    <r>
      <rPr>
        <sz val="8"/>
        <color indexed="8"/>
        <rFont val="Arial"/>
        <family val="2"/>
      </rPr>
      <t xml:space="preserve"> Derechos a Recibir Efectivo o Equivalentes</t>
    </r>
  </si>
  <si>
    <r>
      <t>21200</t>
    </r>
    <r>
      <rPr>
        <sz val="8"/>
        <color indexed="8"/>
        <rFont val="Arial"/>
        <family val="2"/>
      </rPr>
      <t xml:space="preserve"> Documentos por Pagar a Corto Plazo</t>
    </r>
  </si>
  <si>
    <r>
      <t>11300</t>
    </r>
    <r>
      <rPr>
        <sz val="8"/>
        <color indexed="8"/>
        <rFont val="Arial"/>
        <family val="2"/>
      </rPr>
      <t xml:space="preserve"> Derechos a Recibir Bienes o Servicios</t>
    </r>
  </si>
  <si>
    <r>
      <t>21300</t>
    </r>
    <r>
      <rPr>
        <sz val="8"/>
        <color indexed="8"/>
        <rFont val="Arial"/>
        <family val="2"/>
      </rPr>
      <t xml:space="preserve"> Porción  a Corto Plazo  de la Deuda  Pública  a Largo Plazo</t>
    </r>
  </si>
  <si>
    <r>
      <t>11400</t>
    </r>
    <r>
      <rPr>
        <sz val="8"/>
        <color indexed="8"/>
        <rFont val="Arial"/>
        <family val="2"/>
      </rPr>
      <t xml:space="preserve"> Inventarios</t>
    </r>
  </si>
  <si>
    <r>
      <t>21400</t>
    </r>
    <r>
      <rPr>
        <sz val="8"/>
        <color indexed="8"/>
        <rFont val="Arial"/>
        <family val="2"/>
      </rPr>
      <t xml:space="preserve"> Títulos y Valores  a Corto Plazo</t>
    </r>
  </si>
  <si>
    <r>
      <t>11500</t>
    </r>
    <r>
      <rPr>
        <sz val="8"/>
        <color indexed="8"/>
        <rFont val="Arial"/>
        <family val="2"/>
      </rPr>
      <t xml:space="preserve"> Almacenes</t>
    </r>
  </si>
  <si>
    <r>
      <t>21500</t>
    </r>
    <r>
      <rPr>
        <sz val="8"/>
        <color indexed="8"/>
        <rFont val="Arial"/>
        <family val="2"/>
      </rPr>
      <t xml:space="preserve"> Pasivos Diferidos a Corto Plazo</t>
    </r>
  </si>
  <si>
    <r>
      <t>11600</t>
    </r>
    <r>
      <rPr>
        <sz val="8"/>
        <color indexed="8"/>
        <rFont val="Arial"/>
        <family val="2"/>
      </rPr>
      <t xml:space="preserve"> Estimación por Pérdida o Deterioro  de Activos Circulantes</t>
    </r>
  </si>
  <si>
    <r>
      <t>21600</t>
    </r>
    <r>
      <rPr>
        <sz val="8"/>
        <color indexed="8"/>
        <rFont val="Arial"/>
        <family val="2"/>
      </rPr>
      <t xml:space="preserve"> Fondos y Bienes de Terceros en Garantía y/o Administración a Corto Plazo</t>
    </r>
  </si>
  <si>
    <r>
      <t>11900</t>
    </r>
    <r>
      <rPr>
        <sz val="8"/>
        <color indexed="8"/>
        <rFont val="Arial"/>
        <family val="2"/>
      </rPr>
      <t xml:space="preserve"> Otros  Activos Circulantes</t>
    </r>
  </si>
  <si>
    <r>
      <t>21700</t>
    </r>
    <r>
      <rPr>
        <sz val="8"/>
        <color indexed="8"/>
        <rFont val="Arial"/>
        <family val="2"/>
      </rPr>
      <t xml:space="preserve"> Provisiones a Corto Plazo</t>
    </r>
  </si>
  <si>
    <r>
      <t>21900</t>
    </r>
    <r>
      <rPr>
        <sz val="8"/>
        <color indexed="8"/>
        <rFont val="Arial"/>
        <family val="2"/>
      </rPr>
      <t xml:space="preserve"> Otros  Pasivos a Corto Plazo</t>
    </r>
  </si>
  <si>
    <r>
      <t>12100</t>
    </r>
    <r>
      <rPr>
        <sz val="8"/>
        <color indexed="8"/>
        <rFont val="Arial"/>
        <family val="2"/>
      </rPr>
      <t xml:space="preserve"> Inversiones Financieras a Largo Plazo</t>
    </r>
  </si>
  <si>
    <r>
      <t>22100</t>
    </r>
    <r>
      <rPr>
        <sz val="8"/>
        <color indexed="8"/>
        <rFont val="Arial"/>
        <family val="2"/>
      </rPr>
      <t xml:space="preserve"> Cuentas por Pagar a Largo Plazo</t>
    </r>
  </si>
  <si>
    <r>
      <t>12200</t>
    </r>
    <r>
      <rPr>
        <sz val="8"/>
        <color indexed="8"/>
        <rFont val="Arial"/>
        <family val="2"/>
      </rPr>
      <t xml:space="preserve"> Derechos a Recibir Efectivo o Equivalentes a Largo Plazo</t>
    </r>
  </si>
  <si>
    <r>
      <t>22200</t>
    </r>
    <r>
      <rPr>
        <sz val="8"/>
        <color indexed="8"/>
        <rFont val="Arial"/>
        <family val="2"/>
      </rPr>
      <t xml:space="preserve"> Documentos por Pagar a Largo Plazo</t>
    </r>
  </si>
  <si>
    <r>
      <t>12300</t>
    </r>
    <r>
      <rPr>
        <sz val="8"/>
        <color indexed="8"/>
        <rFont val="Arial"/>
        <family val="2"/>
      </rPr>
      <t xml:space="preserve"> Bienes Inmuebles, Infraestructura y Construcciones en Proceso</t>
    </r>
  </si>
  <si>
    <r>
      <t>22300</t>
    </r>
    <r>
      <rPr>
        <sz val="8"/>
        <color indexed="8"/>
        <rFont val="Arial"/>
        <family val="2"/>
      </rPr>
      <t xml:space="preserve"> Deuda Pública a Largo Plazo</t>
    </r>
  </si>
  <si>
    <r>
      <t>12400</t>
    </r>
    <r>
      <rPr>
        <sz val="8"/>
        <color indexed="8"/>
        <rFont val="Arial"/>
        <family val="2"/>
      </rPr>
      <t xml:space="preserve"> Bienes Muebles</t>
    </r>
  </si>
  <si>
    <r>
      <t>22400</t>
    </r>
    <r>
      <rPr>
        <sz val="8"/>
        <color indexed="8"/>
        <rFont val="Arial"/>
        <family val="2"/>
      </rPr>
      <t xml:space="preserve"> Pasivos Diferidos a Largo Plazo</t>
    </r>
  </si>
  <si>
    <r>
      <t>12500</t>
    </r>
    <r>
      <rPr>
        <sz val="8"/>
        <color indexed="8"/>
        <rFont val="Arial"/>
        <family val="2"/>
      </rPr>
      <t xml:space="preserve"> Activos Intangibles</t>
    </r>
  </si>
  <si>
    <r>
      <t>22500</t>
    </r>
    <r>
      <rPr>
        <sz val="8"/>
        <color indexed="8"/>
        <rFont val="Arial"/>
        <family val="2"/>
      </rPr>
      <t xml:space="preserve"> Fondos y Bienes de Terceros en Garantía y/o en Administración a Largo Plazo</t>
    </r>
  </si>
  <si>
    <r>
      <t>12600</t>
    </r>
    <r>
      <rPr>
        <sz val="8"/>
        <color indexed="8"/>
        <rFont val="Arial"/>
        <family val="2"/>
      </rPr>
      <t xml:space="preserve"> Depreciación, Deterioro  y Amortización  Acumulada de Bienes</t>
    </r>
  </si>
  <si>
    <r>
      <t>22600</t>
    </r>
    <r>
      <rPr>
        <sz val="8"/>
        <color indexed="8"/>
        <rFont val="Arial"/>
        <family val="2"/>
      </rPr>
      <t xml:space="preserve"> Provisiones a Largo Plazo</t>
    </r>
  </si>
  <si>
    <r>
      <t>12700</t>
    </r>
    <r>
      <rPr>
        <sz val="8"/>
        <color indexed="8"/>
        <rFont val="Arial"/>
        <family val="2"/>
      </rPr>
      <t xml:space="preserve"> Activos Diferidos</t>
    </r>
  </si>
  <si>
    <r>
      <t>12800</t>
    </r>
    <r>
      <rPr>
        <sz val="8"/>
        <color indexed="8"/>
        <rFont val="Arial"/>
        <family val="2"/>
      </rPr>
      <t xml:space="preserve"> Estimación por Pérdida o Deterioro  de Activos no Circulantes</t>
    </r>
  </si>
  <si>
    <r>
      <t>12900</t>
    </r>
    <r>
      <rPr>
        <sz val="8"/>
        <color indexed="8"/>
        <rFont val="Arial"/>
        <family val="2"/>
      </rPr>
      <t xml:space="preserve"> Otros  Activos no Circulantes</t>
    </r>
  </si>
  <si>
    <r>
      <t>31100</t>
    </r>
    <r>
      <rPr>
        <sz val="8"/>
        <color indexed="8"/>
        <rFont val="Arial"/>
        <family val="2"/>
      </rPr>
      <t xml:space="preserve"> Aportaciones</t>
    </r>
  </si>
  <si>
    <r>
      <t>31200</t>
    </r>
    <r>
      <rPr>
        <sz val="8"/>
        <color indexed="8"/>
        <rFont val="Arial"/>
        <family val="2"/>
      </rPr>
      <t xml:space="preserve"> Donaciones de Capital</t>
    </r>
  </si>
  <si>
    <r>
      <t>31300</t>
    </r>
    <r>
      <rPr>
        <sz val="8"/>
        <color indexed="8"/>
        <rFont val="Arial"/>
        <family val="2"/>
      </rPr>
      <t xml:space="preserve"> Actualización de la Hacienda Pública/Patrimonio</t>
    </r>
  </si>
  <si>
    <r>
      <t>32100</t>
    </r>
    <r>
      <rPr>
        <sz val="8"/>
        <color indexed="8"/>
        <rFont val="Arial"/>
        <family val="2"/>
      </rPr>
      <t xml:space="preserve"> Resultados del Ejercicio (Ahorro/ Desahorro)</t>
    </r>
  </si>
  <si>
    <r>
      <t>32200</t>
    </r>
    <r>
      <rPr>
        <sz val="8"/>
        <color indexed="8"/>
        <rFont val="Arial"/>
        <family val="2"/>
      </rPr>
      <t xml:space="preserve"> Resultados de Ejercicios Anteriores</t>
    </r>
  </si>
  <si>
    <r>
      <t>32300</t>
    </r>
    <r>
      <rPr>
        <sz val="8"/>
        <color indexed="8"/>
        <rFont val="Arial"/>
        <family val="2"/>
      </rPr>
      <t xml:space="preserve"> Revalúos</t>
    </r>
  </si>
  <si>
    <r>
      <t>32400</t>
    </r>
    <r>
      <rPr>
        <sz val="8"/>
        <color indexed="8"/>
        <rFont val="Arial"/>
        <family val="2"/>
      </rPr>
      <t xml:space="preserve"> Reservas</t>
    </r>
  </si>
  <si>
    <r>
      <t>32500</t>
    </r>
    <r>
      <rPr>
        <sz val="8"/>
        <color indexed="8"/>
        <rFont val="Arial"/>
        <family val="2"/>
      </rPr>
      <t xml:space="preserve"> Rectificaciones de Resultados de Ejercicios  Anteriores</t>
    </r>
  </si>
  <si>
    <r>
      <t>33100</t>
    </r>
    <r>
      <rPr>
        <sz val="8"/>
        <color indexed="8"/>
        <rFont val="Arial"/>
        <family val="2"/>
      </rPr>
      <t xml:space="preserve"> Resultado por Posición Monetaria</t>
    </r>
  </si>
  <si>
    <r>
      <t>33200</t>
    </r>
    <r>
      <rPr>
        <sz val="8"/>
        <color indexed="8"/>
        <rFont val="Arial"/>
        <family val="2"/>
      </rPr>
      <t xml:space="preserve"> Resultado por Tenencia de Activos no Monetarios</t>
    </r>
  </si>
  <si>
    <t>Total de Activos Circulantes</t>
  </si>
  <si>
    <t>Total de Pasivos Circulantes</t>
  </si>
  <si>
    <t>Total de Pasivos No Circulantes</t>
  </si>
  <si>
    <t>Total  del Pasivo</t>
  </si>
  <si>
    <t>Total de Activos No Circulantes</t>
  </si>
  <si>
    <t>HACIENDA PÚBLICA/PATRIMONIO</t>
  </si>
  <si>
    <t>Total  del  Activo</t>
  </si>
  <si>
    <t>Total Hacienda Pública/Patrimonio</t>
  </si>
  <si>
    <t>Total  del Pasivo y Hacienda Pública/Patrimonio</t>
  </si>
  <si>
    <t>Total  de Ingresos y Otros Beneficios</t>
  </si>
  <si>
    <t>Total  de Gastos y Otras Pérdidas</t>
  </si>
  <si>
    <t>Resultados del Ejercicio (Ahorro/Desahorro)</t>
  </si>
  <si>
    <t>ACTIVO</t>
  </si>
  <si>
    <t>PASIVO</t>
  </si>
  <si>
    <t>Flujos de Efectivo de las  Actividades de Operación</t>
  </si>
  <si>
    <t>Origen</t>
  </si>
  <si>
    <t>Aplicación</t>
  </si>
  <si>
    <t>Flujos Netos de Efectivo por  Actividades de Operación</t>
  </si>
  <si>
    <t>Flujos de Efectivo de las  Actividades de Inversión</t>
  </si>
  <si>
    <t>Flujos Netos de Efectivo por  Actividades de Inversión</t>
  </si>
  <si>
    <t>Concepto</t>
  </si>
  <si>
    <t>Saldo Final</t>
  </si>
  <si>
    <t>Denominación de las  Deudas</t>
  </si>
  <si>
    <t>Moneda de Contratación</t>
  </si>
  <si>
    <t>Deuda Externa</t>
  </si>
  <si>
    <t>Organismos Financieros Internacionales</t>
  </si>
  <si>
    <t>Subtotal Corto Plazo</t>
  </si>
  <si>
    <t>Largo Plazo</t>
  </si>
  <si>
    <t>Deuda Interna</t>
  </si>
  <si>
    <t>HACIENDA PUBLICA/PATRIMONIO</t>
  </si>
  <si>
    <t>Flujo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</si>
  <si>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</si>
  <si>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</si>
  <si>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</si>
  <si>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</si>
  <si>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</si>
  <si>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</si>
  <si>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Incremento/Disminuación Neta en el Efectivo y Equivalentes al Efectivo</t>
  </si>
  <si>
    <t>Efectivo y Equivalente al Efectivo al inicio del Ejercicio</t>
  </si>
  <si>
    <t>EQUIPO DE TRANSPORTE</t>
  </si>
  <si>
    <t>1.2.4.5</t>
  </si>
  <si>
    <t>EQUIPO DE DEFENSA Y SEGURIDAD</t>
  </si>
  <si>
    <t>1.2.4.6</t>
  </si>
  <si>
    <t>MAQUINARIA, OTROS EQUIPOS Y HERRAMIE</t>
  </si>
  <si>
    <t>1.2.4.7</t>
  </si>
  <si>
    <t>COLECCIONES, OBRAS DE ARTE Y OBJETOS</t>
  </si>
  <si>
    <t>1.2.4.8</t>
  </si>
  <si>
    <t>ACTIVOS BIOLOGICOS</t>
  </si>
  <si>
    <t xml:space="preserve">1.2.5 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</si>
  <si>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</si>
  <si>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</si>
  <si>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</si>
  <si>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</si>
  <si>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</si>
  <si>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</si>
  <si>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</si>
  <si>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</si>
  <si>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</si>
  <si>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</si>
  <si>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</si>
  <si>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 xml:space="preserve">1.2.6 </t>
  </si>
  <si>
    <t>DEPRECIACION, DETERIORO Y AMORTIZACION</t>
  </si>
  <si>
    <t>1.2.6 .1</t>
  </si>
  <si>
    <t xml:space="preserve">1.2.7 </t>
  </si>
  <si>
    <t>ACTIVOS DIFERIDOS</t>
  </si>
  <si>
    <t>1.2.7.1</t>
  </si>
  <si>
    <t>ESTUDIOS, FORMULACION Y EVALUACION D</t>
  </si>
  <si>
    <t>1.2.7.2</t>
  </si>
  <si>
    <t>DERECHOS SOBRE BIENES EN REGIMEN DE</t>
  </si>
  <si>
    <t>1.2.7.3</t>
  </si>
  <si>
    <t>GASTOS PAGADOS POR ADELANTADO A LARG</t>
  </si>
  <si>
    <t>1.2.7.4</t>
  </si>
  <si>
    <t>ANTICIPOS A LARGO PLAZO</t>
  </si>
  <si>
    <t>1.2.7.5</t>
  </si>
  <si>
    <t>BENEFICIOS AL RETIRO DE EMPLEADOS PA</t>
  </si>
  <si>
    <t>1.2.7.9</t>
  </si>
  <si>
    <t>OTROS ACTIVOS DIFERIDOS</t>
  </si>
  <si>
    <t xml:space="preserve">1.2.8 </t>
  </si>
  <si>
    <t>ESTIMACION POR PERDIDA 0 DETERIORO DE A</t>
  </si>
  <si>
    <t>1.2.8.1</t>
  </si>
  <si>
    <t>ESTIMACIONES POR PERDIDA DE CUENTAS INCOBRABLES DE DOCTOS POR COBRAR A L.P.</t>
  </si>
  <si>
    <t>1.2.8.2</t>
  </si>
  <si>
    <t>ESTIMACIONES POR PERDIDA DE CUENTAS INCOBRABLES DE DEUDORES DIV. A L.P.</t>
  </si>
  <si>
    <t>1.2.8.3</t>
  </si>
  <si>
    <t>ESTIMACIONES POR PERDIDA DE CUENTAS INCOBRABLES DE ING. POR RECUPERAR A L.P.</t>
  </si>
  <si>
    <t>1.2.8.4</t>
  </si>
  <si>
    <t>ESTIMACIONES POR PERDIDA DE CUENTAS INCOBRABLES A PRESTAMOS OTORGADOS A L.P.</t>
  </si>
  <si>
    <t>1.2.8.9</t>
  </si>
  <si>
    <t>ESTIMACIONES POR PERDIDA DE OTRAS CUENTAS INCOBRABLES</t>
  </si>
  <si>
    <t xml:space="preserve">1.2.9 </t>
  </si>
  <si>
    <t>OTROS ACTIVOS NO CIRCULANTES</t>
  </si>
  <si>
    <t>1.2.9.1</t>
  </si>
  <si>
    <t>BIENES EN CONCESION</t>
  </si>
  <si>
    <t>1.2.9.2</t>
  </si>
  <si>
    <t>BIENES EN ARRENDAMIENTO FINANCIERO</t>
  </si>
  <si>
    <t>1.2.9.3</t>
  </si>
  <si>
    <t>BIENES EN COMODATO</t>
  </si>
  <si>
    <t>T 0 T A L E S</t>
  </si>
  <si>
    <t>1.2.6 .2</t>
  </si>
  <si>
    <t>1.2.6 .3</t>
  </si>
  <si>
    <t>1.2.6 .4</t>
  </si>
  <si>
    <t>1.2.6 .5</t>
  </si>
  <si>
    <t>DEPRECIACION ACOMULADA DE BIENES INMUEBLES</t>
  </si>
  <si>
    <t>DEPRECIACION ACOMULADA DE INFRAESTRUCTURA</t>
  </si>
  <si>
    <t>DEPRECIACION ACOMULADA DE BIENES MUEBLES</t>
  </si>
  <si>
    <t>DETERIODO ACOMULADO DE ACTIVOS</t>
  </si>
  <si>
    <t>AMORTIZACION ACOMULADA DE ACTIVOS INTANGIBLES</t>
  </si>
  <si>
    <t>CONCEPTO DE LA CONTINGENCIA</t>
  </si>
  <si>
    <t>TERCERO RELACIONADO</t>
  </si>
  <si>
    <t>IMPORTE DEL PASIVO</t>
  </si>
  <si>
    <t>PROVISIONES A LARGO PLAZO</t>
  </si>
  <si>
    <t>PROVISIONES PARA CONTIGENCIAS A LARGO PLAZO</t>
  </si>
  <si>
    <t>TOTAL</t>
  </si>
  <si>
    <t>(1) Número de cuenta contable de acuerdo al plan de cuentas publicado por el CONAC 22/11/2010, y en la Sombra de Arteaga el 12/01/11.</t>
  </si>
  <si>
    <t>(2) Nombre de la cuenta.</t>
  </si>
  <si>
    <t>g) INFORME SOBRE PASIVOS CONTINGENTES</t>
  </si>
  <si>
    <t xml:space="preserve">Todos los entes públicos tendrán la obligación de presentar junto con sus estados contables periódicos un informe sobre sus pasivos contingentes.
</t>
  </si>
  <si>
    <t xml:space="preserve"> De acuerdo con la normatividad técnica internacional y la vigente en México, un pasivo contingente es: 
(a) una obligación posible, surgida a raíz de sucesos pasados, cuya existencia ha de ser confirmada sólo por la ocurrencia, o en su caso por la no ocurrencia, de uno o más eventos inciertos en el futuro, que no están enteramente bajo el control de la entidad; o bien
</t>
  </si>
  <si>
    <t xml:space="preserve"> (b) una obligación presente, surgida a raíz de sucesos pasados, que no se ha reconocido contablemente porque:
(i) no es probable que la entidad tenga que satisfacerla, desprendiéndose de recursos que incorporen beneficios económicos; o bien
(ii) el importe de la obligación no puede ser medido con la suficiente fiabilidad.
</t>
  </si>
  <si>
    <t xml:space="preserve"> En otros términos, los pasivos contingentes son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</si>
  <si>
    <t>FUENTE: MANUAL DE CONTABILIDAD GUBERNAMENTAL, PUBLICADO EL 12 DE ENERO DE 2011, EN "La Sombra de Arteaga", PERIODICO OFICIAL DEL GOBIERNO DEL ESTADO DE QUERETARO</t>
  </si>
  <si>
    <t>“Bajo protesta de decir verdad declaramos que los Estados Financieros y sus notas, son razonablemente correctos y son responsabilidad del emisor”</t>
  </si>
  <si>
    <t>Amortización</t>
  </si>
  <si>
    <t>11100 Efectivo y Equivalentes</t>
  </si>
  <si>
    <t>112000 Derechos a Recibir Efectivo o Equivalente</t>
  </si>
  <si>
    <t>11300 Derechos a recibir Bienes o Servicios</t>
  </si>
  <si>
    <t>11140 Inventarios</t>
  </si>
  <si>
    <t>11150 Almacenes</t>
  </si>
  <si>
    <t>11160 Estimación por Pérdida o Deterioro  de Activos Circulantes</t>
  </si>
  <si>
    <t>11190 Otros  Activos Circulantes</t>
  </si>
  <si>
    <t>12100 Inversiones Financieras a Largo Plazo</t>
  </si>
  <si>
    <t>12200 Derechos a Recibir Efectivo o Equivalentes a Largo Plazo</t>
  </si>
  <si>
    <t>12300 Bienes Inmuebles, Insfraestructura y Construcciones en Proceso</t>
  </si>
  <si>
    <t>12500 Activos Intangibles</t>
  </si>
  <si>
    <t>12600 Depreciación, Deterioro  y Amortización  Acumulada de Bienes</t>
  </si>
  <si>
    <t>12700 Activos Diferidos</t>
  </si>
  <si>
    <t>12800 Estimación por Pérdida o Deterioro  de Activos no Circulantes</t>
  </si>
  <si>
    <t>12900 Otros  Activos no Circulantes</t>
  </si>
  <si>
    <t>21100 Cuentas por Pagar a Corto Plazo</t>
  </si>
  <si>
    <t>21200 Documentos por Pagar a Corto Plazo</t>
  </si>
  <si>
    <t>21300 Porción  a Corto Plazo  de la Deuda Pública  a Largo Plazo</t>
  </si>
  <si>
    <t>21400 Títulos y Valores  a Corto Plazo</t>
  </si>
  <si>
    <t>21500 Pasivos Diferidos a Corto Plazo</t>
  </si>
  <si>
    <t>21600 Fondos y Bienes de Terceros en Garantía y/o Administración a Corto Plazo</t>
  </si>
  <si>
    <t>21700 Provisiones a Corto Plazo</t>
  </si>
  <si>
    <t>21900 Otros  Pasivos a Corto Plazo</t>
  </si>
  <si>
    <t>22000   Pasivo No Circulante</t>
  </si>
  <si>
    <t>22100 Cuentas por Pagar a Largo Plazo</t>
  </si>
  <si>
    <t>22200 Documentos por Pagar a Largo Plazo</t>
  </si>
  <si>
    <t>22300 Deuda Pública a Largo Plazo</t>
  </si>
  <si>
    <t>22400 Pasivos Diferidos a Largo Plazo</t>
  </si>
  <si>
    <t>22500 Fondos y Bienes de Terceros en Garantía y/o en Administración a Largo Plazo</t>
  </si>
  <si>
    <t>22600 Provisiones a Largo Plazo</t>
  </si>
  <si>
    <t>310000 Hacienda Pública/Patrimonio Contribuido</t>
  </si>
  <si>
    <t>31300 Actualización de la Hacienda Pública/Patrimonio</t>
  </si>
  <si>
    <t>32500 Rectificaciones de Resultados de Ejercicios Anteriores</t>
  </si>
  <si>
    <t>33100 Resultado por Posición Monetaria</t>
  </si>
  <si>
    <t>33200 Resultado por Tenencia de Activos no Monetarios</t>
  </si>
  <si>
    <t>DIF.</t>
  </si>
  <si>
    <t xml:space="preserve">            UNIVERSIDAD TECNOLOGICA DE QUERETARO             </t>
  </si>
  <si>
    <t>Avance de Gestion Financiera</t>
  </si>
  <si>
    <t xml:space="preserve">Estado de Situación Financiera                                      </t>
  </si>
  <si>
    <t xml:space="preserve">Estado de Actividades               </t>
  </si>
  <si>
    <t>Estado de Variaciones en la Hacienda Pública</t>
  </si>
  <si>
    <t>Estado de Cambios en la Situación Financiera</t>
  </si>
  <si>
    <t>ROJO</t>
  </si>
  <si>
    <t>ORIGEN</t>
  </si>
  <si>
    <t>NEGRO</t>
  </si>
  <si>
    <t>APLICACIÓN</t>
  </si>
  <si>
    <t xml:space="preserve"> Estado Analitico del Activo </t>
  </si>
  <si>
    <t xml:space="preserve">Estado Analítico de la Deuda y Otros Pasivos    </t>
  </si>
  <si>
    <t xml:space="preserve">   Estado de Flujos de Efectivo  </t>
  </si>
  <si>
    <t>12600 Otros  Orígenes de Inversión</t>
  </si>
  <si>
    <t>12600 Otras Aplicaciones de Inversión</t>
  </si>
  <si>
    <t xml:space="preserve"> (B)</t>
  </si>
  <si>
    <t xml:space="preserve">Denominación de la Cuenta  </t>
  </si>
  <si>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</si>
  <si>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</si>
  <si>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</si>
  <si>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</si>
  <si>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</si>
  <si>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</si>
  <si>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</si>
  <si>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</si>
  <si>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</si>
  <si>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</si>
  <si>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</si>
  <si>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</si>
  <si>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</si>
  <si>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</si>
  <si>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</si>
  <si>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</si>
  <si>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</si>
  <si>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</si>
  <si>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</si>
  <si>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</si>
  <si>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</si>
  <si>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</si>
  <si>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</si>
  <si>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</si>
  <si>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</si>
  <si>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</si>
  <si>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</si>
  <si>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</si>
  <si>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</si>
  <si>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</si>
  <si>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</si>
  <si>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</si>
  <si>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</si>
  <si>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</si>
  <si>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</si>
  <si>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</si>
  <si>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</si>
  <si>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</si>
  <si>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</si>
  <si>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 xml:space="preserve">Concepto (c)
</t>
  </si>
  <si>
    <t>Estado de Situación Financiera Detallado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</si>
  <si>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</si>
  <si>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</si>
  <si>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</si>
  <si>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</si>
  <si>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</si>
  <si>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</si>
  <si>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</si>
  <si>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</si>
  <si>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</si>
  <si>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</si>
  <si>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</si>
  <si>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</si>
  <si>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</si>
  <si>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</si>
  <si>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</si>
  <si>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</si>
  <si>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</si>
  <si>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</si>
  <si>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</si>
  <si>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</si>
  <si>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</si>
  <si>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</si>
  <si>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</si>
  <si>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</si>
  <si>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</si>
  <si>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</si>
  <si>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</si>
  <si>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</si>
  <si>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</si>
  <si>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</si>
  <si>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</si>
  <si>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</si>
  <si>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</si>
  <si>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</si>
  <si>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</si>
  <si>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</si>
  <si>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</si>
  <si>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</si>
  <si>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</si>
  <si>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</si>
  <si>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</si>
  <si>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</si>
  <si>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</si>
  <si>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</si>
  <si>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</si>
  <si>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</si>
  <si>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</si>
  <si>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</si>
  <si>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</si>
  <si>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</si>
  <si>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</si>
  <si>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</si>
  <si>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</si>
  <si>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</si>
  <si>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</si>
  <si>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</si>
  <si>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</si>
  <si>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</si>
  <si>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</si>
  <si>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</si>
  <si>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</si>
  <si>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</si>
  <si>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</si>
  <si>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</si>
  <si>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</si>
  <si>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</si>
  <si>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</si>
  <si>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</si>
  <si>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</si>
  <si>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</si>
  <si>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</si>
  <si>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</si>
  <si>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</si>
  <si>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</si>
  <si>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</si>
  <si>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</si>
  <si>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 xml:space="preserve">(Pesos)
</t>
  </si>
  <si>
    <t>Devengado</t>
  </si>
  <si>
    <t>M. en C. José Carlos Arredondo Velázquez</t>
  </si>
  <si>
    <t>Rector</t>
  </si>
  <si>
    <t>"Bajo protesta de decir verdad declaramos que los Estados Financieros y sus notas, son razonablemente correctos y son responsabilidad del emisor"</t>
  </si>
  <si>
    <t>Informe Analítico de la Deuda Pública y Otros Pasivos - LDF</t>
  </si>
  <si>
    <t>(PESOS)</t>
  </si>
  <si>
    <t>Denominación de la Deuda Pública y Otros Pasivos ©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</si>
  <si>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</si>
  <si>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</si>
  <si>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</si>
  <si>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</si>
  <si>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</si>
  <si>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</si>
  <si>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</si>
  <si>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</si>
  <si>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</si>
  <si>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</si>
  <si>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</si>
  <si>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</si>
  <si>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</si>
  <si>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                     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</si>
  <si>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</si>
  <si>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</si>
  <si>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</si>
  <si>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</si>
  <si>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</si>
  <si>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</si>
  <si>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</si>
  <si>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</si>
  <si>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</si>
  <si>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</si>
  <si>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</si>
  <si>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</si>
  <si>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</si>
  <si>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</si>
  <si>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</si>
  <si>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</si>
  <si>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</si>
  <si>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</si>
  <si>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</si>
  <si>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</si>
  <si>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</si>
  <si>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</si>
  <si>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</si>
  <si>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</si>
  <si>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</si>
  <si>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</si>
  <si>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</si>
  <si>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</si>
  <si>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Contador General</t>
  </si>
  <si>
    <t xml:space="preserve"> C.P.  JOSE LUIS ELIZONDO MARTINEZ  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</si>
  <si>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</si>
  <si>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</si>
  <si>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Identificación de Crédito o Instrumento</t>
  </si>
  <si>
    <t>Contratación/Colocación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</si>
  <si>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</si>
  <si>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</si>
  <si>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</si>
  <si>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</si>
  <si>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</si>
  <si>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</si>
  <si>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</si>
  <si>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Pagado</t>
  </si>
  <si>
    <t>Total de Intereses de Créditos Bancarios</t>
  </si>
  <si>
    <t>Total de Intereses de Otros Instrumentos de Deuda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</si>
  <si>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</si>
  <si>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</si>
  <si>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</si>
  <si>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</si>
  <si>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</si>
  <si>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</si>
  <si>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</si>
  <si>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</si>
  <si>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</si>
  <si>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</si>
  <si>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</si>
  <si>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</si>
  <si>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</si>
  <si>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</si>
  <si>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</si>
  <si>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</si>
  <si>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</si>
  <si>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</si>
  <si>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</si>
  <si>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</si>
  <si>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C.P.  JOSE LUIS ELIZONDO MARTINEZ </t>
  </si>
  <si>
    <t>___________________________________</t>
  </si>
  <si>
    <t xml:space="preserve">                          M. en C. José Carlos Arredondo Velázquez</t>
  </si>
  <si>
    <t xml:space="preserve">                          ____________________________________</t>
  </si>
  <si>
    <t xml:space="preserve">                                                          Rector</t>
  </si>
  <si>
    <t xml:space="preserve"> C.P. Jose Luis Elizondo Martinez</t>
  </si>
  <si>
    <t xml:space="preserve">                            ___________________________________</t>
  </si>
  <si>
    <t xml:space="preserve">           Contador General</t>
  </si>
  <si>
    <t xml:space="preserve">       C.P. Jose Luis Elizondo Martinez</t>
  </si>
  <si>
    <t xml:space="preserve">                       ___________________________________</t>
  </si>
  <si>
    <t xml:space="preserve"> M. en C. José Carlos Arredondo Velázquez</t>
  </si>
  <si>
    <t xml:space="preserve"> Rector</t>
  </si>
  <si>
    <t>___________________________________________</t>
  </si>
  <si>
    <t xml:space="preserve">                            ___________________________________________</t>
  </si>
  <si>
    <t xml:space="preserve">           C.P. Jose Luis Elizondo Martinez</t>
  </si>
  <si>
    <t xml:space="preserve">          Contador General</t>
  </si>
  <si>
    <t xml:space="preserve">                     Contador General</t>
  </si>
  <si>
    <t xml:space="preserve">     C.P. Jose Luis Elizondo Martinez</t>
  </si>
  <si>
    <t xml:space="preserve"> Contador General</t>
  </si>
  <si>
    <t xml:space="preserve">                       ___________________________________                </t>
  </si>
  <si>
    <r>
      <t xml:space="preserve">                                              Universidad Tecnológica de Querétaro                              </t>
    </r>
    <r>
      <rPr>
        <b/>
        <sz val="12"/>
        <color rgb="FF0070C0"/>
        <rFont val="Arial"/>
        <family val="2"/>
      </rPr>
      <t xml:space="preserve">    </t>
    </r>
  </si>
  <si>
    <r>
      <t xml:space="preserve">Universidad Tecnológica de Querétaro                              </t>
    </r>
    <r>
      <rPr>
        <b/>
        <sz val="14"/>
        <color rgb="FF0070C0"/>
        <rFont val="Arial Narrow"/>
        <family val="2"/>
      </rPr>
      <t xml:space="preserve">    </t>
    </r>
  </si>
  <si>
    <t xml:space="preserve">                                       Intereses de la Deuda</t>
  </si>
  <si>
    <t xml:space="preserve">            _________________________________________                </t>
  </si>
  <si>
    <t xml:space="preserve">                   UNIVERSIDAD TECNOLOGICA DE QUERETARO         </t>
  </si>
  <si>
    <t>Saldo Inicial</t>
  </si>
  <si>
    <t>Período Actual:</t>
  </si>
  <si>
    <t>Cargos</t>
  </si>
  <si>
    <t>Abonos</t>
  </si>
  <si>
    <t>OBJETO DEL GASTO/PARTIDA</t>
  </si>
  <si>
    <t>10000 ACTIVOS</t>
  </si>
  <si>
    <t>11000 ACTIVO CIRCULANTE</t>
  </si>
  <si>
    <t>11100 EFECTIVO Y EQUIVALENTES</t>
  </si>
  <si>
    <t>11110 EFECTIVO</t>
  </si>
  <si>
    <t>11111  CAJA</t>
  </si>
  <si>
    <t>1111001 CAJA GENERAL DE COBRO</t>
  </si>
  <si>
    <t>11112 FONDOS FIJOS DE CAJA</t>
  </si>
  <si>
    <t>1112008 FONDO FIJO TARJETA EMPRESARIAL RECT</t>
  </si>
  <si>
    <t>11120 BANCOS / TESORERIA</t>
  </si>
  <si>
    <t>11121 BANCOS DE MONEDA NACIONAL</t>
  </si>
  <si>
    <t>11H3301 BANORTE 0590374475 ESTATAL CAP. 100</t>
  </si>
  <si>
    <t>11I3103 BBVA PPTO. CORR. 0110172766 MINISTR</t>
  </si>
  <si>
    <t>11I3302 BBVA PPTO. CORR. 0110172634 MINISTR</t>
  </si>
  <si>
    <t>11I3601 BBVA 0161465864 PROPIOS (TRANSF)</t>
  </si>
  <si>
    <t>11I3603 BBVA0161465953 VINCULACION (DESEMPE</t>
  </si>
  <si>
    <t>11L3101 HSBC 4023654023 SUBSIDIO FEDERAL</t>
  </si>
  <si>
    <t>11L3301 HSBC 4023654262 NOMINA CAP. 1000 FE</t>
  </si>
  <si>
    <t>11L3601 HSBC 4022160964 RECURSOS  PROPIOS</t>
  </si>
  <si>
    <t>11L3602 HSBC 4023654007 RAP</t>
  </si>
  <si>
    <t>11R3101 INTERACCIONES 0300179116 INV SUBSID</t>
  </si>
  <si>
    <t>11R3102 INTERACCIONES 0300179108 INV SUBSID</t>
  </si>
  <si>
    <t>11S3601 SANTANDER 6550066639 SERV. AL SECTO</t>
  </si>
  <si>
    <t>11S3602 SANTANDER PROPIOS 65504642022 PAGO</t>
  </si>
  <si>
    <t>11140 INVERSIONES TEMPORALES  (HASTA 3 MESES)</t>
  </si>
  <si>
    <t>11141 INVERSIONES EN MONEDA NACIONAL C P</t>
  </si>
  <si>
    <t>11I2177 BVA 2046427359 INV RIO ARRONTE</t>
  </si>
  <si>
    <t>11I2181 BVA 2046772994 INV PRODEP 2015-2</t>
  </si>
  <si>
    <t>11I2182 BBVA 2046772951 INV CONACYT ABS DIO</t>
  </si>
  <si>
    <t>11I2183 BBVA 2047569823 INVERSION CNBES-BEC</t>
  </si>
  <si>
    <t>11I2184 BBVA 2047902824 INV PRODEP 2017</t>
  </si>
  <si>
    <t>11I2658 BBVA 2047315864 INV FUMEEUC FUND. M</t>
  </si>
  <si>
    <t>11L2150 HSBC 06455892285 INV NUEVOS TALENTO</t>
  </si>
  <si>
    <t>11L3650 HSBC 2168900832  INVERSION PROPIOS</t>
  </si>
  <si>
    <t>11150 FONDOS CON AFECTACION ESPECIFICA</t>
  </si>
  <si>
    <t>11151 FONDOS DESTINADOS A OPERACIONES NO REC</t>
  </si>
  <si>
    <t>11I2107 BBVA ETIQ. FED. 0194687124 FACUT 20</t>
  </si>
  <si>
    <t>11I2125 BBVA ETIQ. FED. 0103275353 MADRES J</t>
  </si>
  <si>
    <t>11I2137 BBVA ETIQ. FED. 0107117299 PRODEP 2</t>
  </si>
  <si>
    <t>11I2138 BBVA ETIQ. FED. 0107117264 CONACYT</t>
  </si>
  <si>
    <t>11I2142 BBVA ETIQ. FED. 0110275794 CNBES-BE</t>
  </si>
  <si>
    <t>11I2143 BBVA ETIQ FED 0110545635 FONART-ART</t>
  </si>
  <si>
    <t>11I2144 BBVA ETIQ FED  0110968919 PRODEP 20</t>
  </si>
  <si>
    <t>11I2609 BBVA ETIQ. PRO. 0104759354 RIO ARRO</t>
  </si>
  <si>
    <t>11I2610 BBVA ETIQ PRO 0107117329 MOVILIDAD</t>
  </si>
  <si>
    <t>11I2612 BBVA ETIQ. PROPIOS 0110172820 FUMEE</t>
  </si>
  <si>
    <t>11I2613 BBVA ETIQ PRO 0110275832 CONVENIO U</t>
  </si>
  <si>
    <t>11L2101 HSBC 0000146463 ETIQ.FED. FIDEICOMI</t>
  </si>
  <si>
    <t>11L2102 HSBC ETIQ. FED.4060104858 NUEVOS TA</t>
  </si>
  <si>
    <t>11L2602 HSBC ETIQ PRO 4060104791 GREEN AND</t>
  </si>
  <si>
    <t>11200 DERECHOS A RECIBIR EFECTIVO O EQUIVALENT</t>
  </si>
  <si>
    <t>11220 CUENTAS POR COBRAR A CORTO PLAZO</t>
  </si>
  <si>
    <t>11221 CUENTAS POR COBRAR POR VENTA DE BIENES</t>
  </si>
  <si>
    <t>1221039 MUNICIPIO DE QUERETARO</t>
  </si>
  <si>
    <t>1221067 NESTLE SERVICIOS INDUSTRIALES SA DE</t>
  </si>
  <si>
    <t>1221102 NESTLE MEXICO  SA DE CV</t>
  </si>
  <si>
    <t>1221103 GREEN AND BLUE MANUFACTURE SA DE CV</t>
  </si>
  <si>
    <t>11230 DEUDORES DIVERSOS POR COBRAR A CORTO PL</t>
  </si>
  <si>
    <t>11231 DEUDORES DIVERSOS POR COBRAR C P</t>
  </si>
  <si>
    <t>1231001 JESUS CAMARGO VEGA</t>
  </si>
  <si>
    <t>1231015 LOZANO SALAS VICTORIA ISABEL</t>
  </si>
  <si>
    <t>1231026 SOSA PEREZ BLANCA</t>
  </si>
  <si>
    <t>1231059 HUERTA RESENDIZ ADRIANA</t>
  </si>
  <si>
    <t>1231071 IGLESIAS FLORES RAUL</t>
  </si>
  <si>
    <t>11240 INGRESOS POR RECUPERAR A CORTO PLAZO</t>
  </si>
  <si>
    <t>11241 CONTRIBUCIONES POR COBRAR</t>
  </si>
  <si>
    <t>1241001 SUBSIDIO AL EMPLEO</t>
  </si>
  <si>
    <t>11300 DERECHOS A RECIBIR BIENES O SERVICIOS</t>
  </si>
  <si>
    <t>11310 ANTICIPO A PROVEEDORES POR ADQ. DE BIEN</t>
  </si>
  <si>
    <t>11311 ANTICIPO A PROVEEDORES POR ADQ. DE BIE</t>
  </si>
  <si>
    <t>1311001 ANTICIPO A PROVEEDORES</t>
  </si>
  <si>
    <t>11500 ALMACENES</t>
  </si>
  <si>
    <t>12000 ACTIVO NO CIRCULANTE</t>
  </si>
  <si>
    <t>12300 BIENES INMUEBLES, INFRAESTRUCTURA Y CONS</t>
  </si>
  <si>
    <t>12310 TERRENOS</t>
  </si>
  <si>
    <t>12311 TERRENOS</t>
  </si>
  <si>
    <t>1C11001 TERRENO</t>
  </si>
  <si>
    <t>12330 EDIFICIOS NO RESIDENCIALES</t>
  </si>
  <si>
    <t>12331 EDIFICIOS NO RESIDENCIALES</t>
  </si>
  <si>
    <t>1C31001 EDIFICIO "A" RECTORIA</t>
  </si>
  <si>
    <t>1C31002 EDIFICIO "B" VINCULACION</t>
  </si>
  <si>
    <t>1C31003 EDIFICIO "C" ADMINISTRACION / COM</t>
  </si>
  <si>
    <t>1C31004 EDIFICIO "F" MANTENIMIENTO INDUSTRI</t>
  </si>
  <si>
    <t>1C31005 EDIFICIO "G" PROCESOS DE PRODUCCION</t>
  </si>
  <si>
    <t>1C31006 EDIFICIO "H" TECNOLOGIA AMBIENTAL</t>
  </si>
  <si>
    <t>1C31007 EDIFICIO "K" TELEMATICA/ELECTRONICA</t>
  </si>
  <si>
    <t>1C31008 EDIFICIO "M" BIBLIOTECA</t>
  </si>
  <si>
    <t>1C31009 EDIFICIO LABORATORIO DE MEDIOS</t>
  </si>
  <si>
    <t>1C31010 LAB. "D" Y "E" 7/EE MANTENIMIENTO</t>
  </si>
  <si>
    <t>1C31011 LAB. "I" 7/EE SISTEMAS</t>
  </si>
  <si>
    <t>1C31012 LAB. "J" 7/EE PEUGEOT</t>
  </si>
  <si>
    <t>1C31013 TALLER "R" MANTENIMIENTO  / ALMACEN</t>
  </si>
  <si>
    <t>1C31014 LAB. "H" DE TECNOLOGIA AMBIENTAL</t>
  </si>
  <si>
    <t>1C31015 MODULO DE SANITARIOS (LABORATORIOS)</t>
  </si>
  <si>
    <t>1C31016 MODULO DE SANITARIOS CANCHAS</t>
  </si>
  <si>
    <t>1C31017 CAFETERIA</t>
  </si>
  <si>
    <t>1C31018 BODEGAS</t>
  </si>
  <si>
    <t>1C31019 ESTACIONAMIENTOS</t>
  </si>
  <si>
    <t>1C31020 AREAS VERDES</t>
  </si>
  <si>
    <t>1C31021 PLAZAS</t>
  </si>
  <si>
    <t>1C31022 ANDADORES</t>
  </si>
  <si>
    <t>1C31023 CANCHA DE FUTBOL Y PISTA</t>
  </si>
  <si>
    <t>1C31024 FUENTES</t>
  </si>
  <si>
    <t>1C31025 SUB-ESTACIONES Y REDES</t>
  </si>
  <si>
    <t>1C31026 CISTERNAS</t>
  </si>
  <si>
    <t>1C31027 CENTRO DE ACOPIO DE BASURA</t>
  </si>
  <si>
    <t>1C31028 ACCESO PERIMETRAL</t>
  </si>
  <si>
    <t>1C31029 MALLA CICLONICA</t>
  </si>
  <si>
    <t>1C31030 VARIOS/INFRAESTRUCTURA</t>
  </si>
  <si>
    <t>1C31031 SALON DE DANZA</t>
  </si>
  <si>
    <t>1C31032 ADEC LAB PESADO PEI-BA</t>
  </si>
  <si>
    <t>1C31033 BARDA Y REJA DE ACCESO CAMPO DE BEI</t>
  </si>
  <si>
    <t>1C31034 ILUMINACION Y CANC LAB 4 Y 7 EJE</t>
  </si>
  <si>
    <t>1C31035 CANCHA DE BEIS BALL</t>
  </si>
  <si>
    <t>1C31036 MODULO DE ENFERMERIA Y AMP DE CAFET</t>
  </si>
  <si>
    <t>1C31037 AMPLIACION DE MEZANINE YADEC I</t>
  </si>
  <si>
    <t>1C31038 BARDA DE BAHIA PARA BUSES</t>
  </si>
  <si>
    <t>1C31039 ALMACEN DE RESIDUOS PELIGROSOS</t>
  </si>
  <si>
    <t>1C31040 AUDITORIO USOS MULTIPLES</t>
  </si>
  <si>
    <t>1C31041 ESTACION METEREOLOGICA</t>
  </si>
  <si>
    <t>1C31042 BAÑOS</t>
  </si>
  <si>
    <t>1C31043 REVALUACION CATASTRAL BIENES INM.</t>
  </si>
  <si>
    <t>1C31044 EDIFICIO DE NANOTECNOLOGIA 2 NIVELE</t>
  </si>
  <si>
    <t>1C31045 EDIFICIO UNIDAD DE DOCENCIA 2 NIVEL</t>
  </si>
  <si>
    <t>12400 BIENES MUEBLES</t>
  </si>
  <si>
    <t>12410 MOBILIARIO Y EQUIPO DE ADMINISTRACION</t>
  </si>
  <si>
    <t>12411 MUEBLES DE OFICINA Y ESTANTERIA</t>
  </si>
  <si>
    <t>1D11001 MUEBLES DE OFICINA Y ESTANTERÍA</t>
  </si>
  <si>
    <t>12413 EQUIPO DE COMPUTO Y DE TECNOLOGIAS DE</t>
  </si>
  <si>
    <t>1D13001 EQUIPO DE CÓMPUTO Y DE TECNOLOGÍAS</t>
  </si>
  <si>
    <t>12419 OTROS MOBILIARIOS Y EQUIPO DE ADMON</t>
  </si>
  <si>
    <t>1D19001 OTROS MOBILIARIOS Y EQUIPOS DE ADMI</t>
  </si>
  <si>
    <t>12420 MOBILIARIO Y EQUIPO EDUCACIONAL Y RECRE</t>
  </si>
  <si>
    <t>12421 EQUIPOS Y APARATOS AUDIOVISUALES</t>
  </si>
  <si>
    <t>1D21001 EQUIPOS Y APARATOS AUDIOVISUALES</t>
  </si>
  <si>
    <t>12422 APARATOS DEPORTIVOS</t>
  </si>
  <si>
    <t>1D22001 APARATOS DEPORTIVOS</t>
  </si>
  <si>
    <t>12423 CAMARAS FOTOGRAFICAS Y DE VIDEOS</t>
  </si>
  <si>
    <t>1D23001 CAMARAS FOTOGRAFICAS Y VIDEO</t>
  </si>
  <si>
    <t>12429 OTRO MOBILIARIO Y EQUIPO EDUCACIONAL</t>
  </si>
  <si>
    <t>12430 EQUIPO E INSTRUMENTAL MEDICO Y DE LABOR</t>
  </si>
  <si>
    <t>12431 EQUIPO MEDICO Y DE LABORATORIO</t>
  </si>
  <si>
    <t>1D31001 EQUIPO MEDICO Y DE LABORATORIO</t>
  </si>
  <si>
    <t>12440 EQUIPO DE TRANSPORTE</t>
  </si>
  <si>
    <t>12441 AUTOMOVILES Y EQUIPO TERRESTRE</t>
  </si>
  <si>
    <t>1D41001 VEHICULOS Y EQUIPO DE TRANSPORTE</t>
  </si>
  <si>
    <t>12460 MAQUINARIA, OTROS EQUIPOS Y HERRAMIENTA</t>
  </si>
  <si>
    <t>12464 SISTEMAS DE AIRE ACONDICIONADO, CALEFA</t>
  </si>
  <si>
    <t>1D64001 SISTEMAS DE AIRE ACONDICIONADO, CAL</t>
  </si>
  <si>
    <t>12465 EQUIPO DE COMUNICACION Y TELECOMUNICAC</t>
  </si>
  <si>
    <t>1D65001 EQ. Y APARATOS DE COMUNICACIÓN</t>
  </si>
  <si>
    <t>12466 EQUIPOS DE GENERACION ELECTRICA, APARA</t>
  </si>
  <si>
    <t>1D66001 MAQ. Y EQ. ELECTRICO</t>
  </si>
  <si>
    <t>12467 HERRAMIENTAS Y MAQUINAS - HERRAMIENTA</t>
  </si>
  <si>
    <t>1D67001 HERRAMIENTAS Y MAQ.- HERRAMIENTA</t>
  </si>
  <si>
    <t>12470 COLECCIONES, OBRAS DE ARTE Y OBJETOS VA</t>
  </si>
  <si>
    <t>12471 BIENES ARTISTICOS, CULTURALES Y CIENTI</t>
  </si>
  <si>
    <t>1D71001 BIENES ARTÍSTICOS, CULTURALES Y CIE</t>
  </si>
  <si>
    <t>12500 ACTIVOS INTANGIBLES</t>
  </si>
  <si>
    <t>12510 SOFTWARE</t>
  </si>
  <si>
    <t>12511 SOFTWARE</t>
  </si>
  <si>
    <t>1E11001 SFOTWARE</t>
  </si>
  <si>
    <t>12520 PATENTES, MARCAS Y DERECHOS</t>
  </si>
  <si>
    <t>12521 PATENTES, MARCAS Y DERECHOS</t>
  </si>
  <si>
    <t>1E21001 PATANTES REGISTRADAS</t>
  </si>
  <si>
    <t>12600 DEPRECIACIONES, DETERIODO Y AMORTIZACION</t>
  </si>
  <si>
    <t>12610 DEPRECIACION ACUMULADA DE BIENES INMUEB</t>
  </si>
  <si>
    <t>12612 DEPRECIACIÓN ACUMULADA DE EDIFICIOS NO</t>
  </si>
  <si>
    <t>1F12001 DEPRECIACION ACOMULADA EDIFICIO DE</t>
  </si>
  <si>
    <t>12630 DEPRECIACION ACOMULADA DE BIENES MUEBLE</t>
  </si>
  <si>
    <t>12631 DEPRECIACIÓN ACUMULADA DE MOBILIARIO Y</t>
  </si>
  <si>
    <t>1F31D11 DEPRECIACION ACOMULADA MOBILIARIO Y</t>
  </si>
  <si>
    <t>1F31D12 DEPRECIACION ACOMULADA MUEBLES, EXC</t>
  </si>
  <si>
    <t>1F31D13 DEPRECIACION ACOMULADA BIENES INFOR</t>
  </si>
  <si>
    <t>1F31D19 DEPRECIACION ACOMULADA EQUIPO DE SE</t>
  </si>
  <si>
    <t>12632 DEPRECIACIÓN ACUMULADA DE MOBILIARIO Y</t>
  </si>
  <si>
    <t>1F32D21 DEPRECIACION ACOMULADA EQUIPOS Y AP</t>
  </si>
  <si>
    <t>1F32D22 DEPRECIACION ACOMULADA APARATOS DEP</t>
  </si>
  <si>
    <t>1F32D23 DEPRECIACION ACOMULADA CAMARAS FOTO</t>
  </si>
  <si>
    <t>1F32D29 DEPRECIACION ACUMULADA EQUIPO EDUCA</t>
  </si>
  <si>
    <t>12633 DEPRECIACIÓN ACUMULADA DE EQUIPO E INS</t>
  </si>
  <si>
    <t>1F33D31 DEPRECIACION ACOMULADA EQUIPO MEDIC</t>
  </si>
  <si>
    <t>12634 DEPRECIACIÓN ACUMULADA DE EQUIPO DE TR</t>
  </si>
  <si>
    <t>1F34D41 DEPRECIACION ACOMULADA VEHICULOS Y</t>
  </si>
  <si>
    <t>12636 DEPRECIACIÓN ACUMULADA DE MAQUINARIA,</t>
  </si>
  <si>
    <t>1F36D64 DEPRECIACIÓN ACUMULADA DE SISTEMAS</t>
  </si>
  <si>
    <t>1F36D65 DEPRECIACION ACOMULADA EQ. Y APARAT</t>
  </si>
  <si>
    <t>1F36D66 DEPRECIACION ACOMULADA MAQ. Y EQ. E</t>
  </si>
  <si>
    <t>1F36D67 DEPRECIACION ACOMULADA HERRAMIENTAS</t>
  </si>
  <si>
    <t>12650 AMORTIZACIÓN ACUMULADA DE ACTIVOS INTAN</t>
  </si>
  <si>
    <t>12651 AMORTIZACIÓN ACUMULADAS DE SOFTWARE</t>
  </si>
  <si>
    <t>1F51E11 DEPRECIACION ACOMULADA SFOTWARE</t>
  </si>
  <si>
    <t>12652 AMORTIZACIÓN ACUMULADAS DE PATENTES, MARCAS</t>
  </si>
  <si>
    <t>Y DERECHOS</t>
  </si>
  <si>
    <t>12910 BIENES EN CONCESION</t>
  </si>
  <si>
    <t>20000 PASIVO</t>
  </si>
  <si>
    <t>21000 PASIVO CIRCULANTE</t>
  </si>
  <si>
    <t>21100 CUENTAS POR PAGAR A CORTO PLAZO</t>
  </si>
  <si>
    <t>21110 SERVICIOS PERSONALES POR PAGAR A CP</t>
  </si>
  <si>
    <t>21111 REMUNERACION POR PAGAR AL PERSONAL DE</t>
  </si>
  <si>
    <t>2111001 CUENTA UENTE DE NOMINA</t>
  </si>
  <si>
    <t>21115 OTRAS PRESTACIONES SOCIALES Y ECONOMIC</t>
  </si>
  <si>
    <t>2115009 DEVOLUCIONES DE INGRESOS</t>
  </si>
  <si>
    <t>2115021 CURSO DE TUTORÍA EN EDUCACION SUPER</t>
  </si>
  <si>
    <t>2115024 CURSO DE VERANO UTEQ 2017</t>
  </si>
  <si>
    <t>21120 PROVEEDORES POR PAGAR A CORTO PLAZO</t>
  </si>
  <si>
    <t>21121 DEUDAS POR ADQUISICION DE BIENES Y CON</t>
  </si>
  <si>
    <t>2121001 PROVEEDORES</t>
  </si>
  <si>
    <t>2121002 PROVISION DE PROVEEDORES</t>
  </si>
  <si>
    <t>21170 RETENCIONES Y CONTRIBUCIONES POR PAGAR</t>
  </si>
  <si>
    <t>21171 RETENCIONES DE IMPUESTOS POR PAGAR A C</t>
  </si>
  <si>
    <t>2171001 I.S.P.T. UTEQ</t>
  </si>
  <si>
    <t>2171002 I.S.P.T. ASIMILADOS</t>
  </si>
  <si>
    <t>2171004 I.S.R. 10% PROFESION UTEQ</t>
  </si>
  <si>
    <t>21172 RETENCIONES DEL SISTEMA DE SEGURIDAD S</t>
  </si>
  <si>
    <t>2172001 I.M.S.S. UTEQ OBRERO</t>
  </si>
  <si>
    <t>2172002 I.M.S.S. PATRONALUTEQ</t>
  </si>
  <si>
    <t>21175 IMPUESTOS SOBRE NOMINA Y OTROS QUE DER</t>
  </si>
  <si>
    <t>2175001 IMPUESTO SOBRE NOMINA</t>
  </si>
  <si>
    <t>21179 OTRAS RETENCIONES Y CONTRIBUCIONES POR</t>
  </si>
  <si>
    <t>2179001 F.O.N.A.C.O.T.</t>
  </si>
  <si>
    <t>2179005 ACUMULADO AHORRO SINDICAL</t>
  </si>
  <si>
    <t>2179008 CUOTA SINDICAL</t>
  </si>
  <si>
    <t>2179009 DEDUCCION ESPECIAL SINDICATO</t>
  </si>
  <si>
    <t>2179010 PRESTAMO SINDICAL</t>
  </si>
  <si>
    <t>2179034 PREST TRAB SINDICAL CGV</t>
  </si>
  <si>
    <t>2179036 AHORROS CAJA FLORENCIO ROSAS</t>
  </si>
  <si>
    <t>2179037 PRESTAMOS CAJA FLORENCIO ROSAS</t>
  </si>
  <si>
    <t>2179044 PENSION ALIMENTICIA</t>
  </si>
  <si>
    <t>21600 FONDOS Y BIENES DE TERCEROS DE ADMON Y/O</t>
  </si>
  <si>
    <t>2621002 CNBES-PROGRAMA DE BECAS MEXPROTEC</t>
  </si>
  <si>
    <t>21620 FONDOS EN ADMON A CP</t>
  </si>
  <si>
    <t>30000 HACIENDA PUBLICA / PATRIMONIO</t>
  </si>
  <si>
    <t>31000 HACIENDA PUBLICA / PATRIMONIO CONTRIBUIDO</t>
  </si>
  <si>
    <t>31100 APORTACIONES</t>
  </si>
  <si>
    <t>31120 BIENES INMUEBLES E INFRAESTRUCTURA</t>
  </si>
  <si>
    <t>31121 BIENES INMUEBLES E INFRAESTRUCTURA</t>
  </si>
  <si>
    <t>3121001 BIENES INMUEBLES</t>
  </si>
  <si>
    <t>31130 BIENES MUEBLES</t>
  </si>
  <si>
    <t>31131 BIENES MUEBLES</t>
  </si>
  <si>
    <t>3131001 BIENES MUEBLES</t>
  </si>
  <si>
    <t>3131D11 Muebles de oficina y estantería</t>
  </si>
  <si>
    <t>3131D13 Equipo de cómputo y de tecnologías</t>
  </si>
  <si>
    <t>3131D19 Otros mobiliarios y equipos de admi</t>
  </si>
  <si>
    <t>3131D21 Equipos y aparatos audiovisuales</t>
  </si>
  <si>
    <t>3131D29 Otro mobiliario y equipo educaciona</t>
  </si>
  <si>
    <t>3131D41 Vehículos y equipo terrestre</t>
  </si>
  <si>
    <t>3131D65 Equipo de comunicación y telecomuni</t>
  </si>
  <si>
    <t>3131D66 Equipos de generación eléctrica, ap</t>
  </si>
  <si>
    <t>3131D67 Herramientas y máquinas-herramienta</t>
  </si>
  <si>
    <t>32000 HACIENDA PUBLICA / PATRIMONIO GENERADO</t>
  </si>
  <si>
    <t>32200 RESULTADOS DE EJERCICIOS ANTERIORES</t>
  </si>
  <si>
    <t>32210 RESULTADOS DE EJERCICIOS ANTERIORES</t>
  </si>
  <si>
    <t>32211 RESULTADOS DE EJERCICIOS ANTERIORES</t>
  </si>
  <si>
    <t>3B11001 RESULTADOS DE EJERCICIOS ANTERIORES</t>
  </si>
  <si>
    <t>3B11002 RESULTADOS DE EJERCICIOS ANTERIORES</t>
  </si>
  <si>
    <t>3B11003 RESULTADOS DE EJERCICIOS ANTERIORES</t>
  </si>
  <si>
    <t>3B11004 RESULTADOS DE EJERCICIOS ANTERIORES</t>
  </si>
  <si>
    <t>3B11005 RESULTADOS DE EJERCICIOS ANTERIORES</t>
  </si>
  <si>
    <t>3B11006 RESULTADOS DE EJERCICIOS ANTERIORES</t>
  </si>
  <si>
    <t>3B11007 RESULTADOS DE EJERCICIOS ANTERIORES</t>
  </si>
  <si>
    <t>3B11008 RESULTADOS DE EJERCICIOS ANTERIORES</t>
  </si>
  <si>
    <t>3B11009 RESULTADOS DE EJERCICIOS ANTERIORES</t>
  </si>
  <si>
    <t>3B11010 RESULTADOS DE EJERCICIOS ANTERIORES</t>
  </si>
  <si>
    <t>3B11011 RESULTADOS DE EJERCICIOS ANTERIORES</t>
  </si>
  <si>
    <t>3B11012 RESULTADOS DE EJERCICIOS ANTERIORES</t>
  </si>
  <si>
    <t>3B11013 RESULTADOS DE EJERCICIOS ANTERIORES</t>
  </si>
  <si>
    <t>3B11014 RESULTADOS DE EJERCICIOS ANTERIORES</t>
  </si>
  <si>
    <t>3B11015 RESULTADOS DE EJERCICIOS ANTERIORES</t>
  </si>
  <si>
    <t>3B11016 RESULTADOS DE EJERCICIOS ANTERIORES</t>
  </si>
  <si>
    <t>3B11017 RESULTADOS DE EJERCICIOS ANTERIORES</t>
  </si>
  <si>
    <t>3B11018 RESULTADOS DE EJERCICIOS ANTERIORES</t>
  </si>
  <si>
    <t>3B11019 RESULTADOS DE EJERCICIOS ANTERIORES</t>
  </si>
  <si>
    <t>3B11020 RESULTADOS DE EJERCICIOS ANTERIORES</t>
  </si>
  <si>
    <t>3B11021 RESULTADOS DE EJERCICIOS ANTERIORES</t>
  </si>
  <si>
    <t>3B11022 RESULTADO DE EJERCICIOS ANTERIORES</t>
  </si>
  <si>
    <t>3B11023 RESULTADOS DE EJERCICIOS ANTERIORES</t>
  </si>
  <si>
    <t>32300 REVALUOS</t>
  </si>
  <si>
    <t>32320 REVALÚO DE BIENES MUEBLES</t>
  </si>
  <si>
    <t>32321 REVALÚO DE BIENES MUEBLES</t>
  </si>
  <si>
    <t>3C21001 REVALUACION DE BIENES INMUEBLES</t>
  </si>
  <si>
    <t>32500 RECTIFICACIONES DE RESULTADOS DE EJERCIC</t>
  </si>
  <si>
    <t>32520 CAMBIOS POR ERRORES CONTABLES</t>
  </si>
  <si>
    <t>32521 CAMBIOS POR ERRORES CONTABLES</t>
  </si>
  <si>
    <t>3E21001 RECTIFICACION A RES EJ ANTERIORES.</t>
  </si>
  <si>
    <t>3E21002 RECTIFICACION A RES EJ ANTERIORES.</t>
  </si>
  <si>
    <t>3E21003 RECTIFICACION A RES EJ ANTERIORES.</t>
  </si>
  <si>
    <t>3E21004 RECTIFICACION A RES EJ ANTERIORES.</t>
  </si>
  <si>
    <t>3E21005 RECTIFICACION A RES EJ ANTERIORES.</t>
  </si>
  <si>
    <t>3E21006 RECTIFICACION A RES EJ ANTERIORES.</t>
  </si>
  <si>
    <t>3E21007 RECTIFICACION A RES EJ ANTERIORES.</t>
  </si>
  <si>
    <t>3E21008 RECTIFICACION A RES EJ ANTERIORES.</t>
  </si>
  <si>
    <t>3E21009 RECTIFICACION A RES EJ ANTERIORES.</t>
  </si>
  <si>
    <t>3E21010 RECTIFICACION A RES EJ ANTERIORES.</t>
  </si>
  <si>
    <t>3E21011 RECTIFICACION A RES EJ ANTERIORES.</t>
  </si>
  <si>
    <t>3E21012 RECTIFICACION A RES EJ ANTERIORES.</t>
  </si>
  <si>
    <t>3E21013 RECTIFICACION A RES EJ ANTERIORES.</t>
  </si>
  <si>
    <t>3E21014 RECTIFICACION A RES EJ ANTERIORES.</t>
  </si>
  <si>
    <t>3E21015 RECTIFICACION A RES EJ ANTERIORES.</t>
  </si>
  <si>
    <t>3E21016 RECTIFICACION A RES EJ ANTERIORES.</t>
  </si>
  <si>
    <t>3E21020 RECTIFICACION A RES EJ ANTERIORES.</t>
  </si>
  <si>
    <t>40000 INGRESOS Y OTROS BENEFICIOS</t>
  </si>
  <si>
    <t>41000 INGRESOS DE GESTION</t>
  </si>
  <si>
    <t>41500 PRODUCTOS DE TIPO CORRIENTE</t>
  </si>
  <si>
    <t>41590 OTROS PRODUCTOS QUE GENERAN INGRESOS C</t>
  </si>
  <si>
    <t>45104A1 P FIN HSBC 4023 FED SUBSIDIO</t>
  </si>
  <si>
    <t>45104AC P FIN HSBC 4705 FED FIDEI PROM</t>
  </si>
  <si>
    <t>45104AE P FIN BBVA 7124 FED FACUT 2013</t>
  </si>
  <si>
    <t>45104AQ P FIN BBVA 7534 FED NVOS TALENTOS C</t>
  </si>
  <si>
    <t>45104AV P FIN BBVA 7299 PRODEP 2015-2</t>
  </si>
  <si>
    <t>45104AX P FIN INTERACCIONES 9116 SUBSIDIO F</t>
  </si>
  <si>
    <t>45104AY P FIN INTERACCIONES 9108 SUBSIDIO E</t>
  </si>
  <si>
    <t>45104AZ P FIN BBVA 7264 CONACYT ABSORCION D</t>
  </si>
  <si>
    <t>45104C1 P FIN HSBC 0964 PRO GTO CORR</t>
  </si>
  <si>
    <t>45104C3 P FIN BBVA 5864 PRO TEF</t>
  </si>
  <si>
    <t>45104CC P FIN BBVA 9355 PRO RIO ARR</t>
  </si>
  <si>
    <t>45104CF P FIN SANT 2022 PRO PGO DE NOMINA</t>
  </si>
  <si>
    <t>45104CJ P FIN BBVA 7280 IDGREEN PLANTA PILO</t>
  </si>
  <si>
    <t>45104CK P FIN BBVA SALDOS Y REMANENTES A FA</t>
  </si>
  <si>
    <t>45104CL P FIN BBVA 2820 FUMEEUC FUND. MEX-E</t>
  </si>
  <si>
    <t>45104CM P FIN BBVA 8919 PRODEP 2017</t>
  </si>
  <si>
    <t>45104D1 P FIN HSBC 4858 NVOS TALENTOS CIENT</t>
  </si>
  <si>
    <t>41700 INGRESOS POR VENTA DE BIENES Y SERVICIO</t>
  </si>
  <si>
    <t>41730 INGRESOS POR VENTA DE BIENES Y SERVICI</t>
  </si>
  <si>
    <t>47102A2 EXAMEN DE ADMISION</t>
  </si>
  <si>
    <t>47102A3 INSCRIPCIONES</t>
  </si>
  <si>
    <t>47102A4 REINSCRIPCIONES</t>
  </si>
  <si>
    <t>47102A5 CONSTANCIAS DE ESTUDIOS</t>
  </si>
  <si>
    <t>47102A6 REPOSICION DE CREDENCIAL ALUMNOS</t>
  </si>
  <si>
    <t>47102A7 KARDEX</t>
  </si>
  <si>
    <t>47102A8 EXAMEN A TITULO SUFICIENCIA</t>
  </si>
  <si>
    <t>47102A9 EXAMEN EXTRAORDINARIO</t>
  </si>
  <si>
    <t>47102AA EXAMEN ULTIMA ASIGNATURA</t>
  </si>
  <si>
    <t>47102AB CERTIFICADO PARCIAL</t>
  </si>
  <si>
    <t>47102AC DUPLICADO DE CERTIFICADO FINAL</t>
  </si>
  <si>
    <t>47102AD CERTIFICACION DE TITULO DE ESTUDIOS</t>
  </si>
  <si>
    <t>47102AE MULTA DE BIBLIOTECA POR DIA DE RETR</t>
  </si>
  <si>
    <t>47102AF SEGURO CONTRA ACCIDENTES PERSONALES</t>
  </si>
  <si>
    <t>47102AH TRAMITE DE EQUIVALENCIA</t>
  </si>
  <si>
    <t>47102AI TRAMITE Y EMISION DE TITULO PROFESI</t>
  </si>
  <si>
    <t>47102AM GESTION DE EQUIVALENCIA</t>
  </si>
  <si>
    <t>47102AN OTROS INGRESOS SERVICIOS ESCOLARES</t>
  </si>
  <si>
    <t>47102AO CONSTANCIA DE TITULACION</t>
  </si>
  <si>
    <t>47102AP TRAMITE DE ADMISION A LICENCIATURA</t>
  </si>
  <si>
    <t>47102AQ CURSO DE INDUCCION A INGENIERIAS SE</t>
  </si>
  <si>
    <t>47102AR SEGURO POR ESTADIA</t>
  </si>
  <si>
    <t>47102AS EXAMEN DE COLOCACION CURSOS DE IDIO</t>
  </si>
  <si>
    <t>47102AT TRAMITE DE REINCORPORACION</t>
  </si>
  <si>
    <t>47102AÑ DUPLICADO DE CONSTANCIA DE SERVICIO</t>
  </si>
  <si>
    <t>47102B1 CONGRESOS</t>
  </si>
  <si>
    <t>47102B4 INGRESOS POR ESTADIAS</t>
  </si>
  <si>
    <t>47102B5 CISCO</t>
  </si>
  <si>
    <t>47102B6 EVENTOS ESPECIALES DIDET</t>
  </si>
  <si>
    <t>47102B7 CURSOS DE IDIOMAS</t>
  </si>
  <si>
    <t>47102B8 ASESORIAS</t>
  </si>
  <si>
    <t>47102BC DONACIONES EN EFECTIVO</t>
  </si>
  <si>
    <t>47102C1 INGRESOS INCUBADORA DE EMPRESAS</t>
  </si>
  <si>
    <t>47102C4 CURSOS ESPECIALES A EMPRESAS SSP</t>
  </si>
  <si>
    <t>47102C5 CURSOS ESPECIALES A EMPRESAS EC</t>
  </si>
  <si>
    <t>47102C6 OTROS INGRESOS SERV. VINCULACION</t>
  </si>
  <si>
    <t>47102C9 CENTRO DE EVALUACION CONOCER</t>
  </si>
  <si>
    <t>47102CA DONACIONES EN ESPECIE</t>
  </si>
  <si>
    <t>47102D1 INGRESOS POR REGISTRO AL PADRON PRO</t>
  </si>
  <si>
    <t>47102D3 INGRESOS POR SERVICIO A PEUGEOT</t>
  </si>
  <si>
    <t>47102D5 OTROS INGRESOS SERV. EDUCATIVO NIVE</t>
  </si>
  <si>
    <t>47102D7 OTROS INGRESOS SAF</t>
  </si>
  <si>
    <t>47102D8 DONATIVOS EN EFECTIVO</t>
  </si>
  <si>
    <t>42200 TRANSFERENCIAS, ASIGNACIONES, SUBSIDIOS</t>
  </si>
  <si>
    <t>42210 TRANSFERENCIAS INTERNAS Y ASIGNACIONES</t>
  </si>
  <si>
    <t>4910193 RECURSOS FEDERALES</t>
  </si>
  <si>
    <t>4910195 RECURSOS FEDERALES POR OTRO ORGANIS</t>
  </si>
  <si>
    <t>4910199 RECURSOS ESTATALES</t>
  </si>
  <si>
    <t>50000 GASTOS Y OTRAS PERDIDAS</t>
  </si>
  <si>
    <t>51000 GASTOS DE FUNCIONAMIENTO</t>
  </si>
  <si>
    <t>51100 SERVICIOS PERSONALES</t>
  </si>
  <si>
    <t>51110 REMUNERACION AL PERSONAL DE CARACTER P</t>
  </si>
  <si>
    <t>5113011 Sueldos base al personal permanente</t>
  </si>
  <si>
    <t>51120 REMUNERACIONES AL PERSONAL DE CARACTER</t>
  </si>
  <si>
    <t>5121011 Honorarios asimilables a salarios</t>
  </si>
  <si>
    <t>51130 REMUNERACIONES ADICIONALES Y ESPECIALE</t>
  </si>
  <si>
    <t>5131011 Prima quinquenal por años de servic</t>
  </si>
  <si>
    <t>5132011 Prima vacacional</t>
  </si>
  <si>
    <t>5132031 Gratificación de fin de año</t>
  </si>
  <si>
    <t>5133011 Horas extraordinarias</t>
  </si>
  <si>
    <t>5134021 Compensaciones adicionales por serv</t>
  </si>
  <si>
    <t>5134041 Acreditación por titulación en la d</t>
  </si>
  <si>
    <t>5134121 Asignaciones adicionales al sueldo</t>
  </si>
  <si>
    <t>51140 SEGURIDAD SOCIAL</t>
  </si>
  <si>
    <t>5141021 Cuotas al IMSS</t>
  </si>
  <si>
    <t>5143011 Aportaciones al sistema para el ret</t>
  </si>
  <si>
    <t>5144011 Cuotas para el seguro de vida del p</t>
  </si>
  <si>
    <t>5144021 Cuotas para el seguro de gastos méd</t>
  </si>
  <si>
    <t>51150 OTRAS PRESTACIONES SOCIALES Y ECONOMIC</t>
  </si>
  <si>
    <t>5152011 Liquidaciones por indemnizaciones y</t>
  </si>
  <si>
    <t>5152031 Antigüedad</t>
  </si>
  <si>
    <t>5154011 Pago por fallecimiento de padres, c</t>
  </si>
  <si>
    <t>5154031 Ayuda prótesis dental</t>
  </si>
  <si>
    <t>5154041 Ayuda por nacimiento de hijo</t>
  </si>
  <si>
    <t>5154051 Subsidio impuesto predial</t>
  </si>
  <si>
    <t>5154061 Despensa</t>
  </si>
  <si>
    <t>5154071 Despensa especial</t>
  </si>
  <si>
    <t>5154081 Subsidio ISPT</t>
  </si>
  <si>
    <t>5154091 Subsidio ISR-A</t>
  </si>
  <si>
    <t>51160 PAGO DE ESTÍMULOS A SERVIDORES PÚBLICO</t>
  </si>
  <si>
    <t>5171011 Estímulo por puntualidad</t>
  </si>
  <si>
    <t>5171021 Estímulo por años de servicio</t>
  </si>
  <si>
    <t>5171041 ESTÍMULOS AL PERSONAL OPERATIVO</t>
  </si>
  <si>
    <t>51200 MATERIALES Y SUMINISTROS</t>
  </si>
  <si>
    <t>51210 MATERIALES DE ADMON, EMISION DE DOCTOS</t>
  </si>
  <si>
    <t>5211011 Materiales, útiles y equipos menore</t>
  </si>
  <si>
    <t>5212011 Materiales y útiles de impresión y</t>
  </si>
  <si>
    <t>5214011 Materiales, útiles y equipos menore</t>
  </si>
  <si>
    <t>5215011 Material impreso e información digi</t>
  </si>
  <si>
    <t>5216011 Material de limpieza</t>
  </si>
  <si>
    <t>5217011 Materiales y útiles de enseñanza</t>
  </si>
  <si>
    <t>5218021 Calcomanías y hologramas</t>
  </si>
  <si>
    <t>51220 ALIEMNTOS Y UTENSILIOS</t>
  </si>
  <si>
    <t>5221011 Productos alimenticios para el pers</t>
  </si>
  <si>
    <t>5221021 Productos alimenticios para el pers</t>
  </si>
  <si>
    <t>5221031 Productos alimenticios para el pers</t>
  </si>
  <si>
    <t>5221041 Productos alimenticios para persona</t>
  </si>
  <si>
    <t>5223011 Utensilios para el servicio de alim</t>
  </si>
  <si>
    <t>51230 MATERIAS PRIMAS Y MATERIALES DE PRODUC</t>
  </si>
  <si>
    <t>5232011 Insumos textiles adquiridos como ma</t>
  </si>
  <si>
    <t>51240 MATERIALES Y ARTICULOS DE CONSTRUCCION</t>
  </si>
  <si>
    <t>5241011 Productos minerales no metálicos</t>
  </si>
  <si>
    <t>5242011 Cemento y productos de concreto</t>
  </si>
  <si>
    <t>5243011 Cal, yeso y productos de yeso</t>
  </si>
  <si>
    <t>5244011 Madera y productos de madera</t>
  </si>
  <si>
    <t>5246011 Material eléctrico y electrónico</t>
  </si>
  <si>
    <t>5247011 Artículos metálicos para la constru</t>
  </si>
  <si>
    <t>5248011 Materiales complementarios</t>
  </si>
  <si>
    <t>5249011 Materiales y accesorios para manten</t>
  </si>
  <si>
    <t>5249021 Otros materiales y artículos de con</t>
  </si>
  <si>
    <t>51250 PRODUCTOS QUIMICOS, FARMACEUTICOS Y DE</t>
  </si>
  <si>
    <t>5251011 Productos químicos básicos</t>
  </si>
  <si>
    <t>5253031 Medicinas y productos farmacéuticos</t>
  </si>
  <si>
    <t>5254011 Material de curación y sutura</t>
  </si>
  <si>
    <t>5255041 Otros materiales, accesorios y sumi</t>
  </si>
  <si>
    <t>5256011 Fibras sintéticas, hules, plásticos</t>
  </si>
  <si>
    <t>51260 COMBUSTIBLES, LUBRICANTES Y ADITIVOS</t>
  </si>
  <si>
    <t>5261011 Combustibles, lubricantes y aditivo</t>
  </si>
  <si>
    <t>51270 VESTUARIOS, BLANCOS, PRENDAS DE PROTEC</t>
  </si>
  <si>
    <t>5271011 Vestuario y uniformes</t>
  </si>
  <si>
    <t>5272011 Prendas de seguridad y protección p</t>
  </si>
  <si>
    <t>5273011 Artículos deportivos</t>
  </si>
  <si>
    <t>5274011 Productos textiles</t>
  </si>
  <si>
    <t>51290 HERRAMIENTAS, REFACCIONES Y ACCESORIOS</t>
  </si>
  <si>
    <t>5291011 Herramientas menores</t>
  </si>
  <si>
    <t>5292011 Refacciones y accesorios menores de</t>
  </si>
  <si>
    <t>5293011 Refacciones y accesorios menores de</t>
  </si>
  <si>
    <t>5294011 Refacciones y accesorios menores de</t>
  </si>
  <si>
    <t>5295011 Refacciones y accesorios menores de</t>
  </si>
  <si>
    <t>5296011 Refacciones y accesorios menores de</t>
  </si>
  <si>
    <t>5299011 Refacciones y accesorios menores ot</t>
  </si>
  <si>
    <t>51300 SERVICIOS GENERALES</t>
  </si>
  <si>
    <t>51310 SERVICIOS BASICOS</t>
  </si>
  <si>
    <t>5311011 Energía eléctrica</t>
  </si>
  <si>
    <t>5313011 Agua</t>
  </si>
  <si>
    <t>5314011 Telefonía tradicional</t>
  </si>
  <si>
    <t>5315011 Telefonía celular</t>
  </si>
  <si>
    <t>5317011 Servicios de acceso de Internet, re</t>
  </si>
  <si>
    <t>5318011 Servicios postales y telegráficos</t>
  </si>
  <si>
    <t>51320 SERVICIOS DE ARRENDAMIENTO</t>
  </si>
  <si>
    <t>5323021 Arrendamiento de equipo y bienes in</t>
  </si>
  <si>
    <t>5325011 Arrendamiento de equipo de transpor</t>
  </si>
  <si>
    <t>5327011 Arrendamiento de activos intangible</t>
  </si>
  <si>
    <t>5329011 Espacios de Estacionamiento</t>
  </si>
  <si>
    <t>5329041 Arrendamientos diversos</t>
  </si>
  <si>
    <t>51330 SERVICIOS PROFESIONALES, CIENTIFICOS Y</t>
  </si>
  <si>
    <t>5331011 Servicios legales, de contabilidad,</t>
  </si>
  <si>
    <t>5332011 Servicios de diseño, arquitectura,</t>
  </si>
  <si>
    <t>5333011 Servicios de consultoría administra</t>
  </si>
  <si>
    <t>5333021 Servicios de consultoría en tecnolo</t>
  </si>
  <si>
    <t>5333031 Otros servicios técnicos o profesio</t>
  </si>
  <si>
    <t>5334011 Servicios de capacitación</t>
  </si>
  <si>
    <t>5335011 Servicios de investigación científi</t>
  </si>
  <si>
    <t>5336011 Impresiones de documentos oficiales</t>
  </si>
  <si>
    <t>5336021 Publicaciones oficiales para difusi</t>
  </si>
  <si>
    <t>5336031 Publicaciones oficiales para licita</t>
  </si>
  <si>
    <t>5336041 Servicio de fotocopiado, digitaliza</t>
  </si>
  <si>
    <t>5336051 Publicaciones oficiales para difusi</t>
  </si>
  <si>
    <t>5336061 Otros servicios de apoyo administra</t>
  </si>
  <si>
    <t>5338011 Servicios de vigilancia</t>
  </si>
  <si>
    <t>5339011 Servicios profesionales, científico</t>
  </si>
  <si>
    <t>51340 SERVICIOS FINANCIEROS, BANCARIOS Y COM</t>
  </si>
  <si>
    <t>5341011 Servicios financieros y bancarios</t>
  </si>
  <si>
    <t>5344011 Seguros de responsabilidad patrimon</t>
  </si>
  <si>
    <t>5344021 Fianzas de fidelidad</t>
  </si>
  <si>
    <t>5345011 Seguros de bienes patrimoniales</t>
  </si>
  <si>
    <t>51350 SERVICIOS DE INSTALACION, REPARACION,</t>
  </si>
  <si>
    <t>5351011 Conservación y mantenimiento menor</t>
  </si>
  <si>
    <t>5352011 Mantenimiento y conservación de mob</t>
  </si>
  <si>
    <t>5352021 Mantenimiento y conservación de equ</t>
  </si>
  <si>
    <t>5353011 Instalación, reparación y mantenimi</t>
  </si>
  <si>
    <t>5354011 Instalación, reparación y mantenimi</t>
  </si>
  <si>
    <t>5355011 Reparación y mantenimiento de equip</t>
  </si>
  <si>
    <t>5358011 Servicios de limpieza</t>
  </si>
  <si>
    <t>5358021 Manejo de desechos (RPBI)</t>
  </si>
  <si>
    <t>5359011 Servicios de jardinería y fumigació</t>
  </si>
  <si>
    <t>51360 SERVICIOS DE COMUNICACION SOCIAL Y PUB</t>
  </si>
  <si>
    <t>5362011 Difusión por radio, televisión y ot</t>
  </si>
  <si>
    <t>51370 SERVICIOS DE TRASLADO Y VIATICOS</t>
  </si>
  <si>
    <t>5371021 Pasajes aéreos nacionales</t>
  </si>
  <si>
    <t>5372011 Pasajes terrestres estatales</t>
  </si>
  <si>
    <t>5372021 Pasajes terrrestres nacionales</t>
  </si>
  <si>
    <t>5375011 Viáticos estatales</t>
  </si>
  <si>
    <t>5375021 Viáticos nacionales</t>
  </si>
  <si>
    <t>5378011 Servicios integrales de traslado y</t>
  </si>
  <si>
    <t>5379011 Otros servicios de traslado y hospe</t>
  </si>
  <si>
    <t>51380 SERVICIOS OFICIALES</t>
  </si>
  <si>
    <t>5381011 Gastos de ceremonial</t>
  </si>
  <si>
    <t>5382011 Gastos de orden social y cultural</t>
  </si>
  <si>
    <t>5383011 Congresos y convenciones</t>
  </si>
  <si>
    <t>5384011 Exposiciones</t>
  </si>
  <si>
    <t>5385011 Gastos de representación</t>
  </si>
  <si>
    <t>51390 OTROS SERVICIOS GENERALES</t>
  </si>
  <si>
    <t>5392011 Impuestos y derechos</t>
  </si>
  <si>
    <t>5398011 Impuesto sobre nóminas y otros que</t>
  </si>
  <si>
    <t>52000 TRANSFERENCIAS, ASIGNACIONES, SUBSIDIOS Y</t>
  </si>
  <si>
    <t>52400 AYUDAS SOCIALES</t>
  </si>
  <si>
    <t>52420 BECAS</t>
  </si>
  <si>
    <t>5442011 BECAS Hijos de Trabajadores</t>
  </si>
  <si>
    <t>5442021 BECAS Estudiantes</t>
  </si>
  <si>
    <t>5442031 BECAS Académicas</t>
  </si>
  <si>
    <t>5442061 BECAS Especiales</t>
  </si>
  <si>
    <t>52430 AYUDAS SOCIALES A INSTITUCIONES</t>
  </si>
  <si>
    <t>5445031 Sindicato de Gobierno</t>
  </si>
  <si>
    <t>52500 PENSIONES Y JUBILACIONES</t>
  </si>
  <si>
    <t>52510 PENSIONES</t>
  </si>
  <si>
    <t>5451011 Pensiones</t>
  </si>
  <si>
    <t>55000 OTROS GASTOS Y PERDIDAS EXTRAORDINARIAS</t>
  </si>
  <si>
    <t>55100 ESTIMACIONES, DEPRECIACIONES, DETERIOROS</t>
  </si>
  <si>
    <t>55130 DEPRECIACION DE BIENES INMUEBLES</t>
  </si>
  <si>
    <t>55132 DEPRECIACIÓN DE EDIFICIOS NO RESIDENCI</t>
  </si>
  <si>
    <t>1C31D44 DEPRECIACION EDIFICIO DE NANOTECNOL</t>
  </si>
  <si>
    <t>1C31D45 DEPRECIACION EDIFICIO UNIDAD DE DOC</t>
  </si>
  <si>
    <t>55150 DEPRECIACION DE BIENES MUEBLES</t>
  </si>
  <si>
    <t>55151 DEPRECIACIÓN DE MOBILIARIO Y EQUIPO DE</t>
  </si>
  <si>
    <t>1D11002 DEPRECIACION MUEBLES DE OFICINA Y E</t>
  </si>
  <si>
    <t>1D12002 DEPRECIACION MUEBLES, EXCEPTO DE OF</t>
  </si>
  <si>
    <t>1D13002 DEPRECIACION EQUIPO DE CÓMPUTO Y DE</t>
  </si>
  <si>
    <t>1D19002 DEPRECIACION OTROS MOBILIARIOS Y EQ</t>
  </si>
  <si>
    <t>55152 DEPRECIACIÓN DE MOBILIARIO Y EQUIPO ED</t>
  </si>
  <si>
    <t>1D21002 DEPRECIACION EQUIPOS Y APARATOS AUD</t>
  </si>
  <si>
    <t>1D22002 DEPRECIACION APARATOS DEPORTIVOS</t>
  </si>
  <si>
    <t>1D23002 DEPRECIACION CAMARAS FOTOGRAFICAS Y</t>
  </si>
  <si>
    <t>1D29002 DEPRECIACION OTRO MOBILIARIO Y EQUI</t>
  </si>
  <si>
    <t>55153 DEPRECIACIÓN DE EQUIPO E INSTRUMENTAL</t>
  </si>
  <si>
    <t>1D31002 DEPRECIACION EQUIPO MEDICO Y DE LAB</t>
  </si>
  <si>
    <t>55154 DEPRECIACIÓN DE EQUIPO DE TRANSPORTE</t>
  </si>
  <si>
    <t>1D41002 DEPRECIACION VEHICULOS Y EQUIPO DE</t>
  </si>
  <si>
    <t>55156 DEPRECIACIÓN DE MAQUINARIA, OTROS EQUI</t>
  </si>
  <si>
    <t>1D64002 DEPRECIACION SISTEMAS DE AIRE ACOND</t>
  </si>
  <si>
    <t>1D65002 DEPRECIACION EQUIPO DE COMUNICACIÓN</t>
  </si>
  <si>
    <t>1D66002 DEPRECIACION EQUIPOS DE GENERACIÓN</t>
  </si>
  <si>
    <t>1D67002 DEPRECIACION HERRAMIENTAS Y MÁQUINA</t>
  </si>
  <si>
    <t>55170 AMORTIZACION DE ACTIVOS INTANGIBLES</t>
  </si>
  <si>
    <t>55171 AMORTIZACIÓN DE SOFTWARE</t>
  </si>
  <si>
    <t>1E11002 DEPRECIACION SFOTWARE</t>
  </si>
  <si>
    <t>80000 CUENTAS DE ORDEN PRESUPUESTARIAS</t>
  </si>
  <si>
    <t>81000 LEY DE INGRESOS</t>
  </si>
  <si>
    <t>81100 LEY DE INGRESOS ESTIMADA</t>
  </si>
  <si>
    <t>81200 LEY DE INGRESOS POR EJECUTAR</t>
  </si>
  <si>
    <t>81300 MODIFICACIONES A LA LEY DE INGRESOS ESTI</t>
  </si>
  <si>
    <t>81400 LEY DE INGRESOS DEVENGADA</t>
  </si>
  <si>
    <t>81500 LEY DE INGRESOS RECAUDADA</t>
  </si>
  <si>
    <t>82000 PRESUPUESTO DE EGRESOS</t>
  </si>
  <si>
    <t>82100 PRESUPUESTO DE EGRESOS APROBADO</t>
  </si>
  <si>
    <t>82200 PRESUPUESTO DE EGRESOS POR EJERCER</t>
  </si>
  <si>
    <t>82300 MODIFICACIONES AL PRESUPUESTO DE EGRESOS</t>
  </si>
  <si>
    <t>82400 PRESUPUESTO DE EGRESOS COMPROMETIDO</t>
  </si>
  <si>
    <t>82500 PRESUPUESTO DE EGRESOS DEVENGADO</t>
  </si>
  <si>
    <t>82600 PRESUPUESTO DE EGRESOS EJERCIDO</t>
  </si>
  <si>
    <t>82700 PRESUPUESTO DE EGRESOS PAGADO</t>
  </si>
  <si>
    <t>90000 CUENTAS DE LIQUIDACION Y CIERRE PRESUPUESTA</t>
  </si>
  <si>
    <t>TOTALES</t>
  </si>
  <si>
    <t>BALANZA DE COMPROBACION</t>
  </si>
  <si>
    <t xml:space="preserve">                                                                     UNIVERSIDAD TECNOLOGICA DE QUERETARO                                         </t>
  </si>
  <si>
    <t xml:space="preserve">                           Informe Analítico de Obligaciones Diferentes de Financiamientos – LDF</t>
  </si>
  <si>
    <t xml:space="preserve">                       Universidad Tecnológica de Querétaro                    </t>
  </si>
  <si>
    <t>Hacienda Pública/Patrimonio Neto Final del Ejercicio Octubre 2016 (Anterior)</t>
  </si>
  <si>
    <t>Cambios en la Hacienda Pública/Patrimonio Neto del Ejercicio Octubre 17 (Actual)</t>
  </si>
  <si>
    <t>Saldo Neto en la Hacienda Pública / Patrimonio Octubre 2017 (Actual)</t>
  </si>
  <si>
    <t>*</t>
  </si>
  <si>
    <t>11L2652 HSBC 06455892194 INV GREEN AND BLUE</t>
  </si>
  <si>
    <t>11I2145 BBVA ETIQ. FED 0111033654 IFEQ-FAM</t>
  </si>
  <si>
    <t>11I2146 BBVA ETIQ. FED 0110968307 CONACYT-C</t>
  </si>
  <si>
    <t>1221019 CONSEJO NACIONAL DE CIENCIA Y TECNO</t>
  </si>
  <si>
    <t>1231002 MOTA MARTINEZ MARCO ANTONIO</t>
  </si>
  <si>
    <t>45104D2 P FIN HSBC 4791 GREEN AND BLUE</t>
  </si>
  <si>
    <t>5245011 Vidrio y productos de vidrio</t>
  </si>
  <si>
    <t>Resultado Ejerc. 2016</t>
  </si>
  <si>
    <t>Hacienda Pública/Patrimonio Neto Final del Ejercicio Diciembre 2016 (Anterior)</t>
  </si>
  <si>
    <t xml:space="preserve">Número de Cuenta         </t>
  </si>
  <si>
    <t xml:space="preserve">            Denominación de las deudas                 </t>
  </si>
  <si>
    <t>FUENTES DE FINANCIAMIENTO</t>
  </si>
  <si>
    <t>Monto pagado de la inversión al Noviembre 2017  (k)</t>
  </si>
  <si>
    <t>Monto pagado de la inversión actualizado al Noviembre 2017 (l)</t>
  </si>
  <si>
    <t>Saldo pendiente por pagar de la inversión al  Noviembre 2017 (m = g – l)</t>
  </si>
  <si>
    <r>
      <t xml:space="preserve">                            Universidad Tecnológica de Querétaro                              </t>
    </r>
    <r>
      <rPr>
        <b/>
        <sz val="14"/>
        <color rgb="FF0070C0"/>
        <rFont val="Arial"/>
        <family val="2"/>
      </rPr>
      <t xml:space="preserve">    </t>
    </r>
  </si>
  <si>
    <t xml:space="preserve">                                PROGRAMAS Y PROYECTOS DE INVERSION</t>
  </si>
  <si>
    <t>NOMBRE DEL PROGRAMA Y/O PROYECTO</t>
  </si>
  <si>
    <t>CUENTA PRESUPUESTAL</t>
  </si>
  <si>
    <t>CLAVE DEL PROGRAMA</t>
  </si>
  <si>
    <t>GRADO DE AVANCE</t>
  </si>
  <si>
    <t>MONTO PRESUPUESTADO</t>
  </si>
  <si>
    <t>MONTO COMPROMETIDO</t>
  </si>
  <si>
    <t>MONTO DEVENGADO</t>
  </si>
  <si>
    <t>FECHA DE CUMPLIMIENTO</t>
  </si>
  <si>
    <t>1.-</t>
  </si>
  <si>
    <t>2.-</t>
  </si>
  <si>
    <t>3.-</t>
  </si>
  <si>
    <t>4.-</t>
  </si>
  <si>
    <t>COMENTARIOS</t>
  </si>
  <si>
    <t>MONTO ADICIONAL PRESUPUESTO</t>
  </si>
  <si>
    <t xml:space="preserve">                              </t>
  </si>
  <si>
    <t xml:space="preserve"> ___________________________________        </t>
  </si>
  <si>
    <t>C.P. Jose Luis Elizondo Martinez</t>
  </si>
  <si>
    <t>11I3304 BBVA PPTO. CORR. 0111173561 TRANSFE</t>
  </si>
  <si>
    <t>11I2147 BBVA ETIQ. FED 0110969028 CDI-MEJOR</t>
  </si>
  <si>
    <t>11I2304 BBVA ETIQ. ESTATAL 0111152211 APOYO</t>
  </si>
  <si>
    <t>1221060 UNIDAD DE SERVICIOS PARA LA EDUCACI</t>
  </si>
  <si>
    <t>1221078 CENTRO PARA EL DESARROLLO DEL AUTO</t>
  </si>
  <si>
    <t>1221106 SECRETARIA DE EDUCACION PUBLICA</t>
  </si>
  <si>
    <t>1231004 IGNACIO GARCIA TORRES</t>
  </si>
  <si>
    <t>1231010 ZEPEDA GARRIDO MIGUEL CARLOS</t>
  </si>
  <si>
    <t>2115015 BECAS ACADÉMICAS ALUMNOS</t>
  </si>
  <si>
    <t>2179013 RECUPERACION DE AGUINALDO</t>
  </si>
  <si>
    <t>2621003 APOYO A LA CREACIÓN CENTRO REGIONAL DE</t>
  </si>
  <si>
    <t>31200 DONACIONES DE CAPITAL</t>
  </si>
  <si>
    <t>31230 BIENES MUEBLES</t>
  </si>
  <si>
    <t>31231 BIENES MUEBLES</t>
  </si>
  <si>
    <t>3231D29 OTRO MOBILIARIO EDUCACIONAL Y RECRE</t>
  </si>
  <si>
    <t>47102D2 COOPERACION POR CAFETERIA</t>
  </si>
  <si>
    <t>5255031 Materiales, accesorios y suministro</t>
  </si>
  <si>
    <t>5259021 Otros productos químicos</t>
  </si>
  <si>
    <t>5275011 Blancos y otros productos textiles,</t>
  </si>
  <si>
    <t>52410 AYUDAS SOCIALES A PERSONAS</t>
  </si>
  <si>
    <t>5444011 Ayudas sociales a actividades cient</t>
  </si>
  <si>
    <t>DEL MES DE ENERO AL MES DICIEMBRE DEL 2017</t>
  </si>
  <si>
    <t>Saldo Periodo Actual  Diciembre 2017</t>
  </si>
  <si>
    <t>Saldo Periodo Anterior Diciembre 2016</t>
  </si>
  <si>
    <t>Saldo Periodo Actual Diciembre 2017</t>
  </si>
  <si>
    <t>Saldo Neto en la Hacienda Pública / Patrimonio Diciembre 2017 (Actual)</t>
  </si>
  <si>
    <t>Resultado Ejerc. A Dic. 17</t>
  </si>
  <si>
    <t>Monto pagado de la inversión actualizado a Diciembre de 2017 (l)</t>
  </si>
  <si>
    <t>Monto pagado de la inversión a Diciembre de 2017 (k)</t>
  </si>
  <si>
    <t>Saldo pendiente por pagar de la inversión a Diciembre de 2017 (m = g – l)</t>
  </si>
  <si>
    <t xml:space="preserve">             Informe sobre pasivos contingentes Del Mes De Enero a Diciembre 2017 </t>
  </si>
  <si>
    <t>11I2186 BBVA INV 2048113351 TRANSFERENCIA E</t>
  </si>
  <si>
    <t>11I2140 BBVA ETIQ. FED. 0110172553 FAM 2015</t>
  </si>
  <si>
    <t>11I2148 BBVA ETIQ. FED 0111087363 APOYO MAD</t>
  </si>
  <si>
    <t>11I2149 BBVA ETIQ. FED 0111262610 IFEQ/FAM</t>
  </si>
  <si>
    <t>1221001 PEUGEOT MEXICO SA DE CV</t>
  </si>
  <si>
    <t>1221083 INSTITUTO DE INFRAESTRUCTURA FISICA</t>
  </si>
  <si>
    <t>1231096 TIRADO HERNANDEZ ELOISA GRISELDA</t>
  </si>
  <si>
    <t>1231147 LUHRS EIJKELBOOM CARLOS IGNACIO</t>
  </si>
  <si>
    <t>1231157 CENTRO NACIONAL DE EVALUACION PARA</t>
  </si>
  <si>
    <t>1231171 DIAZ HERNANDEZ JOSE JUAN</t>
  </si>
  <si>
    <t>1231187 REAL GARGIA JULIO ELIAS</t>
  </si>
  <si>
    <t>1231188 PRADO REBOLLEDO ISELA</t>
  </si>
  <si>
    <t>1231189 HERNANDEZ JUAREZ HUGO CESAR</t>
  </si>
  <si>
    <t>1231190 ZAMORA VALERO ROSAURA</t>
  </si>
  <si>
    <t>1231191 LEDESMA BARBARA GILDA</t>
  </si>
  <si>
    <t>2115003 CHEQUES NO COBRADOS</t>
  </si>
  <si>
    <t>2115025 SANCHEZ GUEVARA ANTONIO</t>
  </si>
  <si>
    <t>2179004 AHORRO PERMANENTE</t>
  </si>
  <si>
    <t>AL MES DE DICIEMBRE 2017</t>
  </si>
  <si>
    <t>LIBRO:  05 UNIVERSIDAD TECNOLOGICA DE QUERETARO</t>
  </si>
  <si>
    <t>Período: DIC-17</t>
  </si>
  <si>
    <t>PLAN DE CUENTAS</t>
  </si>
  <si>
    <t>Descripción</t>
  </si>
  <si>
    <t>Débitos</t>
  </si>
  <si>
    <t>Créditos</t>
  </si>
  <si>
    <t>--------------------</t>
  </si>
  <si>
    <t>CAJA</t>
  </si>
  <si>
    <t>FONDOS FIJOS DE CAJA</t>
  </si>
  <si>
    <t>BANCOS MONEDA NACIONAL</t>
  </si>
  <si>
    <t>INVERSIONES EN MONEDA NACIONAL</t>
  </si>
  <si>
    <t>FONDO DESTINADO A OPERACIONES N</t>
  </si>
  <si>
    <t>CUENTAS POR COBRAR POR VENTA DE</t>
  </si>
  <si>
    <t>DEUDORES DIVERSOS POR COBRAR A</t>
  </si>
  <si>
    <t>CONTRIBUCIONES POR COBRAR</t>
  </si>
  <si>
    <t>ANTICIPO A PROVEEDORES POR ADQU</t>
  </si>
  <si>
    <t>MATERIALES DE ADMINISTRACIÓN, E</t>
  </si>
  <si>
    <t>MUEBLES DE OFICINA Y ESTANTERÍA</t>
  </si>
  <si>
    <t>EQUIPO DE CÓMPUTO Y DE TECNOLOG</t>
  </si>
  <si>
    <t>OTROS MOBILIARIOS Y EQUIPOS DE</t>
  </si>
  <si>
    <t>EQUIPOS Y APARATOS AUDIOVISUALE</t>
  </si>
  <si>
    <t>APARATOS DEPORTIVOS</t>
  </si>
  <si>
    <t>CÁMARAS FOTOGRÁFICAS Y DE VIDEO</t>
  </si>
  <si>
    <t>OTRO MOBILIARIO Y EQUIPO EDUCAC</t>
  </si>
  <si>
    <t>EQUIPO MÉDICO Y DE LABORATORIO</t>
  </si>
  <si>
    <t>AUTOMÓVILES Y EQUIPO TERRESTRE</t>
  </si>
  <si>
    <t>MAQUINARIA Y EQUIPO DE CONSTRUC</t>
  </si>
  <si>
    <t>SISTEMAS DE AIRE ACONDICIONADO,</t>
  </si>
  <si>
    <t>EQUIPO DE COMUNICACIÓN Y TELECO</t>
  </si>
  <si>
    <t>EQUIPOS DE GENERACIÓN ELÉCTRICA</t>
  </si>
  <si>
    <t>HERRAMIENTAS Y MÁQUINAS-HERRAMI</t>
  </si>
  <si>
    <t>BIENES ARTÍSTICOS, CULTURALES Y</t>
  </si>
  <si>
    <t>PATENTES</t>
  </si>
  <si>
    <t>DEPRECIACIÓN ACUMULADA DE EDIFI</t>
  </si>
  <si>
    <t>DEPRECIACIÓN ACUMULADA DE MOBIL</t>
  </si>
  <si>
    <t>DEPRECIACIÓN ACUMULADA DE EQUIP</t>
  </si>
  <si>
    <t>DEPRECIACIÓN ACUMULADA DE MAQUI</t>
  </si>
  <si>
    <t>AMORTIZACIÓN ACUMULADAS DE SOFT</t>
  </si>
  <si>
    <t>REMUNERACIÓN POR PAGAR AL PERSO</t>
  </si>
  <si>
    <t>OTRAS PRESTACIONES SOCIALES Y E</t>
  </si>
  <si>
    <t>DEUDAS POR ADQUISICIÓN DE BIENE</t>
  </si>
  <si>
    <t>RETENCIONES DE IMPUESTOS POR PA</t>
  </si>
  <si>
    <t>RETENCIONES DEL SISTEMA DE SEGU</t>
  </si>
  <si>
    <t>IMPUESTOS SOBRE NÓMINA Y OTROS</t>
  </si>
  <si>
    <t>OTRAS RETENCIONES Y CONTRIBUCIO</t>
  </si>
  <si>
    <t>FONDOS EN ADMINISTRACIÓN A CORT</t>
  </si>
  <si>
    <t>BIENES INMUEBLES E INFRAESTRUCT</t>
  </si>
  <si>
    <t>RESULTADOS DEL EJERCICIO (AHORR</t>
  </si>
  <si>
    <t>RESULTADOS DE EJERCICIOS ANTERI</t>
  </si>
  <si>
    <t>REVALÚO DE BIENES MUEBLES</t>
  </si>
  <si>
    <t>CAMBIOS POR ERRORES CONTABLES</t>
  </si>
  <si>
    <t>OTROS PRODUCTOS QUE GENERAN ING</t>
  </si>
  <si>
    <t>INGRESOS POR VENTA DE BIENES Y</t>
  </si>
  <si>
    <t>TRANSFERENCIAS INTERNAS Y ASIGN</t>
  </si>
  <si>
    <t>REMUNERACIONES AL PERSONAL DE C</t>
  </si>
  <si>
    <t>REMUNERACIONES ADICIONALES Y ES</t>
  </si>
  <si>
    <t>SEGURIDAD SOCIAL</t>
  </si>
  <si>
    <t>PAGO DE ESTÍMULOS A SERVIDORES</t>
  </si>
  <si>
    <t>ALIMENTOS Y UTENSILIOS</t>
  </si>
  <si>
    <t>MATERIAS PRIMAS Y MATERIALES DE</t>
  </si>
  <si>
    <t>MATERIALES Y ARTÍCULOS DE CONST</t>
  </si>
  <si>
    <t>PRODUCTOS QUÍMICOS, FARMACÉUTIC</t>
  </si>
  <si>
    <t>COMBUSTIBLES, LUBRICANTES Y ADI</t>
  </si>
  <si>
    <t>VESTUARIO, BLANCOS, PRENDAS DE</t>
  </si>
  <si>
    <t>HERRAMIENTAS, REFACCIONES Y ACC</t>
  </si>
  <si>
    <t>SERVICIOS BÁSICOS</t>
  </si>
  <si>
    <t>SERVICIOS DE ARRENDAMIENTO</t>
  </si>
  <si>
    <t>SERVICIOS PROFESIONALES, CIENTÍ</t>
  </si>
  <si>
    <t>SERVICIOS FINANCIEROS, BANCARIO</t>
  </si>
  <si>
    <t>SERVICIOS DE INSTALACIÓN, REPAR</t>
  </si>
  <si>
    <t>SERVICIOS DE COMUNICACIÓN SOCIA</t>
  </si>
  <si>
    <t>SERVICIOS DE TRASLADO Y VIÁTICO</t>
  </si>
  <si>
    <t>SERVICIOS OFICIALES</t>
  </si>
  <si>
    <t>OTROS SERVICIOS GENERALES</t>
  </si>
  <si>
    <t>AYUDAS SOCIALES A PERSONAS</t>
  </si>
  <si>
    <t>BECAS</t>
  </si>
  <si>
    <t>AYUDAS SOCIALES A INSTITUCIONES</t>
  </si>
  <si>
    <t>PENSIONES</t>
  </si>
  <si>
    <t>DEPRECIACIÓN DE EDIFICIOS NO RE</t>
  </si>
  <si>
    <t>DEPRECIACIÓN DE MOBILIARIO Y EQ</t>
  </si>
  <si>
    <t>DEPRECIACIÓN DE EQUIPO E INSTRU</t>
  </si>
  <si>
    <t>DEPRECIACIÓN DE EQUIPO DE TRANS</t>
  </si>
  <si>
    <t>DEPRECIACIÓN DE MAQUINARIA, OTR</t>
  </si>
  <si>
    <t>AMORTIZACIÓN DE SOFTWARE</t>
  </si>
  <si>
    <t>DISMINUCION DE BIENES POR PERDI</t>
  </si>
  <si>
    <t>LEY DE INGRESOS ESTIMADA</t>
  </si>
  <si>
    <t>LEY DE INGRESOS POR EJECUTAR</t>
  </si>
  <si>
    <t>MODIFICACIONES A LA LEY DE INGR</t>
  </si>
  <si>
    <t>LEY DE INGRESOS DEVENGADA</t>
  </si>
  <si>
    <t>LEY DE INGRESOS RECAUDADA</t>
  </si>
  <si>
    <t>PRESUPUESTO DE EGRESOS APROBADO</t>
  </si>
  <si>
    <t>PRESUPUESTO DE EGRESOS POR EJER</t>
  </si>
  <si>
    <t>MODIFICACIONES AL PRESUPUESTO D</t>
  </si>
  <si>
    <t>PRESUPUESTO DE EGRESOS COMPROME</t>
  </si>
  <si>
    <t>PRESUPUESTO DE EGRESOS DEVENGAD</t>
  </si>
  <si>
    <t>PRESUPUESTO DE EGRESOS EJERCIDO</t>
  </si>
  <si>
    <t>PRESUPUESTO DE EGRESOS PAGADO</t>
  </si>
  <si>
    <t>ADQUISICION DE MATERIALES</t>
  </si>
  <si>
    <t>ADQUISICION DE BIENES MUEBLES</t>
  </si>
  <si>
    <t>Incremento Revaluacion</t>
  </si>
  <si>
    <t>Compra Activo Fijo</t>
  </si>
  <si>
    <t>al Diciembre de 2016-1 (d)</t>
  </si>
  <si>
    <t>PLAN DE</t>
  </si>
  <si>
    <t>CUENTAS Descripción</t>
  </si>
  <si>
    <t>MUEBLES, EXCEPTO DE OFICINA Y E</t>
  </si>
  <si>
    <t>DOCUMENTOS POR ADQUISICIÓN DE B</t>
  </si>
  <si>
    <t xml:space="preserve">Período: DIC-16                       </t>
  </si>
  <si>
    <t>TIPO DE COBERTURA</t>
  </si>
  <si>
    <t>CONCEPTO</t>
  </si>
  <si>
    <t>RIESGO A CUBRIR</t>
  </si>
  <si>
    <t>OBSERVACIONES</t>
  </si>
  <si>
    <t>AVANCE DE LA GESTION FINANCIERA</t>
  </si>
  <si>
    <t>COBERTURAS FINANCIERAS</t>
  </si>
  <si>
    <t>5.-</t>
  </si>
  <si>
    <t>IMPORTE</t>
  </si>
  <si>
    <t>ESQUEMAS BURSATILES</t>
  </si>
  <si>
    <t>SECTOR DE EMISOR</t>
  </si>
  <si>
    <t>EMISORES</t>
  </si>
  <si>
    <t>ACCIONES</t>
  </si>
  <si>
    <t>BONOS</t>
  </si>
  <si>
    <t xml:space="preserve">DENOMINACION </t>
  </si>
  <si>
    <t>DEL ESQUEMA</t>
  </si>
  <si>
    <t>POR TIPO DE VALOR</t>
  </si>
  <si>
    <t>SALDO INICIAL</t>
  </si>
  <si>
    <t>CARGOS DEL PERIODO</t>
  </si>
  <si>
    <t>ABONOS DEL PERIODO</t>
  </si>
  <si>
    <t>SALDO FINAL</t>
  </si>
  <si>
    <t>VARIACION DEL PERIODO</t>
  </si>
  <si>
    <t>PLAN DE CUENTA</t>
  </si>
  <si>
    <t>X</t>
  </si>
  <si>
    <t>DERECHOS A RECIBIR EFECTIVO O EQUIVALENTES</t>
  </si>
  <si>
    <t>DERECHOS A RECIBIR BIENES O SERVICIOS</t>
  </si>
  <si>
    <t>ALAMCENES</t>
  </si>
  <si>
    <t>BIENES INMUEBLES, INFRAESTRUCTURA Y CONSTRUCCIONES EN PROCESO</t>
  </si>
  <si>
    <t>DEPRECIACION, DETERIODO Y AMORTIZACION ACUMULADA DE BIENES</t>
  </si>
  <si>
    <t xml:space="preserve">                                   ___________________________________________</t>
  </si>
  <si>
    <t xml:space="preserve">                 C.P. Jose Luis Elizondo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</si>
</sst>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;[Red]&quot;$&quot;#,##0"/>
    <numFmt numFmtId="166" formatCode="_-&quot;$&quot;* #,##0_-;\-&quot;$&quot;* #,##0_-;_-&quot;$&quot;* &quot;-&quot;??_-;_-@_-"/>
    <numFmt numFmtId="167" formatCode="#,##0_ ;\-#,##0\ "/>
    <numFmt numFmtId="168" formatCode="#,##0.00_ ;[Red]\-#,##0.00\ "/>
  </numFmts>
  <fonts count="138">
    <font>
      <sz val="11"/>
      <color theme="1"/>
      <name val="Century Gothic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10"/>
      <color indexed="8"/>
      <name val="Arial Narrow"/>
      <family val="2"/>
    </font>
    <font>
      <b/>
      <u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Unicode MS"/>
      <family val="2"/>
    </font>
    <font>
      <b/>
      <sz val="9"/>
      <color rgb="FFFF0000"/>
      <name val="Arial"/>
      <family val="2"/>
    </font>
    <font>
      <b/>
      <sz val="14"/>
      <color indexed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Arial Narrow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indexed="8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FF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6"/>
      <color indexed="63"/>
      <name val="Arial Narrow"/>
      <family val="2"/>
    </font>
    <font>
      <b/>
      <sz val="9"/>
      <color rgb="FF000000"/>
      <name val="Arial Narrow"/>
      <family val="2"/>
    </font>
    <font>
      <sz val="12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i/>
      <sz val="9"/>
      <color theme="1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4"/>
      <color rgb="FF0070C0"/>
      <name val="Arial Narrow"/>
      <family val="2"/>
    </font>
    <font>
      <b/>
      <sz val="9"/>
      <color rgb="FFFF0000"/>
      <name val="Arial Narrow"/>
      <family val="2"/>
    </font>
    <font>
      <b/>
      <sz val="9"/>
      <color rgb="FF0000FF"/>
      <name val="Arial Narrow"/>
      <family val="2"/>
    </font>
    <font>
      <b/>
      <sz val="8"/>
      <color theme="4"/>
      <name val="Arial"/>
      <family val="2"/>
    </font>
    <font>
      <sz val="9"/>
      <name val="Arial Unicode MS"/>
      <family val="2"/>
    </font>
    <font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1"/>
      <name val="Century Gothic"/>
      <family val="2"/>
      <scheme val="minor"/>
    </font>
    <font>
      <sz val="9"/>
      <name val="Calibri"/>
      <family val="2"/>
    </font>
    <font>
      <sz val="8"/>
      <color theme="9" tint="-0.499984740745262"/>
      <name val="Arial Unicode MS"/>
      <family val="2"/>
    </font>
    <font>
      <sz val="9"/>
      <color rgb="FFFF0000"/>
      <name val="Arial Unicode MS"/>
      <family val="2"/>
    </font>
    <font>
      <sz val="8"/>
      <color rgb="FFFF0000"/>
      <name val="Arial Unicode MS"/>
      <family val="2"/>
    </font>
    <font>
      <sz val="11"/>
      <name val="Arial Unicode MS"/>
      <family val="2"/>
    </font>
    <font>
      <sz val="11"/>
      <color theme="9" tint="-0.499984740745262"/>
      <name val="Arial Unicode MS"/>
      <family val="2"/>
    </font>
    <font>
      <sz val="11"/>
      <color rgb="FFFF0000"/>
      <name val="Arial Unicode MS"/>
      <family val="2"/>
    </font>
    <font>
      <sz val="8"/>
      <name val="Arial Unicode MS"/>
      <family val="2"/>
    </font>
    <font>
      <b/>
      <sz val="10"/>
      <color theme="1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sz val="9"/>
      <name val="Century Gothic"/>
      <family val="2"/>
      <scheme val="minor"/>
    </font>
    <font>
      <b/>
      <sz val="8"/>
      <name val="Century Gothic"/>
      <family val="2"/>
      <scheme val="minor"/>
    </font>
    <font>
      <b/>
      <sz val="8"/>
      <name val="Calibri"/>
      <family val="2"/>
    </font>
    <font>
      <b/>
      <sz val="11"/>
      <color theme="1"/>
      <name val="Arial Unicode MS"/>
      <family val="2"/>
    </font>
    <font>
      <b/>
      <sz val="11"/>
      <name val="Century Gothic"/>
      <family val="2"/>
      <scheme val="minor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Century Gothic"/>
      <family val="2"/>
      <scheme val="minor"/>
    </font>
    <font>
      <b/>
      <sz val="10"/>
      <name val="Calibri"/>
      <family val="2"/>
    </font>
    <font>
      <sz val="10"/>
      <name val="Century Gothic"/>
      <family val="2"/>
      <scheme val="minor"/>
    </font>
    <font>
      <sz val="10"/>
      <name val="Calibri"/>
      <family val="2"/>
    </font>
    <font>
      <b/>
      <sz val="11"/>
      <color rgb="FFC00000"/>
      <name val="Arial Unicode MS"/>
      <family val="2"/>
    </font>
    <font>
      <b/>
      <sz val="9"/>
      <color rgb="FFC00000"/>
      <name val="Arial Unicode MS"/>
      <family val="2"/>
    </font>
    <font>
      <b/>
      <sz val="10"/>
      <color rgb="FFC00000"/>
      <name val="Arial Unicode MS"/>
      <family val="2"/>
    </font>
    <font>
      <b/>
      <sz val="9"/>
      <color rgb="FFC00000"/>
      <name val="Arial"/>
      <family val="2"/>
    </font>
    <font>
      <sz val="8"/>
      <color theme="1"/>
      <name val="Century Gothic"/>
      <family val="2"/>
      <scheme val="minor"/>
    </font>
    <font>
      <sz val="8"/>
      <color indexed="8"/>
      <name val="Arial Narrow"/>
      <family val="2"/>
    </font>
    <font>
      <sz val="12"/>
      <color rgb="FFC00000"/>
      <name val="Arial Unicode MS"/>
      <family val="2"/>
    </font>
    <font>
      <b/>
      <sz val="8"/>
      <color theme="0"/>
      <name val="Arial"/>
      <family val="2"/>
    </font>
    <font>
      <b/>
      <sz val="10"/>
      <color rgb="FF993366"/>
      <name val="Arial Unicode MS"/>
      <family val="2"/>
    </font>
    <font>
      <b/>
      <sz val="10"/>
      <color rgb="FF993366"/>
      <name val="Arial"/>
      <family val="2"/>
    </font>
    <font>
      <sz val="10"/>
      <color rgb="FF993366"/>
      <name val="Arial"/>
      <family val="2"/>
    </font>
    <font>
      <sz val="10"/>
      <color rgb="FFC00000"/>
      <name val="Arial"/>
      <family val="2"/>
    </font>
    <font>
      <u/>
      <sz val="10"/>
      <color indexed="8"/>
      <name val="Arial"/>
      <family val="2"/>
    </font>
    <font>
      <sz val="8"/>
      <color rgb="FFC00000"/>
      <name val="Arial"/>
      <family val="2"/>
    </font>
    <font>
      <sz val="6"/>
      <color theme="1"/>
      <name val="Arial"/>
      <family val="2"/>
    </font>
    <font>
      <u/>
      <sz val="6"/>
      <color indexed="8"/>
      <name val="Arial"/>
      <family val="2"/>
    </font>
    <font>
      <b/>
      <sz val="6"/>
      <color theme="0"/>
      <name val="Arial"/>
      <family val="2"/>
    </font>
    <font>
      <b/>
      <sz val="6"/>
      <color theme="0" tint="-0.1499984740745262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229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/>
    <xf numFmtId="0" fontId="2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left" vertical="top" wrapText="1" indent="3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3" fontId="12" fillId="2" borderId="0" xfId="1" applyFont="1" applyFill="1" applyBorder="1" applyAlignment="1">
      <alignment vertical="center"/>
    </xf>
    <xf numFmtId="43" fontId="12" fillId="2" borderId="0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43" fontId="12" fillId="2" borderId="0" xfId="1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43" fontId="12" fillId="2" borderId="0" xfId="1" applyFont="1" applyFill="1" applyAlignment="1">
      <alignment vertical="center" wrapText="1"/>
    </xf>
    <xf numFmtId="43" fontId="12" fillId="2" borderId="1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3" fontId="11" fillId="2" borderId="0" xfId="1" applyFont="1" applyFill="1" applyAlignment="1">
      <alignment vertical="center"/>
    </xf>
    <xf numFmtId="43" fontId="11" fillId="2" borderId="0" xfId="1" quotePrefix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 wrapText="1"/>
    </xf>
    <xf numFmtId="164" fontId="7" fillId="3" borderId="0" xfId="1" applyNumberFormat="1" applyFont="1" applyFill="1" applyBorder="1" applyAlignment="1">
      <alignment vertical="center"/>
    </xf>
    <xf numFmtId="164" fontId="12" fillId="2" borderId="2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vertical="center"/>
    </xf>
    <xf numFmtId="164" fontId="7" fillId="3" borderId="0" xfId="1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vertical="center"/>
    </xf>
    <xf numFmtId="0" fontId="15" fillId="0" borderId="0" xfId="0" applyFont="1"/>
    <xf numFmtId="0" fontId="15" fillId="2" borderId="0" xfId="0" applyFont="1" applyFill="1"/>
    <xf numFmtId="164" fontId="18" fillId="2" borderId="0" xfId="1" applyNumberFormat="1" applyFont="1" applyFill="1" applyBorder="1" applyAlignment="1">
      <alignment vertical="center"/>
    </xf>
    <xf numFmtId="164" fontId="18" fillId="2" borderId="0" xfId="1" applyNumberFormat="1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 shrinkToFit="1"/>
    </xf>
    <xf numFmtId="0" fontId="22" fillId="2" borderId="2" xfId="0" applyFont="1" applyFill="1" applyBorder="1" applyAlignment="1">
      <alignment horizontal="left" vertical="center" wrapText="1" shrinkToFit="1"/>
    </xf>
    <xf numFmtId="0" fontId="25" fillId="2" borderId="2" xfId="0" applyFont="1" applyFill="1" applyBorder="1" applyAlignment="1">
      <alignment horizontal="left" vertical="center" wrapText="1" shrinkToFit="1"/>
    </xf>
    <xf numFmtId="43" fontId="12" fillId="2" borderId="15" xfId="1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43" fontId="18" fillId="2" borderId="1" xfId="1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3" fontId="18" fillId="2" borderId="0" xfId="0" applyNumberFormat="1" applyFont="1" applyFill="1" applyAlignment="1">
      <alignment vertical="center"/>
    </xf>
    <xf numFmtId="164" fontId="18" fillId="2" borderId="30" xfId="1" applyNumberFormat="1" applyFont="1" applyFill="1" applyBorder="1" applyAlignment="1">
      <alignment vertical="center"/>
    </xf>
    <xf numFmtId="43" fontId="12" fillId="2" borderId="17" xfId="1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38" fontId="26" fillId="3" borderId="10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38" fontId="26" fillId="3" borderId="8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38" fontId="27" fillId="3" borderId="11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38" fontId="12" fillId="2" borderId="41" xfId="1" applyNumberFormat="1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3" fontId="12" fillId="2" borderId="38" xfId="0" applyNumberFormat="1" applyFont="1" applyFill="1" applyBorder="1" applyAlignment="1">
      <alignment vertical="center"/>
    </xf>
    <xf numFmtId="38" fontId="12" fillId="2" borderId="42" xfId="1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3" fontId="17" fillId="2" borderId="43" xfId="0" applyNumberFormat="1" applyFont="1" applyFill="1" applyBorder="1" applyAlignment="1">
      <alignment vertical="center"/>
    </xf>
    <xf numFmtId="3" fontId="17" fillId="2" borderId="43" xfId="1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8" fontId="11" fillId="2" borderId="0" xfId="1" applyNumberFormat="1" applyFont="1" applyFill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8" fillId="2" borderId="17" xfId="0" applyFont="1" applyFill="1" applyBorder="1" applyAlignment="1">
      <alignment vertical="center"/>
    </xf>
    <xf numFmtId="38" fontId="28" fillId="2" borderId="15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38" fontId="28" fillId="2" borderId="1" xfId="0" applyNumberFormat="1" applyFont="1" applyFill="1" applyBorder="1" applyAlignment="1">
      <alignment vertical="center"/>
    </xf>
    <xf numFmtId="49" fontId="12" fillId="2" borderId="27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49" fontId="6" fillId="2" borderId="46" xfId="0" applyNumberFormat="1" applyFont="1" applyFill="1" applyBorder="1" applyAlignment="1">
      <alignment horizontal="center" vertical="center"/>
    </xf>
    <xf numFmtId="165" fontId="7" fillId="2" borderId="47" xfId="0" applyNumberFormat="1" applyFont="1" applyFill="1" applyBorder="1" applyAlignment="1">
      <alignment vertical="center"/>
    </xf>
    <xf numFmtId="38" fontId="17" fillId="2" borderId="47" xfId="0" applyNumberFormat="1" applyFont="1" applyFill="1" applyBorder="1" applyAlignment="1">
      <alignment vertical="center"/>
    </xf>
    <xf numFmtId="3" fontId="17" fillId="2" borderId="47" xfId="0" applyNumberFormat="1" applyFont="1" applyFill="1" applyBorder="1" applyAlignment="1">
      <alignment vertical="center"/>
    </xf>
    <xf numFmtId="38" fontId="17" fillId="2" borderId="47" xfId="1" applyNumberFormat="1" applyFont="1" applyFill="1" applyBorder="1" applyAlignment="1">
      <alignment vertical="center"/>
    </xf>
    <xf numFmtId="49" fontId="6" fillId="2" borderId="43" xfId="0" applyNumberFormat="1" applyFont="1" applyFill="1" applyBorder="1" applyAlignment="1">
      <alignment vertical="center"/>
    </xf>
    <xf numFmtId="49" fontId="6" fillId="2" borderId="46" xfId="0" applyNumberFormat="1" applyFont="1" applyFill="1" applyBorder="1" applyAlignment="1">
      <alignment vertical="center"/>
    </xf>
    <xf numFmtId="0" fontId="16" fillId="0" borderId="0" xfId="0" applyFont="1"/>
    <xf numFmtId="49" fontId="6" fillId="2" borderId="48" xfId="0" applyNumberFormat="1" applyFont="1" applyFill="1" applyBorder="1" applyAlignment="1">
      <alignment vertical="center"/>
    </xf>
    <xf numFmtId="49" fontId="6" fillId="2" borderId="44" xfId="0" applyNumberFormat="1" applyFont="1" applyFill="1" applyBorder="1" applyAlignment="1">
      <alignment vertical="center"/>
    </xf>
    <xf numFmtId="38" fontId="6" fillId="2" borderId="47" xfId="1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2" borderId="0" xfId="0" applyFont="1" applyFill="1"/>
    <xf numFmtId="4" fontId="15" fillId="2" borderId="0" xfId="0" applyNumberFormat="1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2" borderId="14" xfId="0" applyFont="1" applyFill="1" applyBorder="1" applyAlignment="1"/>
    <xf numFmtId="0" fontId="1" fillId="2" borderId="17" xfId="0" applyFont="1" applyFill="1" applyBorder="1"/>
    <xf numFmtId="0" fontId="1" fillId="2" borderId="15" xfId="0" applyFont="1" applyFill="1" applyBorder="1"/>
    <xf numFmtId="0" fontId="24" fillId="2" borderId="1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vertical="center" wrapText="1"/>
    </xf>
    <xf numFmtId="166" fontId="28" fillId="2" borderId="9" xfId="2" applyNumberFormat="1" applyFont="1" applyFill="1" applyBorder="1" applyAlignment="1">
      <alignment vertical="center" wrapText="1"/>
    </xf>
    <xf numFmtId="166" fontId="28" fillId="2" borderId="9" xfId="2" applyNumberFormat="1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2" borderId="3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64" fontId="20" fillId="2" borderId="44" xfId="1" applyNumberFormat="1" applyFont="1" applyFill="1" applyBorder="1" applyAlignment="1">
      <alignment vertical="center"/>
    </xf>
    <xf numFmtId="164" fontId="20" fillId="2" borderId="42" xfId="1" applyNumberFormat="1" applyFont="1" applyFill="1" applyBorder="1" applyAlignment="1">
      <alignment vertical="center"/>
    </xf>
    <xf numFmtId="164" fontId="18" fillId="2" borderId="44" xfId="1" applyNumberFormat="1" applyFont="1" applyFill="1" applyBorder="1" applyAlignment="1">
      <alignment vertical="center"/>
    </xf>
    <xf numFmtId="164" fontId="18" fillId="2" borderId="42" xfId="1" applyNumberFormat="1" applyFont="1" applyFill="1" applyBorder="1" applyAlignment="1">
      <alignment vertical="center"/>
    </xf>
    <xf numFmtId="164" fontId="18" fillId="2" borderId="21" xfId="1" applyNumberFormat="1" applyFont="1" applyFill="1" applyBorder="1" applyAlignment="1">
      <alignment vertical="center"/>
    </xf>
    <xf numFmtId="43" fontId="18" fillId="2" borderId="0" xfId="1" applyFont="1" applyFill="1" applyAlignment="1">
      <alignment vertical="center"/>
    </xf>
    <xf numFmtId="43" fontId="37" fillId="2" borderId="0" xfId="1" applyFont="1" applyFill="1" applyAlignment="1">
      <alignment vertical="center"/>
    </xf>
    <xf numFmtId="4" fontId="39" fillId="0" borderId="0" xfId="0" applyNumberFormat="1" applyFont="1" applyAlignment="1">
      <alignment vertical="center"/>
    </xf>
    <xf numFmtId="43" fontId="18" fillId="2" borderId="17" xfId="1" applyFont="1" applyFill="1" applyBorder="1" applyAlignment="1">
      <alignment vertical="center"/>
    </xf>
    <xf numFmtId="43" fontId="18" fillId="0" borderId="0" xfId="1" applyFont="1" applyAlignment="1">
      <alignment vertical="center"/>
    </xf>
    <xf numFmtId="38" fontId="12" fillId="2" borderId="0" xfId="1" applyNumberFormat="1" applyFont="1" applyFill="1" applyBorder="1" applyAlignment="1">
      <alignment horizontal="left" vertical="center" wrapText="1"/>
    </xf>
    <xf numFmtId="38" fontId="12" fillId="2" borderId="0" xfId="1" applyNumberFormat="1" applyFont="1" applyFill="1" applyBorder="1" applyAlignment="1">
      <alignment vertical="center" wrapText="1"/>
    </xf>
    <xf numFmtId="38" fontId="18" fillId="2" borderId="0" xfId="1" applyNumberFormat="1" applyFont="1" applyFill="1" applyAlignment="1">
      <alignment vertical="center"/>
    </xf>
    <xf numFmtId="38" fontId="18" fillId="0" borderId="0" xfId="1" applyNumberFormat="1" applyFont="1" applyAlignment="1">
      <alignment vertical="center"/>
    </xf>
    <xf numFmtId="0" fontId="19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3" fontId="18" fillId="6" borderId="0" xfId="1" applyNumberFormat="1" applyFont="1" applyFill="1" applyBorder="1" applyAlignment="1">
      <alignment vertical="center" wrapText="1"/>
    </xf>
    <xf numFmtId="43" fontId="18" fillId="2" borderId="0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 wrapText="1"/>
    </xf>
    <xf numFmtId="3" fontId="39" fillId="6" borderId="0" xfId="0" applyNumberFormat="1" applyFont="1" applyFill="1" applyBorder="1" applyAlignment="1">
      <alignment vertical="center"/>
    </xf>
    <xf numFmtId="3" fontId="18" fillId="6" borderId="1" xfId="1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64" fontId="12" fillId="2" borderId="20" xfId="1" applyNumberFormat="1" applyFont="1" applyFill="1" applyBorder="1" applyAlignment="1">
      <alignment vertical="center" wrapText="1"/>
    </xf>
    <xf numFmtId="3" fontId="18" fillId="6" borderId="16" xfId="1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18" fillId="2" borderId="17" xfId="1" applyNumberFormat="1" applyFont="1" applyFill="1" applyBorder="1" applyAlignment="1">
      <alignment vertical="center"/>
    </xf>
    <xf numFmtId="164" fontId="18" fillId="2" borderId="17" xfId="1" applyNumberFormat="1" applyFont="1" applyFill="1" applyBorder="1" applyAlignment="1">
      <alignment vertical="center" wrapText="1"/>
    </xf>
    <xf numFmtId="164" fontId="18" fillId="2" borderId="15" xfId="1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vertical="center"/>
    </xf>
    <xf numFmtId="164" fontId="39" fillId="6" borderId="0" xfId="0" applyNumberFormat="1" applyFont="1" applyFill="1" applyAlignment="1">
      <alignment vertical="center"/>
    </xf>
    <xf numFmtId="0" fontId="18" fillId="2" borderId="0" xfId="0" applyNumberFormat="1" applyFont="1" applyFill="1" applyAlignment="1">
      <alignment horizontal="center" vertical="center"/>
    </xf>
    <xf numFmtId="43" fontId="36" fillId="2" borderId="0" xfId="1" applyFont="1" applyFill="1" applyAlignment="1">
      <alignment vertical="center"/>
    </xf>
    <xf numFmtId="43" fontId="40" fillId="2" borderId="0" xfId="1" applyFont="1" applyFill="1" applyAlignment="1">
      <alignment vertical="center"/>
    </xf>
    <xf numFmtId="0" fontId="18" fillId="6" borderId="0" xfId="0" applyFont="1" applyFill="1" applyAlignment="1">
      <alignment vertical="center"/>
    </xf>
    <xf numFmtId="43" fontId="18" fillId="6" borderId="0" xfId="1" applyFont="1" applyFill="1" applyBorder="1" applyAlignment="1">
      <alignment vertical="center" wrapText="1"/>
    </xf>
    <xf numFmtId="164" fontId="18" fillId="2" borderId="4" xfId="1" applyNumberFormat="1" applyFont="1" applyFill="1" applyBorder="1" applyAlignment="1">
      <alignment vertical="center" wrapText="1"/>
    </xf>
    <xf numFmtId="164" fontId="39" fillId="0" borderId="4" xfId="0" applyNumberFormat="1" applyFont="1" applyBorder="1" applyAlignment="1">
      <alignment vertical="center"/>
    </xf>
    <xf numFmtId="164" fontId="36" fillId="2" borderId="4" xfId="1" applyNumberFormat="1" applyFont="1" applyFill="1" applyBorder="1" applyAlignment="1">
      <alignment vertical="center" wrapText="1"/>
    </xf>
    <xf numFmtId="164" fontId="8" fillId="2" borderId="4" xfId="1" applyNumberFormat="1" applyFont="1" applyFill="1" applyBorder="1" applyAlignment="1">
      <alignment vertical="center" wrapText="1"/>
    </xf>
    <xf numFmtId="38" fontId="6" fillId="2" borderId="5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 shrinkToFit="1"/>
    </xf>
    <xf numFmtId="164" fontId="18" fillId="6" borderId="0" xfId="1" applyNumberFormat="1" applyFont="1" applyFill="1" applyBorder="1" applyAlignment="1">
      <alignment vertical="center"/>
    </xf>
    <xf numFmtId="164" fontId="19" fillId="6" borderId="0" xfId="1" applyNumberFormat="1" applyFont="1" applyFill="1" applyBorder="1" applyAlignment="1">
      <alignment vertical="center"/>
    </xf>
    <xf numFmtId="164" fontId="19" fillId="2" borderId="1" xfId="1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43" fontId="18" fillId="2" borderId="20" xfId="1" applyFont="1" applyFill="1" applyBorder="1" applyAlignment="1">
      <alignment vertical="center"/>
    </xf>
    <xf numFmtId="43" fontId="18" fillId="2" borderId="16" xfId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6" fillId="2" borderId="5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8" fillId="2" borderId="22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166" fontId="28" fillId="2" borderId="9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vertical="center"/>
    </xf>
    <xf numFmtId="166" fontId="28" fillId="2" borderId="10" xfId="0" applyNumberFormat="1" applyFont="1" applyFill="1" applyBorder="1" applyAlignment="1">
      <alignment vertical="center"/>
    </xf>
    <xf numFmtId="166" fontId="43" fillId="2" borderId="9" xfId="1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0" fontId="28" fillId="2" borderId="16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0" fillId="5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3" fontId="24" fillId="5" borderId="13" xfId="0" applyNumberFormat="1" applyFont="1" applyFill="1" applyBorder="1" applyAlignment="1">
      <alignment horizontal="center" vertical="center" wrapText="1"/>
    </xf>
    <xf numFmtId="3" fontId="39" fillId="6" borderId="1" xfId="0" applyNumberFormat="1" applyFont="1" applyFill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164" fontId="12" fillId="6" borderId="20" xfId="1" applyNumberFormat="1" applyFont="1" applyFill="1" applyBorder="1" applyAlignment="1">
      <alignment vertical="center"/>
    </xf>
    <xf numFmtId="164" fontId="12" fillId="6" borderId="0" xfId="0" applyNumberFormat="1" applyFont="1" applyFill="1" applyAlignment="1">
      <alignment vertical="center"/>
    </xf>
    <xf numFmtId="43" fontId="18" fillId="6" borderId="0" xfId="1" applyFont="1" applyFill="1" applyAlignment="1">
      <alignment vertical="center"/>
    </xf>
    <xf numFmtId="0" fontId="12" fillId="6" borderId="0" xfId="0" applyFont="1" applyFill="1" applyAlignment="1">
      <alignment vertical="center"/>
    </xf>
    <xf numFmtId="164" fontId="12" fillId="6" borderId="0" xfId="1" applyNumberFormat="1" applyFont="1" applyFill="1" applyAlignment="1">
      <alignment vertical="center"/>
    </xf>
    <xf numFmtId="0" fontId="12" fillId="6" borderId="0" xfId="0" applyFont="1" applyFill="1" applyAlignment="1">
      <alignment vertical="center" wrapText="1"/>
    </xf>
    <xf numFmtId="43" fontId="12" fillId="6" borderId="0" xfId="1" applyFont="1" applyFill="1" applyAlignment="1">
      <alignment vertical="center" wrapText="1"/>
    </xf>
    <xf numFmtId="43" fontId="12" fillId="6" borderId="0" xfId="1" applyFont="1" applyFill="1" applyAlignment="1">
      <alignment vertical="center"/>
    </xf>
    <xf numFmtId="0" fontId="12" fillId="6" borderId="14" xfId="0" applyFont="1" applyFill="1" applyBorder="1" applyAlignment="1">
      <alignment vertical="center"/>
    </xf>
    <xf numFmtId="43" fontId="12" fillId="6" borderId="17" xfId="1" applyFont="1" applyFill="1" applyBorder="1" applyAlignment="1">
      <alignment vertical="center"/>
    </xf>
    <xf numFmtId="0" fontId="12" fillId="6" borderId="17" xfId="0" applyFont="1" applyFill="1" applyBorder="1" applyAlignment="1">
      <alignment vertical="center" wrapText="1"/>
    </xf>
    <xf numFmtId="43" fontId="12" fillId="6" borderId="17" xfId="1" applyFont="1" applyFill="1" applyBorder="1" applyAlignment="1">
      <alignment vertical="center" wrapText="1"/>
    </xf>
    <xf numFmtId="43" fontId="12" fillId="6" borderId="15" xfId="1" applyFont="1" applyFill="1" applyBorder="1" applyAlignment="1">
      <alignment vertical="center"/>
    </xf>
    <xf numFmtId="43" fontId="12" fillId="6" borderId="1" xfId="1" applyFont="1" applyFill="1" applyBorder="1" applyAlignment="1">
      <alignment vertical="center"/>
    </xf>
    <xf numFmtId="3" fontId="18" fillId="2" borderId="1" xfId="1" applyNumberFormat="1" applyFont="1" applyFill="1" applyBorder="1" applyAlignment="1">
      <alignment vertical="center"/>
    </xf>
    <xf numFmtId="164" fontId="39" fillId="6" borderId="0" xfId="0" applyNumberFormat="1" applyFont="1" applyFill="1" applyBorder="1" applyAlignment="1">
      <alignment vertical="center"/>
    </xf>
    <xf numFmtId="164" fontId="39" fillId="6" borderId="1" xfId="0" applyNumberFormat="1" applyFont="1" applyFill="1" applyBorder="1" applyAlignment="1">
      <alignment vertical="center"/>
    </xf>
    <xf numFmtId="164" fontId="39" fillId="0" borderId="1" xfId="1" applyNumberFormat="1" applyFont="1" applyBorder="1" applyAlignment="1">
      <alignment vertical="center"/>
    </xf>
    <xf numFmtId="3" fontId="18" fillId="6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164" fontId="39" fillId="6" borderId="0" xfId="1" applyNumberFormat="1" applyFont="1" applyFill="1" applyBorder="1" applyAlignment="1">
      <alignment vertical="center"/>
    </xf>
    <xf numFmtId="164" fontId="18" fillId="7" borderId="25" xfId="1" applyNumberFormat="1" applyFont="1" applyFill="1" applyBorder="1" applyAlignment="1">
      <alignment vertical="center" wrapText="1"/>
    </xf>
    <xf numFmtId="164" fontId="19" fillId="7" borderId="4" xfId="1" applyNumberFormat="1" applyFont="1" applyFill="1" applyBorder="1" applyAlignment="1">
      <alignment vertical="center" wrapText="1"/>
    </xf>
    <xf numFmtId="164" fontId="18" fillId="2" borderId="44" xfId="1" applyNumberFormat="1" applyFont="1" applyFill="1" applyBorder="1" applyAlignment="1">
      <alignment horizontal="left" vertical="center" wrapText="1"/>
    </xf>
    <xf numFmtId="164" fontId="18" fillId="2" borderId="44" xfId="1" applyNumberFormat="1" applyFont="1" applyFill="1" applyBorder="1" applyAlignment="1">
      <alignment vertical="center" wrapText="1"/>
    </xf>
    <xf numFmtId="164" fontId="18" fillId="2" borderId="40" xfId="1" applyNumberFormat="1" applyFont="1" applyFill="1" applyBorder="1" applyAlignment="1">
      <alignment vertical="center" wrapText="1"/>
    </xf>
    <xf numFmtId="3" fontId="39" fillId="6" borderId="44" xfId="0" applyNumberFormat="1" applyFont="1" applyFill="1" applyBorder="1" applyAlignment="1">
      <alignment vertical="center"/>
    </xf>
    <xf numFmtId="164" fontId="19" fillId="2" borderId="44" xfId="1" applyNumberFormat="1" applyFont="1" applyFill="1" applyBorder="1" applyAlignment="1">
      <alignment vertical="center" wrapText="1"/>
    </xf>
    <xf numFmtId="3" fontId="18" fillId="6" borderId="44" xfId="1" applyNumberFormat="1" applyFont="1" applyFill="1" applyBorder="1" applyAlignment="1">
      <alignment vertical="center" wrapText="1"/>
    </xf>
    <xf numFmtId="164" fontId="18" fillId="2" borderId="40" xfId="1" applyNumberFormat="1" applyFont="1" applyFill="1" applyBorder="1" applyAlignment="1">
      <alignment vertical="center"/>
    </xf>
    <xf numFmtId="0" fontId="47" fillId="6" borderId="0" xfId="0" applyFont="1" applyFill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43" fontId="12" fillId="2" borderId="0" xfId="0" applyNumberFormat="1" applyFont="1" applyFill="1" applyAlignment="1">
      <alignment vertical="center"/>
    </xf>
    <xf numFmtId="49" fontId="6" fillId="2" borderId="53" xfId="0" applyNumberFormat="1" applyFont="1" applyFill="1" applyBorder="1" applyAlignment="1">
      <alignment vertical="center"/>
    </xf>
    <xf numFmtId="3" fontId="17" fillId="2" borderId="46" xfId="0" applyNumberFormat="1" applyFont="1" applyFill="1" applyBorder="1" applyAlignment="1">
      <alignment vertical="center"/>
    </xf>
    <xf numFmtId="0" fontId="29" fillId="4" borderId="39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164" fontId="16" fillId="2" borderId="44" xfId="1" applyNumberFormat="1" applyFont="1" applyFill="1" applyBorder="1" applyAlignment="1">
      <alignment vertical="center"/>
    </xf>
    <xf numFmtId="43" fontId="39" fillId="6" borderId="0" xfId="1" applyFont="1" applyFill="1" applyBorder="1" applyAlignment="1">
      <alignment vertical="center"/>
    </xf>
    <xf numFmtId="164" fontId="48" fillId="3" borderId="19" xfId="1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164" fontId="19" fillId="2" borderId="19" xfId="1" applyNumberFormat="1" applyFont="1" applyFill="1" applyBorder="1" applyAlignment="1">
      <alignment vertical="center"/>
    </xf>
    <xf numFmtId="164" fontId="18" fillId="2" borderId="19" xfId="1" applyNumberFormat="1" applyFont="1" applyFill="1" applyBorder="1" applyAlignment="1">
      <alignment vertical="center"/>
    </xf>
    <xf numFmtId="164" fontId="16" fillId="2" borderId="42" xfId="1" applyNumberFormat="1" applyFont="1" applyFill="1" applyBorder="1" applyAlignment="1">
      <alignment vertical="center"/>
    </xf>
    <xf numFmtId="164" fontId="48" fillId="3" borderId="21" xfId="1" applyNumberFormat="1" applyFont="1" applyFill="1" applyBorder="1" applyAlignment="1">
      <alignment vertical="center"/>
    </xf>
    <xf numFmtId="164" fontId="19" fillId="2" borderId="21" xfId="1" applyNumberFormat="1" applyFont="1" applyFill="1" applyBorder="1" applyAlignment="1">
      <alignment vertical="center"/>
    </xf>
    <xf numFmtId="164" fontId="49" fillId="2" borderId="52" xfId="1" applyNumberFormat="1" applyFont="1" applyFill="1" applyBorder="1" applyAlignment="1">
      <alignment vertical="center"/>
    </xf>
    <xf numFmtId="164" fontId="49" fillId="2" borderId="55" xfId="1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3" fontId="50" fillId="0" borderId="0" xfId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164" fontId="48" fillId="7" borderId="26" xfId="1" applyNumberFormat="1" applyFont="1" applyFill="1" applyBorder="1" applyAlignment="1">
      <alignment vertical="center" wrapText="1"/>
    </xf>
    <xf numFmtId="4" fontId="39" fillId="6" borderId="0" xfId="0" applyNumberFormat="1" applyFont="1" applyFill="1" applyBorder="1" applyAlignment="1">
      <alignment vertical="center"/>
    </xf>
    <xf numFmtId="43" fontId="18" fillId="6" borderId="0" xfId="1" applyFont="1" applyFill="1" applyBorder="1" applyAlignment="1">
      <alignment vertical="center"/>
    </xf>
    <xf numFmtId="0" fontId="18" fillId="6" borderId="0" xfId="0" applyNumberFormat="1" applyFont="1" applyFill="1" applyBorder="1" applyAlignment="1">
      <alignment horizontal="center" vertical="center"/>
    </xf>
    <xf numFmtId="0" fontId="39" fillId="6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43" fontId="18" fillId="6" borderId="0" xfId="0" applyNumberFormat="1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vertical="center" wrapText="1"/>
    </xf>
    <xf numFmtId="164" fontId="7" fillId="5" borderId="44" xfId="1" applyNumberFormat="1" applyFont="1" applyFill="1" applyBorder="1" applyAlignment="1">
      <alignment vertical="center"/>
    </xf>
    <xf numFmtId="0" fontId="9" fillId="5" borderId="44" xfId="0" applyFont="1" applyFill="1" applyBorder="1" applyAlignment="1">
      <alignment vertical="center" wrapText="1"/>
    </xf>
    <xf numFmtId="164" fontId="7" fillId="5" borderId="44" xfId="1" applyNumberFormat="1" applyFont="1" applyFill="1" applyBorder="1" applyAlignment="1">
      <alignment vertical="center" wrapText="1"/>
    </xf>
    <xf numFmtId="164" fontId="7" fillId="5" borderId="42" xfId="1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53" fillId="5" borderId="14" xfId="0" applyFont="1" applyFill="1" applyBorder="1" applyAlignment="1">
      <alignment horizontal="left" vertical="center"/>
    </xf>
    <xf numFmtId="0" fontId="54" fillId="5" borderId="12" xfId="0" applyFont="1" applyFill="1" applyBorder="1" applyAlignment="1">
      <alignment vertical="center" wrapText="1"/>
    </xf>
    <xf numFmtId="164" fontId="54" fillId="5" borderId="22" xfId="1" applyNumberFormat="1" applyFont="1" applyFill="1" applyBorder="1" applyAlignment="1">
      <alignment vertical="center" wrapText="1"/>
    </xf>
    <xf numFmtId="164" fontId="54" fillId="5" borderId="13" xfId="1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left" vertical="center" wrapText="1" shrinkToFit="1"/>
    </xf>
    <xf numFmtId="0" fontId="23" fillId="5" borderId="0" xfId="0" applyFont="1" applyFill="1" applyBorder="1" applyAlignment="1">
      <alignment vertical="center"/>
    </xf>
    <xf numFmtId="164" fontId="21" fillId="5" borderId="23" xfId="1" applyNumberFormat="1" applyFont="1" applyFill="1" applyBorder="1" applyAlignment="1">
      <alignment vertical="center"/>
    </xf>
    <xf numFmtId="164" fontId="21" fillId="5" borderId="24" xfId="1" applyNumberFormat="1" applyFont="1" applyFill="1" applyBorder="1" applyAlignment="1">
      <alignment vertical="center"/>
    </xf>
    <xf numFmtId="0" fontId="10" fillId="5" borderId="2" xfId="0" applyFont="1" applyFill="1" applyBorder="1" applyAlignment="1">
      <alignment horizontal="left" vertical="center" wrapText="1" shrinkToFit="1"/>
    </xf>
    <xf numFmtId="0" fontId="18" fillId="5" borderId="0" xfId="0" applyFont="1" applyFill="1" applyBorder="1" applyAlignment="1">
      <alignment vertical="center"/>
    </xf>
    <xf numFmtId="164" fontId="10" fillId="5" borderId="23" xfId="1" applyNumberFormat="1" applyFont="1" applyFill="1" applyBorder="1" applyAlignment="1">
      <alignment vertical="center"/>
    </xf>
    <xf numFmtId="164" fontId="10" fillId="5" borderId="24" xfId="1" applyNumberFormat="1" applyFont="1" applyFill="1" applyBorder="1" applyAlignment="1">
      <alignment vertical="center"/>
    </xf>
    <xf numFmtId="164" fontId="38" fillId="5" borderId="12" xfId="1" applyNumberFormat="1" applyFont="1" applyFill="1" applyBorder="1" applyAlignment="1">
      <alignment vertical="center"/>
    </xf>
    <xf numFmtId="164" fontId="38" fillId="5" borderId="13" xfId="1" applyNumberFormat="1" applyFont="1" applyFill="1" applyBorder="1" applyAlignment="1">
      <alignment vertical="center"/>
    </xf>
    <xf numFmtId="164" fontId="18" fillId="5" borderId="1" xfId="1" applyNumberFormat="1" applyFont="1" applyFill="1" applyBorder="1" applyAlignment="1">
      <alignment vertical="center"/>
    </xf>
    <xf numFmtId="0" fontId="7" fillId="5" borderId="33" xfId="0" applyFont="1" applyFill="1" applyBorder="1" applyAlignment="1">
      <alignment horizontal="center" vertical="center" wrapText="1"/>
    </xf>
    <xf numFmtId="164" fontId="7" fillId="5" borderId="31" xfId="1" applyNumberFormat="1" applyFont="1" applyFill="1" applyBorder="1" applyAlignment="1">
      <alignment horizontal="center" vertical="center" wrapText="1"/>
    </xf>
    <xf numFmtId="164" fontId="7" fillId="5" borderId="32" xfId="1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164" fontId="19" fillId="5" borderId="38" xfId="1" applyNumberFormat="1" applyFont="1" applyFill="1" applyBorder="1" applyAlignment="1">
      <alignment horizontal="left" vertical="center" wrapText="1"/>
    </xf>
    <xf numFmtId="38" fontId="6" fillId="5" borderId="49" xfId="1" applyNumberFormat="1" applyFont="1" applyFill="1" applyBorder="1" applyAlignment="1">
      <alignment horizontal="center" vertical="center" wrapText="1"/>
    </xf>
    <xf numFmtId="164" fontId="7" fillId="5" borderId="34" xfId="1" applyNumberFormat="1" applyFont="1" applyFill="1" applyBorder="1" applyAlignment="1">
      <alignment horizontal="center" vertical="center" wrapText="1"/>
    </xf>
    <xf numFmtId="164" fontId="7" fillId="5" borderId="31" xfId="1" applyNumberFormat="1" applyFont="1" applyFill="1" applyBorder="1" applyAlignment="1">
      <alignment horizontal="left" vertical="center" wrapText="1"/>
    </xf>
    <xf numFmtId="164" fontId="7" fillId="5" borderId="32" xfId="1" applyNumberFormat="1" applyFont="1" applyFill="1" applyBorder="1" applyAlignment="1">
      <alignment horizontal="left" vertical="center" wrapText="1"/>
    </xf>
    <xf numFmtId="38" fontId="6" fillId="5" borderId="49" xfId="1" applyNumberFormat="1" applyFont="1" applyFill="1" applyBorder="1" applyAlignment="1">
      <alignment horizontal="left" vertical="center" wrapText="1"/>
    </xf>
    <xf numFmtId="164" fontId="7" fillId="5" borderId="34" xfId="1" applyNumberFormat="1" applyFont="1" applyFill="1" applyBorder="1" applyAlignment="1">
      <alignment horizontal="left" vertical="center" wrapText="1"/>
    </xf>
    <xf numFmtId="38" fontId="12" fillId="2" borderId="0" xfId="1" applyNumberFormat="1" applyFont="1" applyFill="1" applyAlignment="1">
      <alignment vertical="center"/>
    </xf>
    <xf numFmtId="0" fontId="55" fillId="2" borderId="0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40" fillId="2" borderId="0" xfId="0" applyFont="1" applyFill="1" applyBorder="1" applyAlignment="1">
      <alignment vertical="center"/>
    </xf>
    <xf numFmtId="0" fontId="40" fillId="2" borderId="28" xfId="0" applyFont="1" applyFill="1" applyBorder="1" applyAlignment="1">
      <alignment horizontal="center" vertical="center"/>
    </xf>
    <xf numFmtId="164" fontId="19" fillId="5" borderId="44" xfId="1" applyNumberFormat="1" applyFont="1" applyFill="1" applyBorder="1" applyAlignment="1">
      <alignment horizontal="left" vertical="center" wrapText="1"/>
    </xf>
    <xf numFmtId="38" fontId="6" fillId="5" borderId="0" xfId="1" applyNumberFormat="1" applyFont="1" applyFill="1" applyBorder="1" applyAlignment="1">
      <alignment horizontal="left" vertical="center" wrapText="1"/>
    </xf>
    <xf numFmtId="164" fontId="19" fillId="5" borderId="30" xfId="1" applyNumberFormat="1" applyFont="1" applyFill="1" applyBorder="1" applyAlignment="1">
      <alignment horizontal="left" vertical="center" wrapText="1"/>
    </xf>
    <xf numFmtId="164" fontId="19" fillId="5" borderId="1" xfId="1" applyNumberFormat="1" applyFont="1" applyFill="1" applyBorder="1" applyAlignment="1">
      <alignment horizontal="left" vertical="center" wrapText="1"/>
    </xf>
    <xf numFmtId="38" fontId="12" fillId="5" borderId="0" xfId="1" applyNumberFormat="1" applyFont="1" applyFill="1" applyBorder="1" applyAlignment="1">
      <alignment horizontal="left" vertical="center" wrapText="1"/>
    </xf>
    <xf numFmtId="0" fontId="54" fillId="3" borderId="35" xfId="0" applyFont="1" applyFill="1" applyBorder="1" applyAlignment="1">
      <alignment horizontal="center" vertical="center"/>
    </xf>
    <xf numFmtId="43" fontId="54" fillId="3" borderId="36" xfId="1" applyFont="1" applyFill="1" applyBorder="1" applyAlignment="1">
      <alignment vertical="center"/>
    </xf>
    <xf numFmtId="164" fontId="54" fillId="3" borderId="36" xfId="1" applyNumberFormat="1" applyFont="1" applyFill="1" applyBorder="1" applyAlignment="1">
      <alignment vertical="center"/>
    </xf>
    <xf numFmtId="164" fontId="54" fillId="3" borderId="50" xfId="1" applyNumberFormat="1" applyFont="1" applyFill="1" applyBorder="1" applyAlignment="1">
      <alignment vertical="center"/>
    </xf>
    <xf numFmtId="164" fontId="56" fillId="5" borderId="50" xfId="1" applyNumberFormat="1" applyFont="1" applyFill="1" applyBorder="1" applyAlignment="1">
      <alignment vertical="center"/>
    </xf>
    <xf numFmtId="164" fontId="19" fillId="5" borderId="21" xfId="1" applyNumberFormat="1" applyFont="1" applyFill="1" applyBorder="1" applyAlignment="1">
      <alignment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49" fontId="6" fillId="5" borderId="27" xfId="0" applyNumberFormat="1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8" fontId="7" fillId="5" borderId="29" xfId="1" applyNumberFormat="1" applyFont="1" applyFill="1" applyBorder="1" applyAlignment="1">
      <alignment vertical="center"/>
    </xf>
    <xf numFmtId="3" fontId="57" fillId="2" borderId="44" xfId="0" applyNumberFormat="1" applyFont="1" applyFill="1" applyBorder="1" applyAlignment="1">
      <alignment vertical="center"/>
    </xf>
    <xf numFmtId="38" fontId="57" fillId="2" borderId="42" xfId="1" applyNumberFormat="1" applyFont="1" applyFill="1" applyBorder="1" applyAlignment="1">
      <alignment vertical="center"/>
    </xf>
    <xf numFmtId="49" fontId="6" fillId="5" borderId="38" xfId="0" applyNumberFormat="1" applyFont="1" applyFill="1" applyBorder="1" applyAlignment="1">
      <alignment horizontal="center" vertical="center"/>
    </xf>
    <xf numFmtId="49" fontId="6" fillId="5" borderId="43" xfId="0" applyNumberFormat="1" applyFont="1" applyFill="1" applyBorder="1" applyAlignment="1">
      <alignment horizontal="center" vertical="center"/>
    </xf>
    <xf numFmtId="3" fontId="24" fillId="2" borderId="38" xfId="0" applyNumberFormat="1" applyFont="1" applyFill="1" applyBorder="1" applyAlignment="1">
      <alignment vertical="center"/>
    </xf>
    <xf numFmtId="3" fontId="24" fillId="2" borderId="45" xfId="0" applyNumberFormat="1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Border="1"/>
    <xf numFmtId="0" fontId="61" fillId="6" borderId="0" xfId="0" applyFont="1" applyFill="1"/>
    <xf numFmtId="0" fontId="62" fillId="9" borderId="1" xfId="0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 wrapText="1"/>
    </xf>
    <xf numFmtId="0" fontId="62" fillId="6" borderId="15" xfId="0" applyFont="1" applyFill="1" applyBorder="1" applyAlignment="1">
      <alignment horizontal="justify" vertical="center" wrapText="1"/>
    </xf>
    <xf numFmtId="0" fontId="62" fillId="6" borderId="2" xfId="0" applyFont="1" applyFill="1" applyBorder="1" applyAlignment="1">
      <alignment horizontal="justify" vertical="center" wrapText="1"/>
    </xf>
    <xf numFmtId="0" fontId="61" fillId="6" borderId="2" xfId="0" applyFont="1" applyFill="1" applyBorder="1" applyAlignment="1">
      <alignment horizontal="justify" vertical="center" wrapText="1"/>
    </xf>
    <xf numFmtId="0" fontId="61" fillId="6" borderId="1" xfId="0" applyFont="1" applyFill="1" applyBorder="1" applyAlignment="1">
      <alignment horizontal="justify" vertical="center" wrapText="1"/>
    </xf>
    <xf numFmtId="0" fontId="61" fillId="6" borderId="2" xfId="0" applyFont="1" applyFill="1" applyBorder="1"/>
    <xf numFmtId="0" fontId="61" fillId="6" borderId="0" xfId="0" applyFont="1" applyFill="1" applyBorder="1"/>
    <xf numFmtId="0" fontId="61" fillId="6" borderId="1" xfId="0" applyFont="1" applyFill="1" applyBorder="1"/>
    <xf numFmtId="0" fontId="61" fillId="6" borderId="0" xfId="0" applyFont="1" applyFill="1" applyAlignment="1">
      <alignment horizontal="center" vertical="center" wrapText="1"/>
    </xf>
    <xf numFmtId="0" fontId="61" fillId="6" borderId="2" xfId="0" applyFont="1" applyFill="1" applyBorder="1" applyAlignment="1">
      <alignment horizontal="center" vertical="center" wrapText="1"/>
    </xf>
    <xf numFmtId="0" fontId="62" fillId="9" borderId="15" xfId="0" applyFont="1" applyFill="1" applyBorder="1" applyAlignment="1">
      <alignment horizontal="center" vertical="center" wrapText="1"/>
    </xf>
    <xf numFmtId="0" fontId="62" fillId="9" borderId="10" xfId="0" applyFont="1" applyFill="1" applyBorder="1" applyAlignment="1">
      <alignment horizontal="center" vertical="center" wrapText="1"/>
    </xf>
    <xf numFmtId="0" fontId="62" fillId="9" borderId="8" xfId="0" applyFont="1" applyFill="1" applyBorder="1" applyAlignment="1">
      <alignment horizontal="center" vertical="center" wrapText="1"/>
    </xf>
    <xf numFmtId="0" fontId="61" fillId="9" borderId="16" xfId="0" applyFont="1" applyFill="1" applyBorder="1" applyAlignment="1">
      <alignment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62" fillId="6" borderId="8" xfId="0" applyFont="1" applyFill="1" applyBorder="1" applyAlignment="1">
      <alignment horizontal="center" vertical="center" wrapText="1"/>
    </xf>
    <xf numFmtId="0" fontId="61" fillId="6" borderId="8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1" fillId="6" borderId="16" xfId="0" applyFont="1" applyFill="1" applyBorder="1" applyAlignment="1">
      <alignment horizontal="justify" vertical="center" wrapText="1"/>
    </xf>
    <xf numFmtId="0" fontId="61" fillId="6" borderId="3" xfId="0" applyFont="1" applyFill="1" applyBorder="1"/>
    <xf numFmtId="0" fontId="61" fillId="6" borderId="20" xfId="0" applyFont="1" applyFill="1" applyBorder="1"/>
    <xf numFmtId="0" fontId="61" fillId="6" borderId="16" xfId="0" applyFont="1" applyFill="1" applyBorder="1"/>
    <xf numFmtId="0" fontId="61" fillId="6" borderId="14" xfId="0" applyFont="1" applyFill="1" applyBorder="1"/>
    <xf numFmtId="0" fontId="65" fillId="6" borderId="22" xfId="0" applyFont="1" applyFill="1" applyBorder="1" applyAlignment="1">
      <alignment vertical="center"/>
    </xf>
    <xf numFmtId="0" fontId="66" fillId="6" borderId="22" xfId="0" applyFont="1" applyFill="1" applyBorder="1" applyAlignment="1">
      <alignment vertical="center"/>
    </xf>
    <xf numFmtId="0" fontId="66" fillId="6" borderId="17" xfId="0" applyFont="1" applyFill="1" applyBorder="1" applyAlignment="1">
      <alignment vertical="center"/>
    </xf>
    <xf numFmtId="0" fontId="65" fillId="6" borderId="17" xfId="0" applyFont="1" applyFill="1" applyBorder="1" applyAlignment="1">
      <alignment vertical="center"/>
    </xf>
    <xf numFmtId="0" fontId="61" fillId="6" borderId="15" xfId="0" applyFont="1" applyFill="1" applyBorder="1"/>
    <xf numFmtId="0" fontId="67" fillId="6" borderId="0" xfId="0" applyFont="1" applyFill="1" applyBorder="1" applyAlignment="1">
      <alignment vertical="center"/>
    </xf>
    <xf numFmtId="0" fontId="69" fillId="6" borderId="20" xfId="0" applyFont="1" applyFill="1" applyBorder="1" applyAlignment="1">
      <alignment horizontal="center" vertical="center" wrapText="1"/>
    </xf>
    <xf numFmtId="0" fontId="69" fillId="6" borderId="0" xfId="0" applyFont="1" applyFill="1" applyBorder="1" applyAlignment="1">
      <alignment horizontal="center" vertical="center" wrapText="1"/>
    </xf>
    <xf numFmtId="0" fontId="61" fillId="6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justify" vertical="justify" wrapText="1"/>
    </xf>
    <xf numFmtId="0" fontId="65" fillId="6" borderId="0" xfId="0" applyFont="1" applyFill="1" applyAlignment="1">
      <alignment vertical="center"/>
    </xf>
    <xf numFmtId="0" fontId="73" fillId="6" borderId="0" xfId="0" applyFont="1" applyFill="1" applyBorder="1" applyAlignment="1">
      <alignment vertical="center"/>
    </xf>
    <xf numFmtId="0" fontId="63" fillId="6" borderId="0" xfId="0" applyFont="1" applyFill="1" applyBorder="1" applyAlignment="1">
      <alignment vertical="center"/>
    </xf>
    <xf numFmtId="0" fontId="65" fillId="5" borderId="10" xfId="0" applyFont="1" applyFill="1" applyBorder="1" applyAlignment="1">
      <alignment horizontal="center" vertical="center"/>
    </xf>
    <xf numFmtId="0" fontId="65" fillId="5" borderId="13" xfId="0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 wrapText="1"/>
    </xf>
    <xf numFmtId="0" fontId="65" fillId="5" borderId="11" xfId="0" applyFont="1" applyFill="1" applyBorder="1" applyAlignment="1">
      <alignment vertical="center"/>
    </xf>
    <xf numFmtId="0" fontId="65" fillId="5" borderId="20" xfId="0" applyFont="1" applyFill="1" applyBorder="1" applyAlignment="1">
      <alignment horizontal="center" vertical="center"/>
    </xf>
    <xf numFmtId="0" fontId="65" fillId="5" borderId="16" xfId="0" applyFont="1" applyFill="1" applyBorder="1" applyAlignment="1">
      <alignment horizontal="center" vertical="center"/>
    </xf>
    <xf numFmtId="0" fontId="65" fillId="6" borderId="59" xfId="0" applyFont="1" applyFill="1" applyBorder="1" applyAlignment="1">
      <alignment horizontal="left" vertical="center" wrapText="1"/>
    </xf>
    <xf numFmtId="0" fontId="65" fillId="6" borderId="52" xfId="0" applyFont="1" applyFill="1" applyBorder="1" applyAlignment="1">
      <alignment vertical="center" wrapText="1"/>
    </xf>
    <xf numFmtId="0" fontId="65" fillId="6" borderId="55" xfId="0" applyFont="1" applyFill="1" applyBorder="1" applyAlignment="1">
      <alignment vertical="center" wrapText="1"/>
    </xf>
    <xf numFmtId="0" fontId="65" fillId="6" borderId="48" xfId="0" applyFont="1" applyFill="1" applyBorder="1" applyAlignment="1">
      <alignment horizontal="left" vertical="center" wrapText="1"/>
    </xf>
    <xf numFmtId="0" fontId="65" fillId="6" borderId="44" xfId="0" applyFont="1" applyFill="1" applyBorder="1" applyAlignment="1">
      <alignment vertical="center" wrapText="1"/>
    </xf>
    <xf numFmtId="0" fontId="65" fillId="6" borderId="42" xfId="0" applyFont="1" applyFill="1" applyBorder="1" applyAlignment="1">
      <alignment vertical="center" wrapText="1"/>
    </xf>
    <xf numFmtId="0" fontId="65" fillId="6" borderId="39" xfId="0" applyFont="1" applyFill="1" applyBorder="1" applyAlignment="1">
      <alignment horizontal="left" vertical="center" wrapText="1"/>
    </xf>
    <xf numFmtId="0" fontId="65" fillId="6" borderId="40" xfId="0" applyFont="1" applyFill="1" applyBorder="1" applyAlignment="1">
      <alignment vertical="center" wrapText="1"/>
    </xf>
    <xf numFmtId="0" fontId="65" fillId="6" borderId="41" xfId="0" applyFont="1" applyFill="1" applyBorder="1" applyAlignment="1">
      <alignment vertical="center" wrapText="1"/>
    </xf>
    <xf numFmtId="0" fontId="65" fillId="6" borderId="48" xfId="0" applyFont="1" applyFill="1" applyBorder="1" applyAlignment="1">
      <alignment vertical="center" wrapText="1"/>
    </xf>
    <xf numFmtId="0" fontId="63" fillId="6" borderId="60" xfId="0" applyFont="1" applyFill="1" applyBorder="1" applyAlignment="1">
      <alignment horizontal="right" vertical="center" wrapText="1"/>
    </xf>
    <xf numFmtId="0" fontId="65" fillId="6" borderId="54" xfId="0" applyFont="1" applyFill="1" applyBorder="1" applyAlignment="1">
      <alignment vertical="center" wrapText="1"/>
    </xf>
    <xf numFmtId="0" fontId="65" fillId="6" borderId="61" xfId="0" applyFont="1" applyFill="1" applyBorder="1" applyAlignment="1">
      <alignment vertical="center" wrapText="1"/>
    </xf>
    <xf numFmtId="0" fontId="66" fillId="6" borderId="14" xfId="0" applyFont="1" applyFill="1" applyBorder="1" applyAlignment="1">
      <alignment vertical="center"/>
    </xf>
    <xf numFmtId="4" fontId="66" fillId="6" borderId="15" xfId="0" applyNumberFormat="1" applyFont="1" applyFill="1" applyBorder="1" applyAlignment="1">
      <alignment vertical="center"/>
    </xf>
    <xf numFmtId="4" fontId="66" fillId="6" borderId="2" xfId="0" applyNumberFormat="1" applyFont="1" applyFill="1" applyBorder="1" applyAlignment="1">
      <alignment vertical="center"/>
    </xf>
    <xf numFmtId="0" fontId="66" fillId="6" borderId="2" xfId="0" applyFont="1" applyFill="1" applyBorder="1" applyAlignment="1">
      <alignment vertical="center"/>
    </xf>
    <xf numFmtId="0" fontId="66" fillId="6" borderId="0" xfId="0" applyFont="1" applyFill="1" applyBorder="1" applyAlignment="1">
      <alignment vertical="center"/>
    </xf>
    <xf numFmtId="4" fontId="66" fillId="6" borderId="1" xfId="0" applyNumberFormat="1" applyFont="1" applyFill="1" applyBorder="1" applyAlignment="1">
      <alignment vertical="center"/>
    </xf>
    <xf numFmtId="0" fontId="66" fillId="6" borderId="58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6" fillId="6" borderId="3" xfId="0" applyFont="1" applyFill="1" applyBorder="1" applyAlignment="1">
      <alignment vertical="center"/>
    </xf>
    <xf numFmtId="0" fontId="66" fillId="6" borderId="20" xfId="0" applyFont="1" applyFill="1" applyBorder="1" applyAlignment="1">
      <alignment vertical="center"/>
    </xf>
    <xf numFmtId="4" fontId="66" fillId="6" borderId="16" xfId="0" applyNumberFormat="1" applyFont="1" applyFill="1" applyBorder="1" applyAlignment="1">
      <alignment vertical="center"/>
    </xf>
    <xf numFmtId="0" fontId="66" fillId="6" borderId="0" xfId="0" applyFont="1" applyFill="1" applyAlignment="1">
      <alignment vertical="center"/>
    </xf>
    <xf numFmtId="0" fontId="66" fillId="6" borderId="15" xfId="0" applyFont="1" applyFill="1" applyBorder="1" applyAlignment="1">
      <alignment vertical="center"/>
    </xf>
    <xf numFmtId="0" fontId="65" fillId="6" borderId="3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65" fillId="6" borderId="20" xfId="0" applyFont="1" applyFill="1" applyBorder="1" applyAlignment="1">
      <alignment vertical="center"/>
    </xf>
    <xf numFmtId="0" fontId="66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vertical="top" wrapText="1" indent="3"/>
    </xf>
    <xf numFmtId="0" fontId="1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justify" wrapText="1"/>
    </xf>
    <xf numFmtId="0" fontId="1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 indent="2"/>
    </xf>
    <xf numFmtId="0" fontId="1" fillId="6" borderId="0" xfId="0" applyFont="1" applyFill="1" applyBorder="1" applyAlignment="1">
      <alignment horizontal="left" vertical="top" wrapText="1" indent="1"/>
    </xf>
    <xf numFmtId="0" fontId="1" fillId="6" borderId="0" xfId="0" applyFont="1" applyFill="1" applyBorder="1" applyAlignment="1">
      <alignment horizontal="center" vertical="top" wrapText="1"/>
    </xf>
    <xf numFmtId="0" fontId="75" fillId="6" borderId="0" xfId="0" applyFont="1" applyFill="1" applyBorder="1" applyAlignment="1">
      <alignment horizontal="justify" wrapText="1"/>
    </xf>
    <xf numFmtId="0" fontId="61" fillId="0" borderId="0" xfId="0" applyFont="1"/>
    <xf numFmtId="0" fontId="62" fillId="6" borderId="0" xfId="0" applyFont="1" applyFill="1" applyAlignment="1">
      <alignment horizontal="justify" vertical="center"/>
    </xf>
    <xf numFmtId="0" fontId="62" fillId="0" borderId="8" xfId="0" applyFont="1" applyBorder="1" applyAlignment="1">
      <alignment horizontal="justify" vertical="center" wrapText="1"/>
    </xf>
    <xf numFmtId="0" fontId="64" fillId="0" borderId="1" xfId="0" applyFont="1" applyBorder="1" applyAlignment="1">
      <alignment horizontal="justify" vertical="center" wrapText="1"/>
    </xf>
    <xf numFmtId="0" fontId="62" fillId="5" borderId="8" xfId="0" applyFont="1" applyFill="1" applyBorder="1" applyAlignment="1">
      <alignment horizontal="left" vertical="center" wrapText="1"/>
    </xf>
    <xf numFmtId="0" fontId="62" fillId="5" borderId="1" xfId="0" applyFont="1" applyFill="1" applyBorder="1" applyAlignment="1">
      <alignment horizontal="right" vertical="center" wrapText="1"/>
    </xf>
    <xf numFmtId="0" fontId="61" fillId="0" borderId="8" xfId="0" applyFont="1" applyBorder="1" applyAlignment="1">
      <alignment horizontal="left" vertical="center" wrapText="1" indent="1"/>
    </xf>
    <xf numFmtId="0" fontId="62" fillId="0" borderId="1" xfId="0" applyFont="1" applyBorder="1" applyAlignment="1">
      <alignment horizontal="right" vertical="center" wrapText="1"/>
    </xf>
    <xf numFmtId="0" fontId="61" fillId="0" borderId="8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0" fontId="61" fillId="6" borderId="17" xfId="0" applyFont="1" applyFill="1" applyBorder="1"/>
    <xf numFmtId="0" fontId="68" fillId="6" borderId="0" xfId="0" applyFont="1" applyFill="1" applyBorder="1" applyAlignment="1">
      <alignment vertical="center" readingOrder="1"/>
    </xf>
    <xf numFmtId="0" fontId="60" fillId="6" borderId="0" xfId="0" applyFont="1" applyFill="1" applyBorder="1"/>
    <xf numFmtId="0" fontId="32" fillId="6" borderId="0" xfId="0" applyFont="1" applyFill="1" applyBorder="1" applyAlignment="1"/>
    <xf numFmtId="0" fontId="29" fillId="6" borderId="0" xfId="0" applyFont="1" applyFill="1" applyBorder="1" applyAlignment="1"/>
    <xf numFmtId="0" fontId="32" fillId="6" borderId="17" xfId="0" applyFont="1" applyFill="1" applyBorder="1" applyAlignment="1"/>
    <xf numFmtId="0" fontId="18" fillId="0" borderId="15" xfId="0" applyFont="1" applyBorder="1" applyAlignment="1">
      <alignment vertical="center"/>
    </xf>
    <xf numFmtId="0" fontId="29" fillId="6" borderId="2" xfId="0" applyFont="1" applyFill="1" applyBorder="1" applyAlignment="1"/>
    <xf numFmtId="0" fontId="29" fillId="6" borderId="0" xfId="0" applyFont="1" applyFill="1" applyBorder="1" applyAlignment="1">
      <alignment horizontal="center"/>
    </xf>
    <xf numFmtId="0" fontId="76" fillId="6" borderId="0" xfId="0" applyFont="1" applyFill="1" applyBorder="1" applyAlignment="1">
      <alignment vertical="center" readingOrder="1"/>
    </xf>
    <xf numFmtId="0" fontId="76" fillId="6" borderId="0" xfId="0" applyFont="1" applyFill="1" applyBorder="1" applyAlignment="1">
      <alignment horizontal="center" vertical="center" readingOrder="1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7" fontId="19" fillId="0" borderId="0" xfId="1" applyNumberFormat="1" applyFont="1" applyFill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1" applyNumberFormat="1" applyFont="1" applyFill="1" applyAlignment="1">
      <alignment vertical="center"/>
    </xf>
    <xf numFmtId="0" fontId="19" fillId="0" borderId="0" xfId="1" applyNumberFormat="1" applyFont="1" applyFill="1" applyAlignment="1">
      <alignment horizontal="center" vertical="center"/>
    </xf>
    <xf numFmtId="43" fontId="19" fillId="0" borderId="0" xfId="1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43" fontId="18" fillId="0" borderId="42" xfId="1" applyFont="1" applyFill="1" applyBorder="1" applyAlignment="1">
      <alignment vertical="center"/>
    </xf>
    <xf numFmtId="0" fontId="32" fillId="6" borderId="14" xfId="0" applyFont="1" applyFill="1" applyBorder="1" applyAlignment="1"/>
    <xf numFmtId="0" fontId="32" fillId="6" borderId="2" xfId="0" applyFont="1" applyFill="1" applyBorder="1" applyAlignment="1"/>
    <xf numFmtId="0" fontId="32" fillId="0" borderId="2" xfId="0" applyFont="1" applyFill="1" applyBorder="1" applyAlignment="1"/>
    <xf numFmtId="43" fontId="12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0" fontId="76" fillId="6" borderId="1" xfId="0" applyFont="1" applyFill="1" applyBorder="1" applyAlignment="1">
      <alignment vertical="center" readingOrder="1"/>
    </xf>
    <xf numFmtId="0" fontId="65" fillId="6" borderId="65" xfId="0" applyFont="1" applyFill="1" applyBorder="1" applyAlignment="1">
      <alignment vertical="center"/>
    </xf>
    <xf numFmtId="0" fontId="63" fillId="6" borderId="57" xfId="0" applyFont="1" applyFill="1" applyBorder="1" applyAlignment="1">
      <alignment vertical="center"/>
    </xf>
    <xf numFmtId="0" fontId="65" fillId="6" borderId="57" xfId="0" applyFont="1" applyFill="1" applyBorder="1" applyAlignment="1">
      <alignment vertical="center"/>
    </xf>
    <xf numFmtId="0" fontId="65" fillId="6" borderId="36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/>
    </xf>
    <xf numFmtId="0" fontId="74" fillId="6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vertical="center"/>
    </xf>
    <xf numFmtId="0" fontId="66" fillId="5" borderId="10" xfId="0" applyFont="1" applyFill="1" applyBorder="1" applyAlignment="1">
      <alignment horizontal="center" vertical="center"/>
    </xf>
    <xf numFmtId="0" fontId="66" fillId="5" borderId="9" xfId="0" applyFont="1" applyFill="1" applyBorder="1" applyAlignment="1">
      <alignment horizontal="center" vertical="center" wrapText="1"/>
    </xf>
    <xf numFmtId="0" fontId="66" fillId="6" borderId="59" xfId="0" applyFont="1" applyFill="1" applyBorder="1" applyAlignment="1">
      <alignment horizontal="left" vertical="center" wrapText="1"/>
    </xf>
    <xf numFmtId="0" fontId="66" fillId="6" borderId="52" xfId="0" applyFont="1" applyFill="1" applyBorder="1" applyAlignment="1">
      <alignment vertical="center" wrapText="1"/>
    </xf>
    <xf numFmtId="0" fontId="66" fillId="6" borderId="55" xfId="0" applyFont="1" applyFill="1" applyBorder="1" applyAlignment="1">
      <alignment vertical="center" wrapText="1"/>
    </xf>
    <xf numFmtId="0" fontId="66" fillId="6" borderId="48" xfId="0" applyFont="1" applyFill="1" applyBorder="1" applyAlignment="1">
      <alignment horizontal="left" vertical="center" wrapText="1"/>
    </xf>
    <xf numFmtId="0" fontId="66" fillId="6" borderId="44" xfId="0" applyFont="1" applyFill="1" applyBorder="1" applyAlignment="1">
      <alignment vertical="center" wrapText="1"/>
    </xf>
    <xf numFmtId="0" fontId="66" fillId="6" borderId="42" xfId="0" applyFont="1" applyFill="1" applyBorder="1" applyAlignment="1">
      <alignment vertical="center" wrapText="1"/>
    </xf>
    <xf numFmtId="0" fontId="66" fillId="6" borderId="39" xfId="0" applyFont="1" applyFill="1" applyBorder="1" applyAlignment="1">
      <alignment horizontal="left" vertical="center" wrapText="1"/>
    </xf>
    <xf numFmtId="0" fontId="66" fillId="6" borderId="40" xfId="0" applyFont="1" applyFill="1" applyBorder="1" applyAlignment="1">
      <alignment vertical="center" wrapText="1"/>
    </xf>
    <xf numFmtId="0" fontId="66" fillId="6" borderId="41" xfId="0" applyFont="1" applyFill="1" applyBorder="1" applyAlignment="1">
      <alignment vertical="center" wrapText="1"/>
    </xf>
    <xf numFmtId="0" fontId="66" fillId="6" borderId="52" xfId="0" applyFont="1" applyFill="1" applyBorder="1" applyAlignment="1">
      <alignment horizontal="left" vertical="center" wrapText="1"/>
    </xf>
    <xf numFmtId="0" fontId="66" fillId="6" borderId="55" xfId="0" applyFont="1" applyFill="1" applyBorder="1" applyAlignment="1">
      <alignment horizontal="left" vertical="center" wrapText="1"/>
    </xf>
    <xf numFmtId="0" fontId="66" fillId="6" borderId="44" xfId="0" applyFont="1" applyFill="1" applyBorder="1" applyAlignment="1">
      <alignment horizontal="left" vertical="center" wrapText="1"/>
    </xf>
    <xf numFmtId="0" fontId="66" fillId="6" borderId="42" xfId="0" applyFont="1" applyFill="1" applyBorder="1" applyAlignment="1">
      <alignment horizontal="left" vertical="center" wrapText="1"/>
    </xf>
    <xf numFmtId="0" fontId="70" fillId="6" borderId="60" xfId="0" applyFont="1" applyFill="1" applyBorder="1" applyAlignment="1">
      <alignment horizontal="center" vertical="center" wrapText="1"/>
    </xf>
    <xf numFmtId="0" fontId="66" fillId="6" borderId="54" xfId="0" applyFont="1" applyFill="1" applyBorder="1" applyAlignment="1">
      <alignment horizontal="left" vertical="center" wrapText="1"/>
    </xf>
    <xf numFmtId="0" fontId="66" fillId="6" borderId="6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0" fontId="66" fillId="6" borderId="16" xfId="0" applyFont="1" applyFill="1" applyBorder="1" applyAlignment="1">
      <alignment vertical="center"/>
    </xf>
    <xf numFmtId="0" fontId="1" fillId="6" borderId="0" xfId="0" applyFont="1" applyFill="1" applyAlignment="1">
      <alignment horizontal="justify" vertical="center" wrapText="1"/>
    </xf>
    <xf numFmtId="0" fontId="77" fillId="6" borderId="0" xfId="0" applyFont="1" applyFill="1" applyBorder="1"/>
    <xf numFmtId="0" fontId="78" fillId="6" borderId="0" xfId="0" applyFont="1" applyFill="1" applyAlignment="1">
      <alignment vertical="center"/>
    </xf>
    <xf numFmtId="0" fontId="79" fillId="6" borderId="0" xfId="0" applyFont="1" applyFill="1" applyAlignment="1">
      <alignment vertical="center"/>
    </xf>
    <xf numFmtId="0" fontId="79" fillId="6" borderId="0" xfId="0" applyFont="1" applyFill="1" applyAlignment="1">
      <alignment horizontal="center" vertical="center"/>
    </xf>
    <xf numFmtId="167" fontId="79" fillId="6" borderId="0" xfId="0" applyNumberFormat="1" applyFont="1" applyFill="1" applyBorder="1" applyAlignment="1" applyProtection="1">
      <alignment vertical="center" wrapText="1"/>
    </xf>
    <xf numFmtId="167" fontId="81" fillId="6" borderId="0" xfId="0" applyNumberFormat="1" applyFont="1" applyFill="1" applyBorder="1" applyAlignment="1" applyProtection="1">
      <alignment vertical="center"/>
    </xf>
    <xf numFmtId="167" fontId="78" fillId="6" borderId="0" xfId="0" applyNumberFormat="1" applyFont="1" applyFill="1" applyBorder="1" applyAlignment="1" applyProtection="1">
      <alignment vertical="center" wrapText="1"/>
    </xf>
    <xf numFmtId="167" fontId="79" fillId="6" borderId="0" xfId="0" applyNumberFormat="1" applyFont="1" applyFill="1" applyBorder="1" applyAlignment="1" applyProtection="1">
      <alignment vertical="center"/>
    </xf>
    <xf numFmtId="167" fontId="78" fillId="6" borderId="0" xfId="0" applyNumberFormat="1" applyFont="1" applyFill="1" applyBorder="1" applyAlignment="1" applyProtection="1">
      <alignment vertical="center"/>
    </xf>
    <xf numFmtId="0" fontId="82" fillId="6" borderId="0" xfId="0" applyFont="1" applyFill="1" applyBorder="1" applyAlignment="1" applyProtection="1">
      <alignment vertical="center"/>
    </xf>
    <xf numFmtId="0" fontId="87" fillId="6" borderId="2" xfId="0" applyFont="1" applyFill="1" applyBorder="1" applyAlignment="1" applyProtection="1">
      <alignment vertical="center"/>
    </xf>
    <xf numFmtId="0" fontId="87" fillId="6" borderId="0" xfId="0" applyFont="1" applyFill="1" applyBorder="1" applyAlignment="1" applyProtection="1">
      <alignment vertical="center"/>
    </xf>
    <xf numFmtId="0" fontId="87" fillId="6" borderId="1" xfId="0" applyFont="1" applyFill="1" applyBorder="1" applyAlignment="1" applyProtection="1">
      <alignment vertical="center"/>
    </xf>
    <xf numFmtId="0" fontId="78" fillId="5" borderId="12" xfId="0" applyFont="1" applyFill="1" applyBorder="1" applyAlignment="1" applyProtection="1">
      <alignment horizontal="center" vertical="center"/>
    </xf>
    <xf numFmtId="0" fontId="84" fillId="5" borderId="22" xfId="0" applyFont="1" applyFill="1" applyBorder="1" applyAlignment="1">
      <alignment horizontal="center" vertical="center" wrapText="1"/>
    </xf>
    <xf numFmtId="0" fontId="78" fillId="5" borderId="22" xfId="0" applyFont="1" applyFill="1" applyBorder="1" applyAlignment="1" applyProtection="1">
      <alignment horizontal="center" vertical="center"/>
    </xf>
    <xf numFmtId="0" fontId="84" fillId="5" borderId="13" xfId="0" applyFont="1" applyFill="1" applyBorder="1" applyAlignment="1">
      <alignment horizontal="center" vertical="center" wrapText="1"/>
    </xf>
    <xf numFmtId="0" fontId="32" fillId="6" borderId="56" xfId="0" applyFont="1" applyFill="1" applyBorder="1" applyAlignment="1">
      <alignment vertical="center"/>
    </xf>
    <xf numFmtId="0" fontId="82" fillId="6" borderId="17" xfId="0" applyFont="1" applyFill="1" applyBorder="1" applyAlignment="1" applyProtection="1">
      <alignment vertical="center"/>
    </xf>
    <xf numFmtId="167" fontId="78" fillId="5" borderId="0" xfId="0" applyNumberFormat="1" applyFont="1" applyFill="1" applyBorder="1" applyAlignment="1" applyProtection="1">
      <alignment vertical="center" wrapText="1"/>
    </xf>
    <xf numFmtId="167" fontId="81" fillId="5" borderId="0" xfId="0" applyNumberFormat="1" applyFont="1" applyFill="1" applyBorder="1" applyAlignment="1" applyProtection="1">
      <alignment horizontal="center" vertical="center"/>
    </xf>
    <xf numFmtId="167" fontId="78" fillId="5" borderId="0" xfId="0" applyNumberFormat="1" applyFont="1" applyFill="1" applyBorder="1" applyAlignment="1" applyProtection="1">
      <alignment horizontal="center" vertical="center"/>
    </xf>
    <xf numFmtId="167" fontId="78" fillId="5" borderId="0" xfId="0" applyNumberFormat="1" applyFont="1" applyFill="1" applyBorder="1" applyAlignment="1" applyProtection="1">
      <alignment vertical="center"/>
    </xf>
    <xf numFmtId="167" fontId="90" fillId="5" borderId="0" xfId="0" applyNumberFormat="1" applyFont="1" applyFill="1" applyBorder="1" applyAlignment="1" applyProtection="1">
      <alignment vertical="center" wrapText="1"/>
    </xf>
    <xf numFmtId="167" fontId="90" fillId="5" borderId="0" xfId="0" applyNumberFormat="1" applyFont="1" applyFill="1" applyBorder="1" applyAlignment="1" applyProtection="1">
      <alignment vertical="center"/>
    </xf>
    <xf numFmtId="167" fontId="90" fillId="6" borderId="0" xfId="0" applyNumberFormat="1" applyFont="1" applyFill="1" applyBorder="1" applyAlignment="1" applyProtection="1">
      <alignment vertical="center" wrapText="1"/>
    </xf>
    <xf numFmtId="167" fontId="90" fillId="6" borderId="0" xfId="0" applyNumberFormat="1" applyFont="1" applyFill="1" applyBorder="1" applyAlignment="1" applyProtection="1">
      <alignment vertical="center"/>
    </xf>
    <xf numFmtId="167" fontId="81" fillId="5" borderId="0" xfId="0" applyNumberFormat="1" applyFont="1" applyFill="1" applyBorder="1" applyAlignment="1" applyProtection="1">
      <alignment vertical="center"/>
    </xf>
    <xf numFmtId="0" fontId="82" fillId="6" borderId="0" xfId="0" applyFont="1" applyFill="1" applyBorder="1" applyAlignment="1">
      <alignment vertical="center"/>
    </xf>
    <xf numFmtId="0" fontId="86" fillId="6" borderId="14" xfId="3" applyFont="1" applyFill="1" applyBorder="1" applyAlignment="1" applyProtection="1">
      <alignment vertical="center"/>
      <protection locked="0"/>
    </xf>
    <xf numFmtId="0" fontId="86" fillId="6" borderId="17" xfId="3" applyFont="1" applyFill="1" applyBorder="1" applyAlignment="1" applyProtection="1">
      <alignment vertical="center"/>
      <protection locked="0"/>
    </xf>
    <xf numFmtId="0" fontId="86" fillId="6" borderId="15" xfId="3" applyFont="1" applyFill="1" applyBorder="1" applyAlignment="1" applyProtection="1">
      <alignment vertical="center"/>
      <protection locked="0"/>
    </xf>
    <xf numFmtId="0" fontId="80" fillId="6" borderId="0" xfId="3" applyFont="1" applyFill="1" applyAlignment="1" applyProtection="1">
      <alignment vertical="center"/>
    </xf>
    <xf numFmtId="0" fontId="78" fillId="5" borderId="22" xfId="0" applyFont="1" applyFill="1" applyBorder="1" applyAlignment="1" applyProtection="1">
      <alignment horizontal="center" vertical="center" wrapText="1"/>
    </xf>
    <xf numFmtId="168" fontId="79" fillId="6" borderId="0" xfId="0" applyNumberFormat="1" applyFont="1" applyFill="1" applyBorder="1" applyAlignment="1" applyProtection="1">
      <alignment vertical="center" wrapText="1"/>
    </xf>
    <xf numFmtId="0" fontId="78" fillId="6" borderId="0" xfId="0" applyFont="1" applyFill="1" applyBorder="1" applyAlignment="1" applyProtection="1">
      <alignment vertical="center" wrapText="1"/>
    </xf>
    <xf numFmtId="0" fontId="79" fillId="6" borderId="0" xfId="0" applyFont="1" applyFill="1" applyBorder="1" applyAlignment="1" applyProtection="1">
      <alignment vertical="center" wrapText="1"/>
    </xf>
    <xf numFmtId="167" fontId="78" fillId="6" borderId="0" xfId="1" applyNumberFormat="1" applyFont="1" applyFill="1" applyBorder="1" applyAlignment="1" applyProtection="1">
      <alignment vertical="center"/>
    </xf>
    <xf numFmtId="167" fontId="81" fillId="5" borderId="0" xfId="0" applyNumberFormat="1" applyFont="1" applyFill="1" applyBorder="1" applyAlignment="1" applyProtection="1">
      <alignment horizontal="center" vertical="center" wrapText="1"/>
    </xf>
    <xf numFmtId="167" fontId="81" fillId="5" borderId="0" xfId="0" applyNumberFormat="1" applyFont="1" applyFill="1" applyBorder="1" applyAlignment="1" applyProtection="1">
      <alignment vertical="center" wrapText="1"/>
    </xf>
    <xf numFmtId="167" fontId="78" fillId="6" borderId="0" xfId="0" applyNumberFormat="1" applyFont="1" applyFill="1" applyBorder="1" applyAlignment="1" applyProtection="1">
      <alignment horizontal="left" vertical="center" wrapText="1"/>
    </xf>
    <xf numFmtId="43" fontId="82" fillId="6" borderId="0" xfId="1" applyFont="1" applyFill="1" applyBorder="1" applyAlignment="1" applyProtection="1">
      <alignment vertical="center"/>
    </xf>
    <xf numFmtId="0" fontId="79" fillId="6" borderId="0" xfId="0" applyFont="1" applyFill="1" applyBorder="1" applyAlignment="1" applyProtection="1">
      <alignment vertical="center"/>
    </xf>
    <xf numFmtId="0" fontId="82" fillId="6" borderId="14" xfId="0" applyFont="1" applyFill="1" applyBorder="1" applyAlignment="1" applyProtection="1">
      <alignment vertical="center"/>
    </xf>
    <xf numFmtId="43" fontId="82" fillId="6" borderId="17" xfId="1" applyFont="1" applyFill="1" applyBorder="1" applyAlignment="1" applyProtection="1">
      <alignment vertical="center"/>
    </xf>
    <xf numFmtId="0" fontId="79" fillId="6" borderId="17" xfId="0" applyFont="1" applyFill="1" applyBorder="1" applyAlignment="1" applyProtection="1">
      <alignment vertical="center"/>
    </xf>
    <xf numFmtId="43" fontId="82" fillId="6" borderId="15" xfId="1" applyFont="1" applyFill="1" applyBorder="1" applyAlignment="1" applyProtection="1">
      <alignment vertical="center"/>
    </xf>
    <xf numFmtId="43" fontId="82" fillId="6" borderId="1" xfId="1" applyFont="1" applyFill="1" applyBorder="1" applyAlignment="1" applyProtection="1">
      <alignment vertical="center"/>
    </xf>
    <xf numFmtId="0" fontId="80" fillId="6" borderId="3" xfId="0" applyFont="1" applyFill="1" applyBorder="1" applyAlignment="1" applyProtection="1">
      <alignment vertical="center" wrapText="1"/>
    </xf>
    <xf numFmtId="0" fontId="80" fillId="6" borderId="20" xfId="0" applyFont="1" applyFill="1" applyBorder="1" applyAlignment="1" applyProtection="1">
      <alignment vertical="center" wrapText="1"/>
    </xf>
    <xf numFmtId="0" fontId="82" fillId="6" borderId="20" xfId="0" applyFont="1" applyFill="1" applyBorder="1" applyAlignment="1" applyProtection="1">
      <alignment vertical="center" wrapText="1"/>
    </xf>
    <xf numFmtId="0" fontId="80" fillId="6" borderId="16" xfId="0" applyFont="1" applyFill="1" applyBorder="1" applyAlignment="1" applyProtection="1">
      <alignment vertical="center" wrapText="1"/>
    </xf>
    <xf numFmtId="0" fontId="80" fillId="6" borderId="0" xfId="0" applyFont="1" applyFill="1" applyBorder="1" applyAlignment="1" applyProtection="1">
      <alignment vertical="center" wrapText="1"/>
    </xf>
    <xf numFmtId="0" fontId="79" fillId="6" borderId="0" xfId="0" applyFont="1" applyFill="1" applyBorder="1" applyAlignment="1">
      <alignment vertical="center"/>
    </xf>
    <xf numFmtId="0" fontId="82" fillId="6" borderId="0" xfId="0" applyFont="1" applyFill="1" applyBorder="1" applyAlignment="1">
      <alignment horizontal="justify" vertical="center"/>
    </xf>
    <xf numFmtId="0" fontId="78" fillId="6" borderId="14" xfId="0" applyFont="1" applyFill="1" applyBorder="1" applyAlignment="1" applyProtection="1">
      <alignment vertical="center" wrapText="1"/>
    </xf>
    <xf numFmtId="168" fontId="79" fillId="6" borderId="17" xfId="0" applyNumberFormat="1" applyFont="1" applyFill="1" applyBorder="1" applyAlignment="1" applyProtection="1">
      <alignment vertical="center" wrapText="1"/>
    </xf>
    <xf numFmtId="0" fontId="78" fillId="6" borderId="17" xfId="0" applyFont="1" applyFill="1" applyBorder="1" applyAlignment="1" applyProtection="1">
      <alignment vertical="center" wrapText="1"/>
    </xf>
    <xf numFmtId="0" fontId="79" fillId="6" borderId="17" xfId="0" applyFont="1" applyFill="1" applyBorder="1" applyAlignment="1" applyProtection="1">
      <alignment vertical="center" wrapText="1"/>
    </xf>
    <xf numFmtId="0" fontId="79" fillId="6" borderId="15" xfId="0" applyFont="1" applyFill="1" applyBorder="1" applyAlignment="1" applyProtection="1">
      <alignment vertical="center" wrapText="1"/>
    </xf>
    <xf numFmtId="0" fontId="78" fillId="6" borderId="2" xfId="0" applyFont="1" applyFill="1" applyBorder="1" applyAlignment="1" applyProtection="1">
      <alignment vertical="center" wrapText="1"/>
    </xf>
    <xf numFmtId="0" fontId="79" fillId="6" borderId="1" xfId="0" applyFont="1" applyFill="1" applyBorder="1" applyAlignment="1" applyProtection="1">
      <alignment vertical="center" wrapText="1"/>
    </xf>
    <xf numFmtId="167" fontId="81" fillId="5" borderId="2" xfId="0" applyNumberFormat="1" applyFont="1" applyFill="1" applyBorder="1" applyAlignment="1" applyProtection="1">
      <alignment horizontal="center" vertical="center"/>
    </xf>
    <xf numFmtId="167" fontId="79" fillId="6" borderId="1" xfId="0" applyNumberFormat="1" applyFont="1" applyFill="1" applyBorder="1" applyAlignment="1" applyProtection="1">
      <alignment vertical="center" wrapText="1"/>
    </xf>
    <xf numFmtId="167" fontId="81" fillId="6" borderId="2" xfId="0" applyNumberFormat="1" applyFont="1" applyFill="1" applyBorder="1" applyAlignment="1" applyProtection="1">
      <alignment vertical="center"/>
    </xf>
    <xf numFmtId="167" fontId="78" fillId="6" borderId="2" xfId="0" applyNumberFormat="1" applyFont="1" applyFill="1" applyBorder="1" applyAlignment="1" applyProtection="1">
      <alignment vertical="center" wrapText="1"/>
    </xf>
    <xf numFmtId="167" fontId="78" fillId="6" borderId="1" xfId="0" applyNumberFormat="1" applyFont="1" applyFill="1" applyBorder="1" applyAlignment="1" applyProtection="1">
      <alignment vertical="center" wrapText="1"/>
    </xf>
    <xf numFmtId="167" fontId="79" fillId="6" borderId="2" xfId="0" applyNumberFormat="1" applyFont="1" applyFill="1" applyBorder="1" applyAlignment="1" applyProtection="1">
      <alignment vertical="center"/>
    </xf>
    <xf numFmtId="167" fontId="79" fillId="6" borderId="1" xfId="0" applyNumberFormat="1" applyFont="1" applyFill="1" applyBorder="1" applyAlignment="1" applyProtection="1">
      <alignment vertical="center"/>
    </xf>
    <xf numFmtId="167" fontId="79" fillId="6" borderId="2" xfId="0" applyNumberFormat="1" applyFont="1" applyFill="1" applyBorder="1" applyAlignment="1" applyProtection="1">
      <alignment vertical="center" wrapText="1"/>
    </xf>
    <xf numFmtId="167" fontId="79" fillId="6" borderId="63" xfId="0" applyNumberFormat="1" applyFont="1" applyFill="1" applyBorder="1" applyAlignment="1" applyProtection="1">
      <alignment vertical="center"/>
    </xf>
    <xf numFmtId="167" fontId="90" fillId="5" borderId="2" xfId="0" applyNumberFormat="1" applyFont="1" applyFill="1" applyBorder="1" applyAlignment="1" applyProtection="1">
      <alignment vertical="center"/>
    </xf>
    <xf numFmtId="167" fontId="90" fillId="5" borderId="1" xfId="0" applyNumberFormat="1" applyFont="1" applyFill="1" applyBorder="1" applyAlignment="1" applyProtection="1">
      <alignment vertical="center" wrapText="1"/>
    </xf>
    <xf numFmtId="167" fontId="78" fillId="6" borderId="2" xfId="0" applyNumberFormat="1" applyFont="1" applyFill="1" applyBorder="1" applyAlignment="1" applyProtection="1">
      <alignment vertical="center"/>
    </xf>
    <xf numFmtId="167" fontId="81" fillId="5" borderId="2" xfId="0" applyNumberFormat="1" applyFont="1" applyFill="1" applyBorder="1" applyAlignment="1" applyProtection="1">
      <alignment horizontal="center" vertical="center" wrapText="1"/>
    </xf>
    <xf numFmtId="167" fontId="90" fillId="6" borderId="1" xfId="0" applyNumberFormat="1" applyFont="1" applyFill="1" applyBorder="1" applyAlignment="1" applyProtection="1">
      <alignment vertical="center" wrapText="1"/>
    </xf>
    <xf numFmtId="167" fontId="90" fillId="6" borderId="2" xfId="0" applyNumberFormat="1" applyFont="1" applyFill="1" applyBorder="1" applyAlignment="1" applyProtection="1">
      <alignment vertical="center"/>
    </xf>
    <xf numFmtId="167" fontId="78" fillId="5" borderId="1" xfId="0" applyNumberFormat="1" applyFont="1" applyFill="1" applyBorder="1" applyAlignment="1" applyProtection="1">
      <alignment vertical="center" wrapText="1"/>
    </xf>
    <xf numFmtId="167" fontId="81" fillId="5" borderId="2" xfId="0" applyNumberFormat="1" applyFont="1" applyFill="1" applyBorder="1" applyAlignment="1" applyProtection="1">
      <alignment vertical="center" wrapText="1"/>
    </xf>
    <xf numFmtId="167" fontId="81" fillId="6" borderId="2" xfId="0" applyNumberFormat="1" applyFont="1" applyFill="1" applyBorder="1" applyAlignment="1" applyProtection="1">
      <alignment vertical="center" wrapText="1"/>
    </xf>
    <xf numFmtId="167" fontId="79" fillId="6" borderId="3" xfId="0" applyNumberFormat="1" applyFont="1" applyFill="1" applyBorder="1" applyAlignment="1" applyProtection="1">
      <alignment vertical="center" wrapText="1"/>
    </xf>
    <xf numFmtId="167" fontId="79" fillId="6" borderId="20" xfId="0" applyNumberFormat="1" applyFont="1" applyFill="1" applyBorder="1" applyAlignment="1" applyProtection="1">
      <alignment vertical="center" wrapText="1"/>
    </xf>
    <xf numFmtId="167" fontId="89" fillId="5" borderId="20" xfId="0" applyNumberFormat="1" applyFont="1" applyFill="1" applyBorder="1" applyAlignment="1" applyProtection="1">
      <alignment vertical="center" wrapText="1"/>
    </xf>
    <xf numFmtId="167" fontId="89" fillId="5" borderId="16" xfId="0" applyNumberFormat="1" applyFont="1" applyFill="1" applyBorder="1" applyAlignment="1" applyProtection="1">
      <alignment vertical="center" wrapText="1"/>
    </xf>
    <xf numFmtId="0" fontId="15" fillId="6" borderId="0" xfId="0" applyFont="1" applyFill="1" applyBorder="1"/>
    <xf numFmtId="0" fontId="62" fillId="6" borderId="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164" fontId="62" fillId="6" borderId="1" xfId="1" applyNumberFormat="1" applyFont="1" applyFill="1" applyBorder="1" applyAlignment="1">
      <alignment horizontal="center" vertical="center" wrapText="1"/>
    </xf>
    <xf numFmtId="43" fontId="62" fillId="6" borderId="1" xfId="1" applyFont="1" applyFill="1" applyBorder="1" applyAlignment="1">
      <alignment horizontal="center" vertical="center" wrapText="1"/>
    </xf>
    <xf numFmtId="164" fontId="62" fillId="6" borderId="1" xfId="0" applyNumberFormat="1" applyFont="1" applyFill="1" applyBorder="1" applyAlignment="1">
      <alignment horizontal="center" vertical="center" wrapText="1"/>
    </xf>
    <xf numFmtId="43" fontId="61" fillId="6" borderId="1" xfId="0" applyNumberFormat="1" applyFont="1" applyFill="1" applyBorder="1" applyAlignment="1">
      <alignment horizontal="center" vertical="center" wrapText="1"/>
    </xf>
    <xf numFmtId="164" fontId="47" fillId="5" borderId="1" xfId="0" applyNumberFormat="1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62" fillId="9" borderId="16" xfId="0" applyFont="1" applyFill="1" applyBorder="1" applyAlignment="1">
      <alignment horizontal="center"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vertical="center"/>
    </xf>
    <xf numFmtId="0" fontId="18" fillId="5" borderId="14" xfId="0" applyFont="1" applyFill="1" applyBorder="1" applyAlignment="1">
      <alignment horizontal="left" vertical="center"/>
    </xf>
    <xf numFmtId="0" fontId="18" fillId="5" borderId="17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1" fillId="6" borderId="14" xfId="0" applyFont="1" applyFill="1" applyBorder="1" applyAlignment="1">
      <alignment vertical="center"/>
    </xf>
    <xf numFmtId="43" fontId="61" fillId="6" borderId="17" xfId="1" applyFont="1" applyFill="1" applyBorder="1" applyAlignment="1">
      <alignment vertical="center"/>
    </xf>
    <xf numFmtId="43" fontId="61" fillId="6" borderId="15" xfId="1" applyFont="1" applyFill="1" applyBorder="1" applyAlignment="1">
      <alignment vertical="center"/>
    </xf>
    <xf numFmtId="0" fontId="61" fillId="6" borderId="3" xfId="0" applyFont="1" applyFill="1" applyBorder="1" applyAlignment="1">
      <alignment vertical="center"/>
    </xf>
    <xf numFmtId="43" fontId="61" fillId="6" borderId="16" xfId="1" applyFont="1" applyFill="1" applyBorder="1" applyAlignment="1">
      <alignment vertical="center"/>
    </xf>
    <xf numFmtId="43" fontId="63" fillId="6" borderId="20" xfId="1" applyFont="1" applyFill="1" applyBorder="1" applyAlignment="1">
      <alignment vertical="center"/>
    </xf>
    <xf numFmtId="0" fontId="91" fillId="8" borderId="14" xfId="0" applyFont="1" applyFill="1" applyBorder="1" applyAlignment="1">
      <alignment horizontal="center" vertical="center"/>
    </xf>
    <xf numFmtId="43" fontId="91" fillId="8" borderId="17" xfId="1" applyFont="1" applyFill="1" applyBorder="1" applyAlignment="1">
      <alignment horizontal="center" vertical="center"/>
    </xf>
    <xf numFmtId="43" fontId="91" fillId="8" borderId="15" xfId="1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vertical="center"/>
    </xf>
    <xf numFmtId="43" fontId="62" fillId="5" borderId="0" xfId="1" applyFont="1" applyFill="1" applyBorder="1" applyAlignment="1">
      <alignment vertical="center"/>
    </xf>
    <xf numFmtId="43" fontId="62" fillId="5" borderId="1" xfId="1" applyFont="1" applyFill="1" applyBorder="1" applyAlignment="1">
      <alignment vertical="center"/>
    </xf>
    <xf numFmtId="0" fontId="70" fillId="0" borderId="2" xfId="0" applyFont="1" applyBorder="1" applyAlignment="1">
      <alignment horizontal="center" vertical="center"/>
    </xf>
    <xf numFmtId="43" fontId="70" fillId="0" borderId="0" xfId="1" applyFont="1" applyBorder="1" applyAlignment="1">
      <alignment horizontal="center" vertical="center"/>
    </xf>
    <xf numFmtId="43" fontId="70" fillId="0" borderId="1" xfId="1" applyFont="1" applyBorder="1" applyAlignment="1">
      <alignment horizontal="center" vertical="center"/>
    </xf>
    <xf numFmtId="43" fontId="70" fillId="5" borderId="20" xfId="1" applyFont="1" applyFill="1" applyBorder="1" applyAlignment="1">
      <alignment horizontal="center" vertical="center"/>
    </xf>
    <xf numFmtId="43" fontId="70" fillId="5" borderId="16" xfId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wrapText="1"/>
    </xf>
    <xf numFmtId="43" fontId="61" fillId="6" borderId="0" xfId="1" applyFont="1" applyFill="1" applyBorder="1" applyAlignment="1">
      <alignment vertical="center"/>
    </xf>
    <xf numFmtId="0" fontId="70" fillId="6" borderId="22" xfId="0" applyFont="1" applyFill="1" applyBorder="1" applyAlignment="1">
      <alignment horizontal="center" vertical="center"/>
    </xf>
    <xf numFmtId="43" fontId="70" fillId="6" borderId="22" xfId="1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justify" vertical="center" wrapText="1"/>
    </xf>
    <xf numFmtId="0" fontId="6" fillId="6" borderId="0" xfId="0" applyFont="1" applyFill="1" applyBorder="1" applyAlignment="1">
      <alignment horizontal="justify" vertical="center"/>
    </xf>
    <xf numFmtId="0" fontId="12" fillId="6" borderId="0" xfId="0" applyFont="1" applyFill="1" applyBorder="1" applyAlignment="1">
      <alignment horizontal="justify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justify" vertical="center" wrapText="1"/>
    </xf>
    <xf numFmtId="0" fontId="2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justify" vertical="center"/>
    </xf>
    <xf numFmtId="11" fontId="12" fillId="6" borderId="0" xfId="0" applyNumberFormat="1" applyFont="1" applyFill="1" applyBorder="1" applyAlignment="1">
      <alignment horizontal="justify" vertical="center" wrapText="1"/>
    </xf>
    <xf numFmtId="0" fontId="26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164" fontId="18" fillId="2" borderId="0" xfId="0" applyNumberFormat="1" applyFont="1" applyFill="1" applyAlignment="1">
      <alignment vertical="center"/>
    </xf>
    <xf numFmtId="164" fontId="37" fillId="2" borderId="4" xfId="1" applyNumberFormat="1" applyFont="1" applyFill="1" applyBorder="1" applyAlignment="1">
      <alignment vertical="center" wrapText="1"/>
    </xf>
    <xf numFmtId="43" fontId="39" fillId="6" borderId="0" xfId="1" applyFont="1" applyFill="1" applyAlignment="1">
      <alignment vertical="center"/>
    </xf>
    <xf numFmtId="0" fontId="5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2" fillId="5" borderId="14" xfId="0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0" fontId="66" fillId="6" borderId="66" xfId="0" applyFont="1" applyFill="1" applyBorder="1" applyAlignment="1">
      <alignment vertical="center" wrapText="1"/>
    </xf>
    <xf numFmtId="0" fontId="66" fillId="6" borderId="30" xfId="0" applyFont="1" applyFill="1" applyBorder="1" applyAlignment="1">
      <alignment vertical="center" wrapText="1"/>
    </xf>
    <xf numFmtId="0" fontId="70" fillId="4" borderId="22" xfId="0" applyFont="1" applyFill="1" applyBorder="1" applyAlignment="1">
      <alignment horizontal="center" vertical="center"/>
    </xf>
    <xf numFmtId="0" fontId="70" fillId="4" borderId="22" xfId="0" applyFont="1" applyFill="1" applyBorder="1" applyAlignment="1">
      <alignment vertical="center"/>
    </xf>
    <xf numFmtId="0" fontId="70" fillId="6" borderId="59" xfId="0" applyFont="1" applyFill="1" applyBorder="1" applyAlignment="1">
      <alignment horizontal="left" vertical="center" wrapText="1"/>
    </xf>
    <xf numFmtId="0" fontId="66" fillId="6" borderId="66" xfId="0" applyFont="1" applyFill="1" applyBorder="1" applyAlignment="1">
      <alignment horizontal="left" vertical="center" wrapText="1"/>
    </xf>
    <xf numFmtId="0" fontId="66" fillId="6" borderId="30" xfId="0" applyFont="1" applyFill="1" applyBorder="1" applyAlignment="1">
      <alignment horizontal="left" vertical="center" wrapText="1"/>
    </xf>
    <xf numFmtId="0" fontId="70" fillId="6" borderId="48" xfId="0" applyFont="1" applyFill="1" applyBorder="1" applyAlignment="1">
      <alignment horizontal="left" vertical="center" wrapText="1"/>
    </xf>
    <xf numFmtId="0" fontId="70" fillId="6" borderId="30" xfId="0" applyFont="1" applyFill="1" applyBorder="1" applyAlignment="1">
      <alignment horizontal="right" vertical="center" wrapText="1"/>
    </xf>
    <xf numFmtId="0" fontId="66" fillId="6" borderId="67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vertical="center"/>
    </xf>
    <xf numFmtId="43" fontId="5" fillId="6" borderId="0" xfId="1" applyFont="1" applyFill="1" applyBorder="1" applyAlignment="1">
      <alignment vertical="center"/>
    </xf>
    <xf numFmtId="43" fontId="5" fillId="6" borderId="0" xfId="1" applyFont="1" applyFill="1" applyBorder="1" applyAlignment="1">
      <alignment horizontal="center" vertical="center"/>
    </xf>
    <xf numFmtId="43" fontId="98" fillId="6" borderId="0" xfId="1" applyFont="1" applyFill="1" applyBorder="1" applyAlignment="1">
      <alignment vertical="center"/>
    </xf>
    <xf numFmtId="43" fontId="92" fillId="6" borderId="0" xfId="1" applyFont="1" applyFill="1" applyBorder="1" applyAlignment="1">
      <alignment vertical="center"/>
    </xf>
    <xf numFmtId="43" fontId="93" fillId="6" borderId="0" xfId="0" applyNumberFormat="1" applyFont="1" applyFill="1" applyBorder="1"/>
    <xf numFmtId="43" fontId="94" fillId="6" borderId="0" xfId="1" applyFont="1" applyFill="1" applyBorder="1" applyAlignment="1">
      <alignment horizontal="center"/>
    </xf>
    <xf numFmtId="0" fontId="5" fillId="6" borderId="0" xfId="0" applyFont="1" applyFill="1" applyBorder="1" applyAlignment="1">
      <alignment vertical="center"/>
    </xf>
    <xf numFmtId="14" fontId="5" fillId="6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93" fillId="6" borderId="0" xfId="0" applyFont="1" applyFill="1" applyBorder="1"/>
    <xf numFmtId="164" fontId="26" fillId="3" borderId="10" xfId="1" applyNumberFormat="1" applyFont="1" applyFill="1" applyBorder="1" applyAlignment="1">
      <alignment horizontal="center" vertical="center" wrapText="1"/>
    </xf>
    <xf numFmtId="164" fontId="26" fillId="3" borderId="8" xfId="1" applyNumberFormat="1" applyFont="1" applyFill="1" applyBorder="1" applyAlignment="1">
      <alignment horizontal="center" vertical="center" wrapText="1"/>
    </xf>
    <xf numFmtId="164" fontId="27" fillId="3" borderId="11" xfId="1" applyNumberFormat="1" applyFont="1" applyFill="1" applyBorder="1" applyAlignment="1">
      <alignment horizontal="center" vertical="center" wrapText="1"/>
    </xf>
    <xf numFmtId="164" fontId="7" fillId="5" borderId="28" xfId="1" applyNumberFormat="1" applyFont="1" applyFill="1" applyBorder="1" applyAlignment="1">
      <alignment vertical="center"/>
    </xf>
    <xf numFmtId="164" fontId="24" fillId="2" borderId="38" xfId="1" applyNumberFormat="1" applyFont="1" applyFill="1" applyBorder="1" applyAlignment="1">
      <alignment vertical="center"/>
    </xf>
    <xf numFmtId="164" fontId="17" fillId="2" borderId="43" xfId="1" applyNumberFormat="1" applyFont="1" applyFill="1" applyBorder="1" applyAlignment="1">
      <alignment vertical="center"/>
    </xf>
    <xf numFmtId="164" fontId="12" fillId="2" borderId="19" xfId="1" applyNumberFormat="1" applyFont="1" applyFill="1" applyBorder="1" applyAlignment="1">
      <alignment vertical="center"/>
    </xf>
    <xf numFmtId="164" fontId="93" fillId="6" borderId="0" xfId="1" applyNumberFormat="1" applyFont="1" applyFill="1" applyAlignment="1">
      <alignment horizontal="center"/>
    </xf>
    <xf numFmtId="164" fontId="12" fillId="2" borderId="40" xfId="1" applyNumberFormat="1" applyFont="1" applyFill="1" applyBorder="1" applyAlignment="1">
      <alignment vertical="center"/>
    </xf>
    <xf numFmtId="164" fontId="12" fillId="2" borderId="38" xfId="1" applyNumberFormat="1" applyFont="1" applyFill="1" applyBorder="1" applyAlignment="1">
      <alignment vertical="center"/>
    </xf>
    <xf numFmtId="164" fontId="17" fillId="2" borderId="52" xfId="1" applyNumberFormat="1" applyFont="1" applyFill="1" applyBorder="1" applyAlignment="1">
      <alignment vertical="center"/>
    </xf>
    <xf numFmtId="164" fontId="17" fillId="2" borderId="54" xfId="1" applyNumberFormat="1" applyFont="1" applyFill="1" applyBorder="1" applyAlignment="1">
      <alignment vertical="center"/>
    </xf>
    <xf numFmtId="164" fontId="7" fillId="2" borderId="43" xfId="1" applyNumberFormat="1" applyFont="1" applyFill="1" applyBorder="1" applyAlignment="1">
      <alignment vertical="center"/>
    </xf>
    <xf numFmtId="164" fontId="93" fillId="6" borderId="0" xfId="1" applyNumberFormat="1" applyFont="1" applyFill="1" applyBorder="1" applyAlignment="1">
      <alignment horizontal="center"/>
    </xf>
    <xf numFmtId="164" fontId="6" fillId="2" borderId="43" xfId="1" applyNumberFormat="1" applyFont="1" applyFill="1" applyBorder="1" applyAlignment="1">
      <alignment vertical="center"/>
    </xf>
    <xf numFmtId="164" fontId="7" fillId="3" borderId="9" xfId="1" applyNumberFormat="1" applyFont="1" applyFill="1" applyBorder="1" applyAlignment="1">
      <alignment vertical="center"/>
    </xf>
    <xf numFmtId="164" fontId="11" fillId="2" borderId="0" xfId="1" applyNumberFormat="1" applyFont="1" applyFill="1" applyAlignment="1">
      <alignment vertical="center"/>
    </xf>
    <xf numFmtId="164" fontId="28" fillId="2" borderId="17" xfId="1" applyNumberFormat="1" applyFont="1" applyFill="1" applyBorder="1" applyAlignment="1">
      <alignment vertical="center"/>
    </xf>
    <xf numFmtId="164" fontId="32" fillId="6" borderId="0" xfId="1" applyNumberFormat="1" applyFont="1" applyFill="1" applyBorder="1" applyAlignment="1"/>
    <xf numFmtId="164" fontId="76" fillId="6" borderId="0" xfId="1" applyNumberFormat="1" applyFont="1" applyFill="1" applyBorder="1" applyAlignment="1">
      <alignment vertical="center" readingOrder="1"/>
    </xf>
    <xf numFmtId="164" fontId="15" fillId="2" borderId="0" xfId="1" applyNumberFormat="1" applyFont="1" applyFill="1"/>
    <xf numFmtId="164" fontId="15" fillId="0" borderId="0" xfId="1" applyNumberFormat="1" applyFont="1"/>
    <xf numFmtId="164" fontId="94" fillId="6" borderId="0" xfId="1" applyNumberFormat="1" applyFont="1" applyFill="1" applyAlignment="1">
      <alignment horizontal="center"/>
    </xf>
    <xf numFmtId="164" fontId="94" fillId="6" borderId="19" xfId="1" applyNumberFormat="1" applyFont="1" applyFill="1" applyBorder="1" applyAlignment="1">
      <alignment horizontal="center"/>
    </xf>
    <xf numFmtId="3" fontId="57" fillId="2" borderId="30" xfId="0" applyNumberFormat="1" applyFont="1" applyFill="1" applyBorder="1" applyAlignment="1">
      <alignment vertical="center"/>
    </xf>
    <xf numFmtId="164" fontId="94" fillId="6" borderId="17" xfId="1" applyNumberFormat="1" applyFont="1" applyFill="1" applyBorder="1" applyAlignment="1">
      <alignment horizontal="center"/>
    </xf>
    <xf numFmtId="164" fontId="58" fillId="6" borderId="9" xfId="1" applyNumberFormat="1" applyFont="1" applyFill="1" applyBorder="1" applyAlignment="1">
      <alignment horizontal="center"/>
    </xf>
    <xf numFmtId="164" fontId="58" fillId="6" borderId="0" xfId="1" applyNumberFormat="1" applyFont="1" applyFill="1" applyAlignment="1">
      <alignment horizontal="center"/>
    </xf>
    <xf numFmtId="3" fontId="17" fillId="2" borderId="53" xfId="0" applyNumberFormat="1" applyFont="1" applyFill="1" applyBorder="1" applyAlignment="1">
      <alignment vertical="center"/>
    </xf>
    <xf numFmtId="164" fontId="17" fillId="2" borderId="68" xfId="1" applyNumberFormat="1" applyFont="1" applyFill="1" applyBorder="1" applyAlignment="1">
      <alignment vertical="center"/>
    </xf>
    <xf numFmtId="164" fontId="94" fillId="6" borderId="40" xfId="1" applyNumberFormat="1" applyFont="1" applyFill="1" applyBorder="1" applyAlignment="1">
      <alignment horizontal="center"/>
    </xf>
    <xf numFmtId="164" fontId="17" fillId="2" borderId="9" xfId="1" applyNumberFormat="1" applyFont="1" applyFill="1" applyBorder="1" applyAlignment="1">
      <alignment vertical="center"/>
    </xf>
    <xf numFmtId="3" fontId="17" fillId="2" borderId="53" xfId="1" applyNumberFormat="1" applyFont="1" applyFill="1" applyBorder="1" applyAlignment="1">
      <alignment vertical="center"/>
    </xf>
    <xf numFmtId="164" fontId="93" fillId="6" borderId="38" xfId="1" applyNumberFormat="1" applyFont="1" applyFill="1" applyBorder="1" applyAlignment="1">
      <alignment horizontal="center"/>
    </xf>
    <xf numFmtId="0" fontId="99" fillId="6" borderId="0" xfId="0" applyFont="1" applyFill="1" applyBorder="1" applyAlignment="1">
      <alignment vertical="center"/>
    </xf>
    <xf numFmtId="4" fontId="99" fillId="6" borderId="0" xfId="0" applyNumberFormat="1" applyFont="1" applyFill="1" applyBorder="1" applyAlignment="1">
      <alignment vertical="center"/>
    </xf>
    <xf numFmtId="0" fontId="99" fillId="6" borderId="0" xfId="0" applyFont="1" applyFill="1" applyBorder="1" applyAlignment="1">
      <alignment horizontal="center" vertical="center"/>
    </xf>
    <xf numFmtId="43" fontId="62" fillId="10" borderId="1" xfId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4" fontId="39" fillId="6" borderId="0" xfId="0" applyNumberFormat="1" applyFont="1" applyFill="1" applyAlignment="1">
      <alignment vertical="center"/>
    </xf>
    <xf numFmtId="164" fontId="8" fillId="6" borderId="0" xfId="1" applyNumberFormat="1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/>
    </xf>
    <xf numFmtId="164" fontId="18" fillId="2" borderId="69" xfId="1" applyNumberFormat="1" applyFont="1" applyFill="1" applyBorder="1" applyAlignment="1">
      <alignment vertical="center" wrapText="1"/>
    </xf>
    <xf numFmtId="164" fontId="19" fillId="7" borderId="69" xfId="1" applyNumberFormat="1" applyFont="1" applyFill="1" applyBorder="1" applyAlignment="1">
      <alignment vertical="center" wrapText="1"/>
    </xf>
    <xf numFmtId="164" fontId="18" fillId="2" borderId="10" xfId="1" applyNumberFormat="1" applyFont="1" applyFill="1" applyBorder="1" applyAlignment="1">
      <alignment vertical="center"/>
    </xf>
    <xf numFmtId="164" fontId="19" fillId="7" borderId="8" xfId="1" applyNumberFormat="1" applyFont="1" applyFill="1" applyBorder="1" applyAlignment="1">
      <alignment vertical="center" wrapText="1"/>
    </xf>
    <xf numFmtId="164" fontId="18" fillId="2" borderId="8" xfId="1" applyNumberFormat="1" applyFont="1" applyFill="1" applyBorder="1" applyAlignment="1">
      <alignment vertical="center"/>
    </xf>
    <xf numFmtId="164" fontId="18" fillId="2" borderId="11" xfId="1" applyNumberFormat="1" applyFont="1" applyFill="1" applyBorder="1" applyAlignment="1">
      <alignment vertical="center"/>
    </xf>
    <xf numFmtId="164" fontId="19" fillId="6" borderId="0" xfId="1" applyNumberFormat="1" applyFont="1" applyFill="1" applyBorder="1" applyAlignment="1">
      <alignment vertical="center" wrapText="1"/>
    </xf>
    <xf numFmtId="0" fontId="70" fillId="5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3" fontId="93" fillId="6" borderId="0" xfId="1" applyFont="1" applyFill="1" applyBorder="1"/>
    <xf numFmtId="0" fontId="97" fillId="6" borderId="0" xfId="0" applyFont="1" applyFill="1" applyBorder="1"/>
    <xf numFmtId="43" fontId="97" fillId="6" borderId="0" xfId="1" applyFont="1" applyFill="1" applyBorder="1"/>
    <xf numFmtId="0" fontId="92" fillId="6" borderId="0" xfId="0" applyFont="1" applyFill="1" applyBorder="1" applyAlignment="1">
      <alignment vertical="center"/>
    </xf>
    <xf numFmtId="14" fontId="98" fillId="6" borderId="0" xfId="0" applyNumberFormat="1" applyFont="1" applyFill="1" applyBorder="1" applyAlignment="1">
      <alignment horizontal="center" vertical="center"/>
    </xf>
    <xf numFmtId="0" fontId="98" fillId="6" borderId="0" xfId="0" applyFont="1" applyFill="1" applyBorder="1" applyAlignment="1">
      <alignment horizontal="center" vertical="center"/>
    </xf>
    <xf numFmtId="43" fontId="98" fillId="6" borderId="0" xfId="1" applyFont="1" applyFill="1" applyBorder="1" applyAlignment="1">
      <alignment horizontal="center" vertical="center"/>
    </xf>
    <xf numFmtId="4" fontId="5" fillId="6" borderId="0" xfId="0" applyNumberFormat="1" applyFont="1" applyFill="1" applyBorder="1" applyAlignment="1">
      <alignment vertical="center"/>
    </xf>
    <xf numFmtId="15" fontId="5" fillId="6" borderId="0" xfId="1" applyNumberFormat="1" applyFont="1" applyFill="1" applyBorder="1" applyAlignment="1">
      <alignment horizontal="center" vertical="center"/>
    </xf>
    <xf numFmtId="17" fontId="5" fillId="6" borderId="0" xfId="0" applyNumberFormat="1" applyFont="1" applyFill="1" applyBorder="1" applyAlignment="1">
      <alignment horizontal="center" vertical="center"/>
    </xf>
    <xf numFmtId="17" fontId="98" fillId="6" borderId="0" xfId="0" applyNumberFormat="1" applyFont="1" applyFill="1" applyBorder="1" applyAlignment="1">
      <alignment horizontal="center" vertical="center"/>
    </xf>
    <xf numFmtId="43" fontId="5" fillId="6" borderId="0" xfId="0" applyNumberFormat="1" applyFont="1" applyFill="1" applyBorder="1" applyAlignment="1">
      <alignment vertical="center"/>
    </xf>
    <xf numFmtId="15" fontId="5" fillId="6" borderId="0" xfId="0" applyNumberFormat="1" applyFont="1" applyFill="1" applyBorder="1" applyAlignment="1">
      <alignment horizontal="center" vertical="center"/>
    </xf>
    <xf numFmtId="0" fontId="93" fillId="6" borderId="0" xfId="0" applyFont="1" applyFill="1" applyBorder="1" applyAlignment="1">
      <alignment horizontal="center"/>
    </xf>
    <xf numFmtId="11" fontId="5" fillId="6" borderId="0" xfId="0" applyNumberFormat="1" applyFont="1" applyFill="1" applyBorder="1" applyAlignment="1">
      <alignment vertical="center"/>
    </xf>
    <xf numFmtId="0" fontId="93" fillId="6" borderId="0" xfId="0" applyFont="1" applyFill="1" applyBorder="1" applyAlignment="1">
      <alignment horizontal="center" wrapText="1"/>
    </xf>
    <xf numFmtId="0" fontId="29" fillId="6" borderId="0" xfId="0" applyFont="1" applyFill="1" applyBorder="1" applyAlignment="1">
      <alignment horizontal="center"/>
    </xf>
    <xf numFmtId="43" fontId="92" fillId="6" borderId="0" xfId="1" applyFont="1" applyFill="1" applyBorder="1" applyAlignment="1">
      <alignment horizontal="center" vertical="center"/>
    </xf>
    <xf numFmtId="4" fontId="92" fillId="6" borderId="0" xfId="0" applyNumberFormat="1" applyFont="1" applyFill="1" applyBorder="1" applyAlignment="1">
      <alignment vertical="center"/>
    </xf>
    <xf numFmtId="0" fontId="101" fillId="6" borderId="0" xfId="0" applyFont="1" applyFill="1" applyBorder="1" applyAlignment="1">
      <alignment vertical="center"/>
    </xf>
    <xf numFmtId="4" fontId="101" fillId="6" borderId="0" xfId="0" applyNumberFormat="1" applyFont="1" applyFill="1" applyBorder="1" applyAlignment="1">
      <alignment vertical="center"/>
    </xf>
    <xf numFmtId="43" fontId="100" fillId="6" borderId="0" xfId="1" applyFont="1" applyFill="1" applyBorder="1" applyAlignment="1">
      <alignment vertical="center"/>
    </xf>
    <xf numFmtId="43" fontId="102" fillId="6" borderId="0" xfId="1" applyFont="1" applyFill="1" applyBorder="1" applyAlignment="1">
      <alignment vertical="center"/>
    </xf>
    <xf numFmtId="0" fontId="103" fillId="6" borderId="0" xfId="0" applyFont="1" applyFill="1" applyBorder="1" applyAlignment="1">
      <alignment vertical="center"/>
    </xf>
    <xf numFmtId="0" fontId="103" fillId="6" borderId="0" xfId="0" applyFont="1" applyFill="1" applyBorder="1" applyAlignment="1">
      <alignment horizontal="center" vertical="center"/>
    </xf>
    <xf numFmtId="4" fontId="102" fillId="6" borderId="0" xfId="0" applyNumberFormat="1" applyFont="1" applyFill="1" applyBorder="1" applyAlignment="1">
      <alignment vertical="center"/>
    </xf>
    <xf numFmtId="43" fontId="104" fillId="6" borderId="0" xfId="0" applyNumberFormat="1" applyFont="1" applyFill="1" applyBorder="1" applyAlignment="1">
      <alignment vertical="center"/>
    </xf>
    <xf numFmtId="43" fontId="82" fillId="6" borderId="0" xfId="1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vertical="top" wrapText="1"/>
    </xf>
    <xf numFmtId="164" fontId="2" fillId="2" borderId="6" xfId="1" applyNumberFormat="1" applyFont="1" applyFill="1" applyBorder="1" applyAlignment="1">
      <alignment vertical="top" wrapText="1"/>
    </xf>
    <xf numFmtId="43" fontId="77" fillId="6" borderId="0" xfId="1" applyFont="1" applyFill="1" applyBorder="1"/>
    <xf numFmtId="43" fontId="100" fillId="6" borderId="0" xfId="1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vertical="center"/>
    </xf>
    <xf numFmtId="0" fontId="61" fillId="0" borderId="2" xfId="0" applyFont="1" applyBorder="1"/>
    <xf numFmtId="43" fontId="61" fillId="0" borderId="0" xfId="0" applyNumberFormat="1" applyFont="1" applyBorder="1"/>
    <xf numFmtId="43" fontId="61" fillId="0" borderId="1" xfId="0" applyNumberFormat="1" applyFont="1" applyBorder="1"/>
    <xf numFmtId="11" fontId="61" fillId="0" borderId="2" xfId="0" applyNumberFormat="1" applyFont="1" applyBorder="1"/>
    <xf numFmtId="0" fontId="39" fillId="0" borderId="0" xfId="0" applyFont="1" applyAlignment="1">
      <alignment horizontal="center" vertical="center"/>
    </xf>
    <xf numFmtId="43" fontId="105" fillId="11" borderId="0" xfId="1" applyFont="1" applyFill="1" applyBorder="1" applyAlignment="1">
      <alignment vertical="center"/>
    </xf>
    <xf numFmtId="43" fontId="110" fillId="6" borderId="0" xfId="1" applyFont="1" applyFill="1" applyBorder="1" applyAlignment="1">
      <alignment horizontal="center"/>
    </xf>
    <xf numFmtId="4" fontId="111" fillId="6" borderId="0" xfId="0" applyNumberFormat="1" applyFont="1" applyFill="1" applyBorder="1" applyAlignment="1">
      <alignment vertical="center"/>
    </xf>
    <xf numFmtId="0" fontId="111" fillId="6" borderId="0" xfId="0" applyNumberFormat="1" applyFont="1" applyFill="1" applyBorder="1" applyAlignment="1">
      <alignment horizontal="center" vertical="center"/>
    </xf>
    <xf numFmtId="43" fontId="111" fillId="6" borderId="0" xfId="1" applyFont="1" applyFill="1" applyBorder="1" applyAlignment="1">
      <alignment vertical="center"/>
    </xf>
    <xf numFmtId="0" fontId="109" fillId="6" borderId="0" xfId="0" applyFont="1" applyFill="1" applyBorder="1"/>
    <xf numFmtId="0" fontId="39" fillId="0" borderId="14" xfId="0" applyFont="1" applyBorder="1" applyAlignment="1">
      <alignment horizontal="center" vertical="center"/>
    </xf>
    <xf numFmtId="0" fontId="92" fillId="6" borderId="17" xfId="0" applyFont="1" applyFill="1" applyBorder="1" applyAlignment="1">
      <alignment vertical="center"/>
    </xf>
    <xf numFmtId="43" fontId="105" fillId="11" borderId="17" xfId="1" applyFont="1" applyFill="1" applyBorder="1" applyAlignment="1">
      <alignment vertical="center"/>
    </xf>
    <xf numFmtId="43" fontId="92" fillId="6" borderId="17" xfId="1" applyFont="1" applyFill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106" fillId="0" borderId="3" xfId="0" applyFont="1" applyBorder="1" applyAlignment="1">
      <alignment horizontal="center" vertical="center"/>
    </xf>
    <xf numFmtId="0" fontId="107" fillId="6" borderId="20" xfId="0" applyFont="1" applyFill="1" applyBorder="1" applyAlignment="1">
      <alignment vertical="center"/>
    </xf>
    <xf numFmtId="43" fontId="108" fillId="11" borderId="20" xfId="1" applyFont="1" applyFill="1" applyBorder="1" applyAlignment="1">
      <alignment vertical="center"/>
    </xf>
    <xf numFmtId="43" fontId="107" fillId="6" borderId="20" xfId="1" applyFont="1" applyFill="1" applyBorder="1" applyAlignment="1">
      <alignment vertical="center"/>
    </xf>
    <xf numFmtId="0" fontId="113" fillId="6" borderId="0" xfId="0" applyFont="1" applyFill="1" applyBorder="1"/>
    <xf numFmtId="0" fontId="114" fillId="6" borderId="0" xfId="0" applyFont="1" applyFill="1" applyBorder="1" applyAlignment="1">
      <alignment horizontal="center" vertical="center"/>
    </xf>
    <xf numFmtId="43" fontId="114" fillId="6" borderId="0" xfId="1" applyFont="1" applyFill="1" applyBorder="1" applyAlignment="1">
      <alignment horizontal="center" vertical="center"/>
    </xf>
    <xf numFmtId="43" fontId="94" fillId="6" borderId="0" xfId="1" applyFont="1" applyFill="1" applyBorder="1" applyAlignment="1">
      <alignment horizontal="left"/>
    </xf>
    <xf numFmtId="43" fontId="93" fillId="6" borderId="0" xfId="1" applyFont="1" applyFill="1" applyBorder="1" applyAlignment="1">
      <alignment horizontal="left"/>
    </xf>
    <xf numFmtId="43" fontId="110" fillId="6" borderId="0" xfId="1" applyFont="1" applyFill="1" applyBorder="1" applyAlignment="1">
      <alignment horizontal="left"/>
    </xf>
    <xf numFmtId="0" fontId="106" fillId="0" borderId="2" xfId="0" applyFont="1" applyBorder="1" applyAlignment="1">
      <alignment horizontal="center" vertical="center"/>
    </xf>
    <xf numFmtId="43" fontId="114" fillId="6" borderId="0" xfId="1" applyFont="1" applyFill="1" applyBorder="1"/>
    <xf numFmtId="43" fontId="114" fillId="6" borderId="0" xfId="1" applyFont="1" applyFill="1" applyBorder="1" applyAlignment="1">
      <alignment horizontal="center"/>
    </xf>
    <xf numFmtId="43" fontId="92" fillId="6" borderId="17" xfId="1" applyFont="1" applyFill="1" applyBorder="1" applyAlignment="1">
      <alignment horizontal="center"/>
    </xf>
    <xf numFmtId="43" fontId="105" fillId="11" borderId="15" xfId="1" applyFont="1" applyFill="1" applyBorder="1" applyAlignment="1">
      <alignment horizontal="center"/>
    </xf>
    <xf numFmtId="43" fontId="92" fillId="6" borderId="0" xfId="1" applyFont="1" applyFill="1" applyBorder="1" applyAlignment="1">
      <alignment horizontal="center"/>
    </xf>
    <xf numFmtId="43" fontId="105" fillId="11" borderId="1" xfId="1" applyFont="1" applyFill="1" applyBorder="1" applyAlignment="1">
      <alignment horizontal="center"/>
    </xf>
    <xf numFmtId="43" fontId="107" fillId="6" borderId="20" xfId="1" applyFont="1" applyFill="1" applyBorder="1" applyAlignment="1">
      <alignment horizontal="center"/>
    </xf>
    <xf numFmtId="43" fontId="108" fillId="11" borderId="16" xfId="1" applyFont="1" applyFill="1" applyBorder="1" applyAlignment="1">
      <alignment horizontal="center"/>
    </xf>
    <xf numFmtId="43" fontId="105" fillId="11" borderId="0" xfId="1" applyFont="1" applyFill="1" applyBorder="1" applyAlignment="1">
      <alignment horizontal="center"/>
    </xf>
    <xf numFmtId="43" fontId="107" fillId="6" borderId="0" xfId="1" applyFont="1" applyFill="1" applyBorder="1" applyAlignment="1">
      <alignment horizontal="center"/>
    </xf>
    <xf numFmtId="43" fontId="108" fillId="11" borderId="0" xfId="1" applyFont="1" applyFill="1" applyBorder="1" applyAlignment="1">
      <alignment horizontal="center"/>
    </xf>
    <xf numFmtId="43" fontId="105" fillId="11" borderId="0" xfId="1" applyFont="1" applyFill="1" applyBorder="1"/>
    <xf numFmtId="43" fontId="92" fillId="6" borderId="0" xfId="1" applyFont="1" applyFill="1" applyBorder="1"/>
    <xf numFmtId="43" fontId="107" fillId="6" borderId="0" xfId="1" applyFont="1" applyFill="1" applyBorder="1"/>
    <xf numFmtId="43" fontId="105" fillId="11" borderId="0" xfId="1" applyFont="1" applyFill="1" applyBorder="1" applyAlignment="1">
      <alignment horizontal="center" wrapText="1"/>
    </xf>
    <xf numFmtId="43" fontId="92" fillId="6" borderId="0" xfId="1" applyFont="1" applyFill="1" applyBorder="1" applyAlignment="1">
      <alignment horizontal="center" wrapText="1"/>
    </xf>
    <xf numFmtId="43" fontId="107" fillId="6" borderId="0" xfId="1" applyFont="1" applyFill="1" applyBorder="1" applyAlignment="1">
      <alignment horizontal="center" vertical="center"/>
    </xf>
    <xf numFmtId="43" fontId="115" fillId="11" borderId="20" xfId="1" applyFont="1" applyFill="1" applyBorder="1" applyAlignment="1">
      <alignment vertical="center"/>
    </xf>
    <xf numFmtId="43" fontId="115" fillId="6" borderId="20" xfId="1" applyFont="1" applyFill="1" applyBorder="1" applyAlignment="1">
      <alignment vertical="center"/>
    </xf>
    <xf numFmtId="43" fontId="115" fillId="6" borderId="20" xfId="1" applyFont="1" applyFill="1" applyBorder="1" applyAlignment="1">
      <alignment horizontal="center"/>
    </xf>
    <xf numFmtId="43" fontId="115" fillId="11" borderId="16" xfId="1" applyFont="1" applyFill="1" applyBorder="1" applyAlignment="1">
      <alignment horizontal="center"/>
    </xf>
    <xf numFmtId="0" fontId="115" fillId="6" borderId="20" xfId="0" applyFont="1" applyFill="1" applyBorder="1" applyAlignment="1">
      <alignment vertical="center"/>
    </xf>
    <xf numFmtId="43" fontId="116" fillId="6" borderId="0" xfId="1" applyFont="1" applyFill="1" applyBorder="1" applyAlignment="1">
      <alignment horizontal="left"/>
    </xf>
    <xf numFmtId="0" fontId="117" fillId="6" borderId="0" xfId="0" applyFont="1" applyFill="1" applyBorder="1" applyAlignment="1">
      <alignment vertical="center"/>
    </xf>
    <xf numFmtId="14" fontId="117" fillId="6" borderId="0" xfId="0" applyNumberFormat="1" applyFont="1" applyFill="1" applyBorder="1" applyAlignment="1">
      <alignment horizontal="center" vertical="center"/>
    </xf>
    <xf numFmtId="0" fontId="117" fillId="6" borderId="0" xfId="0" applyNumberFormat="1" applyFont="1" applyFill="1" applyBorder="1" applyAlignment="1">
      <alignment horizontal="center" vertical="center"/>
    </xf>
    <xf numFmtId="0" fontId="117" fillId="6" borderId="0" xfId="0" applyFont="1" applyFill="1" applyBorder="1" applyAlignment="1">
      <alignment horizontal="center" vertical="center"/>
    </xf>
    <xf numFmtId="43" fontId="117" fillId="6" borderId="0" xfId="1" applyFont="1" applyFill="1" applyBorder="1" applyAlignment="1">
      <alignment horizontal="center" vertical="center"/>
    </xf>
    <xf numFmtId="43" fontId="117" fillId="6" borderId="0" xfId="1" applyFont="1" applyFill="1" applyBorder="1" applyAlignment="1">
      <alignment vertical="center"/>
    </xf>
    <xf numFmtId="0" fontId="116" fillId="6" borderId="0" xfId="0" applyFont="1" applyFill="1" applyBorder="1"/>
    <xf numFmtId="0" fontId="115" fillId="6" borderId="0" xfId="0" applyFont="1" applyFill="1" applyBorder="1" applyAlignment="1">
      <alignment vertical="center"/>
    </xf>
    <xf numFmtId="43" fontId="115" fillId="11" borderId="0" xfId="1" applyFont="1" applyFill="1" applyBorder="1" applyAlignment="1">
      <alignment vertical="center"/>
    </xf>
    <xf numFmtId="43" fontId="115" fillId="6" borderId="0" xfId="1" applyFont="1" applyFill="1" applyBorder="1" applyAlignment="1">
      <alignment vertical="center"/>
    </xf>
    <xf numFmtId="43" fontId="115" fillId="6" borderId="0" xfId="1" applyFont="1" applyFill="1" applyBorder="1" applyAlignment="1">
      <alignment horizontal="center"/>
    </xf>
    <xf numFmtId="43" fontId="115" fillId="11" borderId="1" xfId="1" applyFont="1" applyFill="1" applyBorder="1" applyAlignment="1">
      <alignment horizontal="center"/>
    </xf>
    <xf numFmtId="43" fontId="118" fillId="6" borderId="0" xfId="1" applyFont="1" applyFill="1" applyBorder="1" applyAlignment="1">
      <alignment horizontal="left"/>
    </xf>
    <xf numFmtId="0" fontId="119" fillId="6" borderId="0" xfId="0" applyFont="1" applyFill="1" applyBorder="1" applyAlignment="1">
      <alignment vertical="center"/>
    </xf>
    <xf numFmtId="0" fontId="119" fillId="6" borderId="0" xfId="0" applyNumberFormat="1" applyFont="1" applyFill="1" applyBorder="1" applyAlignment="1">
      <alignment horizontal="center" vertical="center"/>
    </xf>
    <xf numFmtId="0" fontId="119" fillId="6" borderId="0" xfId="0" applyFont="1" applyFill="1" applyBorder="1" applyAlignment="1">
      <alignment horizontal="center" vertical="center"/>
    </xf>
    <xf numFmtId="43" fontId="119" fillId="6" borderId="0" xfId="1" applyFont="1" applyFill="1" applyBorder="1" applyAlignment="1">
      <alignment horizontal="center" vertical="center"/>
    </xf>
    <xf numFmtId="43" fontId="119" fillId="6" borderId="0" xfId="1" applyFont="1" applyFill="1" applyBorder="1" applyAlignment="1">
      <alignment vertical="center"/>
    </xf>
    <xf numFmtId="0" fontId="118" fillId="6" borderId="0" xfId="0" applyFont="1" applyFill="1" applyBorder="1"/>
    <xf numFmtId="17" fontId="119" fillId="6" borderId="0" xfId="0" applyNumberFormat="1" applyFont="1" applyFill="1" applyBorder="1" applyAlignment="1">
      <alignment horizontal="center" vertical="center"/>
    </xf>
    <xf numFmtId="0" fontId="120" fillId="6" borderId="0" xfId="0" applyFont="1" applyFill="1" applyBorder="1"/>
    <xf numFmtId="43" fontId="120" fillId="6" borderId="0" xfId="0" applyNumberFormat="1" applyFont="1" applyFill="1" applyBorder="1" applyAlignment="1">
      <alignment horizontal="center"/>
    </xf>
    <xf numFmtId="43" fontId="121" fillId="13" borderId="0" xfId="0" applyNumberFormat="1" applyFont="1" applyFill="1" applyBorder="1"/>
    <xf numFmtId="43" fontId="122" fillId="13" borderId="0" xfId="0" applyNumberFormat="1" applyFont="1" applyFill="1" applyBorder="1"/>
    <xf numFmtId="43" fontId="121" fillId="13" borderId="0" xfId="1" applyFont="1" applyFill="1" applyBorder="1"/>
    <xf numFmtId="0" fontId="121" fillId="13" borderId="0" xfId="0" applyFont="1" applyFill="1" applyBorder="1"/>
    <xf numFmtId="0" fontId="121" fillId="13" borderId="0" xfId="0" applyFont="1" applyFill="1" applyBorder="1" applyAlignment="1">
      <alignment horizontal="center" wrapText="1"/>
    </xf>
    <xf numFmtId="43" fontId="36" fillId="0" borderId="0" xfId="1" applyFont="1" applyAlignment="1">
      <alignment vertical="center"/>
    </xf>
    <xf numFmtId="43" fontId="18" fillId="0" borderId="0" xfId="1" applyFont="1" applyFill="1" applyBorder="1" applyAlignment="1">
      <alignment vertical="center"/>
    </xf>
    <xf numFmtId="43" fontId="1" fillId="0" borderId="0" xfId="1" applyFont="1" applyFill="1" applyBorder="1" applyAlignment="1">
      <alignment vertical="center" wrapText="1"/>
    </xf>
    <xf numFmtId="0" fontId="123" fillId="2" borderId="2" xfId="0" applyFont="1" applyFill="1" applyBorder="1" applyAlignment="1">
      <alignment horizontal="left" vertical="center" wrapText="1"/>
    </xf>
    <xf numFmtId="0" fontId="123" fillId="2" borderId="2" xfId="0" applyFont="1" applyFill="1" applyBorder="1" applyAlignment="1">
      <alignment vertical="center" wrapText="1"/>
    </xf>
    <xf numFmtId="164" fontId="123" fillId="3" borderId="19" xfId="1" applyNumberFormat="1" applyFont="1" applyFill="1" applyBorder="1" applyAlignment="1">
      <alignment vertical="center"/>
    </xf>
    <xf numFmtId="164" fontId="123" fillId="3" borderId="21" xfId="1" applyNumberFormat="1" applyFont="1" applyFill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43" fontId="12" fillId="6" borderId="0" xfId="1" applyFont="1" applyFill="1" applyBorder="1" applyAlignment="1">
      <alignment horizontal="center" vertical="center" wrapText="1"/>
    </xf>
    <xf numFmtId="43" fontId="12" fillId="6" borderId="0" xfId="1" applyFont="1" applyFill="1" applyBorder="1" applyAlignment="1">
      <alignment vertical="center" wrapText="1"/>
    </xf>
    <xf numFmtId="43" fontId="6" fillId="6" borderId="0" xfId="1" applyFont="1" applyFill="1" applyBorder="1" applyAlignment="1">
      <alignment vertical="center" wrapText="1"/>
    </xf>
    <xf numFmtId="43" fontId="6" fillId="6" borderId="0" xfId="1" applyFont="1" applyFill="1" applyBorder="1" applyAlignment="1">
      <alignment horizontal="center" vertical="center" wrapText="1"/>
    </xf>
    <xf numFmtId="43" fontId="12" fillId="6" borderId="0" xfId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43" fontId="34" fillId="6" borderId="0" xfId="1" applyFont="1" applyFill="1" applyBorder="1" applyAlignment="1">
      <alignment vertical="center" wrapText="1"/>
    </xf>
    <xf numFmtId="43" fontId="34" fillId="6" borderId="0" xfId="1" applyFont="1" applyFill="1" applyBorder="1" applyAlignment="1">
      <alignment horizontal="center" vertical="center" wrapText="1"/>
    </xf>
    <xf numFmtId="43" fontId="35" fillId="6" borderId="0" xfId="1" applyFont="1" applyFill="1" applyBorder="1" applyAlignment="1">
      <alignment horizontal="center" vertical="center" wrapText="1"/>
    </xf>
    <xf numFmtId="43" fontId="12" fillId="6" borderId="0" xfId="1" applyFont="1" applyFill="1" applyBorder="1" applyAlignment="1">
      <alignment horizontal="right" vertical="center" wrapText="1"/>
    </xf>
    <xf numFmtId="43" fontId="6" fillId="6" borderId="0" xfId="1" applyFont="1" applyFill="1" applyBorder="1" applyAlignment="1">
      <alignment horizontal="center" vertical="center"/>
    </xf>
    <xf numFmtId="43" fontId="6" fillId="6" borderId="0" xfId="1" applyFont="1" applyFill="1" applyBorder="1" applyAlignment="1">
      <alignment horizontal="justify" vertical="center"/>
    </xf>
    <xf numFmtId="43" fontId="12" fillId="6" borderId="0" xfId="1" applyFont="1" applyFill="1" applyBorder="1" applyAlignment="1">
      <alignment horizontal="justify" vertical="center" wrapText="1"/>
    </xf>
    <xf numFmtId="43" fontId="6" fillId="6" borderId="0" xfId="1" applyFont="1" applyFill="1" applyBorder="1" applyAlignment="1">
      <alignment vertical="center"/>
    </xf>
    <xf numFmtId="43" fontId="6" fillId="6" borderId="0" xfId="1" applyFont="1" applyFill="1" applyBorder="1" applyAlignment="1">
      <alignment horizontal="justify" vertical="center" wrapText="1"/>
    </xf>
    <xf numFmtId="43" fontId="0" fillId="6" borderId="0" xfId="1" applyFont="1" applyFill="1" applyBorder="1" applyAlignment="1">
      <alignment vertical="center"/>
    </xf>
    <xf numFmtId="43" fontId="26" fillId="6" borderId="0" xfId="1" applyFont="1" applyFill="1" applyBorder="1" applyAlignment="1">
      <alignment horizontal="center" vertical="center" wrapText="1"/>
    </xf>
    <xf numFmtId="43" fontId="1" fillId="6" borderId="0" xfId="1" applyFont="1" applyFill="1" applyBorder="1" applyAlignment="1">
      <alignment vertical="center"/>
    </xf>
    <xf numFmtId="43" fontId="1" fillId="6" borderId="0" xfId="1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24" fillId="6" borderId="0" xfId="0" applyFont="1" applyFill="1" applyBorder="1" applyAlignment="1">
      <alignment vertical="center"/>
    </xf>
    <xf numFmtId="0" fontId="125" fillId="6" borderId="0" xfId="0" applyFont="1" applyFill="1" applyBorder="1" applyAlignment="1">
      <alignment vertical="center"/>
    </xf>
    <xf numFmtId="0" fontId="125" fillId="6" borderId="0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horizontal="justify" vertical="center" wrapText="1"/>
    </xf>
    <xf numFmtId="43" fontId="12" fillId="6" borderId="17" xfId="1" applyFont="1" applyFill="1" applyBorder="1" applyAlignment="1">
      <alignment horizontal="center" vertical="center" wrapText="1"/>
    </xf>
    <xf numFmtId="43" fontId="12" fillId="6" borderId="15" xfId="1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justify" vertical="center" wrapText="1"/>
    </xf>
    <xf numFmtId="43" fontId="12" fillId="6" borderId="1" xfId="1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justify" vertical="center" wrapText="1"/>
    </xf>
    <xf numFmtId="43" fontId="12" fillId="6" borderId="20" xfId="1" applyFont="1" applyFill="1" applyBorder="1" applyAlignment="1">
      <alignment horizontal="center" vertical="center" wrapText="1"/>
    </xf>
    <xf numFmtId="43" fontId="12" fillId="6" borderId="16" xfId="1" applyFont="1" applyFill="1" applyBorder="1" applyAlignment="1">
      <alignment vertical="center" wrapText="1"/>
    </xf>
    <xf numFmtId="0" fontId="12" fillId="6" borderId="17" xfId="0" applyFont="1" applyFill="1" applyBorder="1" applyAlignment="1">
      <alignment horizontal="justify" vertical="center" wrapText="1"/>
    </xf>
    <xf numFmtId="43" fontId="12" fillId="6" borderId="20" xfId="0" applyNumberFormat="1" applyFont="1" applyFill="1" applyBorder="1" applyAlignment="1">
      <alignment horizontal="justify" vertical="center" wrapText="1"/>
    </xf>
    <xf numFmtId="43" fontId="12" fillId="6" borderId="0" xfId="0" applyNumberFormat="1" applyFont="1" applyFill="1" applyBorder="1" applyAlignment="1">
      <alignment vertical="center"/>
    </xf>
    <xf numFmtId="0" fontId="126" fillId="12" borderId="0" xfId="0" applyFont="1" applyFill="1" applyAlignment="1">
      <alignment vertical="center"/>
    </xf>
    <xf numFmtId="43" fontId="50" fillId="2" borderId="0" xfId="1" applyFont="1" applyFill="1" applyBorder="1" applyAlignment="1">
      <alignment vertical="center"/>
    </xf>
    <xf numFmtId="43" fontId="50" fillId="0" borderId="0" xfId="1" applyFont="1" applyBorder="1" applyAlignment="1">
      <alignment vertical="center"/>
    </xf>
    <xf numFmtId="43" fontId="51" fillId="0" borderId="0" xfId="1" applyFont="1" applyBorder="1" applyAlignment="1">
      <alignment vertical="center"/>
    </xf>
    <xf numFmtId="43" fontId="50" fillId="0" borderId="0" xfId="1" applyFont="1" applyAlignment="1">
      <alignment vertical="center"/>
    </xf>
    <xf numFmtId="0" fontId="127" fillId="0" borderId="0" xfId="1" applyNumberFormat="1" applyFont="1" applyFill="1" applyAlignment="1">
      <alignment horizontal="center" vertical="center"/>
    </xf>
    <xf numFmtId="43" fontId="74" fillId="0" borderId="0" xfId="1" applyFont="1" applyFill="1" applyAlignment="1">
      <alignment vertical="center"/>
    </xf>
    <xf numFmtId="164" fontId="18" fillId="2" borderId="31" xfId="1" applyNumberFormat="1" applyFont="1" applyFill="1" applyBorder="1" applyAlignment="1">
      <alignment vertical="center"/>
    </xf>
    <xf numFmtId="164" fontId="56" fillId="5" borderId="36" xfId="1" applyNumberFormat="1" applyFont="1" applyFill="1" applyBorder="1" applyAlignment="1">
      <alignment vertical="center"/>
    </xf>
    <xf numFmtId="164" fontId="19" fillId="5" borderId="19" xfId="1" applyNumberFormat="1" applyFont="1" applyFill="1" applyBorder="1" applyAlignment="1">
      <alignment vertical="center"/>
    </xf>
    <xf numFmtId="164" fontId="51" fillId="6" borderId="0" xfId="1" applyNumberFormat="1" applyFont="1" applyFill="1" applyBorder="1" applyAlignment="1">
      <alignment vertical="center"/>
    </xf>
    <xf numFmtId="164" fontId="50" fillId="6" borderId="0" xfId="1" applyNumberFormat="1" applyFont="1" applyFill="1" applyBorder="1" applyAlignment="1">
      <alignment vertical="center"/>
    </xf>
    <xf numFmtId="43" fontId="51" fillId="6" borderId="0" xfId="1" applyFont="1" applyFill="1" applyBorder="1" applyAlignment="1">
      <alignment vertical="center"/>
    </xf>
    <xf numFmtId="0" fontId="50" fillId="6" borderId="0" xfId="0" applyFont="1" applyFill="1" applyBorder="1" applyAlignment="1">
      <alignment vertical="center"/>
    </xf>
    <xf numFmtId="43" fontId="123" fillId="6" borderId="0" xfId="0" applyNumberFormat="1" applyFont="1" applyFill="1" applyBorder="1" applyAlignment="1">
      <alignment vertical="center"/>
    </xf>
    <xf numFmtId="43" fontId="50" fillId="6" borderId="0" xfId="0" applyNumberFormat="1" applyFont="1" applyFill="1" applyBorder="1" applyAlignment="1">
      <alignment vertical="center"/>
    </xf>
    <xf numFmtId="0" fontId="63" fillId="6" borderId="0" xfId="0" applyFont="1" applyFill="1" applyBorder="1" applyAlignment="1">
      <alignment vertical="center" wrapText="1"/>
    </xf>
    <xf numFmtId="0" fontId="71" fillId="6" borderId="3" xfId="0" applyFont="1" applyFill="1" applyBorder="1" applyAlignment="1">
      <alignment vertical="center"/>
    </xf>
    <xf numFmtId="0" fontId="71" fillId="6" borderId="20" xfId="0" applyFont="1" applyFill="1" applyBorder="1" applyAlignment="1">
      <alignment vertical="center"/>
    </xf>
    <xf numFmtId="0" fontId="71" fillId="6" borderId="16" xfId="0" applyFont="1" applyFill="1" applyBorder="1" applyAlignment="1">
      <alignment vertical="center"/>
    </xf>
    <xf numFmtId="0" fontId="95" fillId="6" borderId="0" xfId="0" applyFont="1" applyFill="1" applyBorder="1" applyAlignment="1">
      <alignment vertical="center" wrapText="1"/>
    </xf>
    <xf numFmtId="0" fontId="71" fillId="6" borderId="0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32" fillId="6" borderId="58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43" fontId="128" fillId="14" borderId="0" xfId="1" applyFont="1" applyFill="1" applyBorder="1" applyAlignment="1">
      <alignment vertical="center"/>
    </xf>
    <xf numFmtId="0" fontId="112" fillId="6" borderId="0" xfId="0" applyFont="1" applyFill="1" applyAlignment="1">
      <alignment vertical="center"/>
    </xf>
    <xf numFmtId="43" fontId="8" fillId="6" borderId="0" xfId="1" applyFont="1" applyFill="1" applyBorder="1" applyAlignment="1">
      <alignment horizontal="center" vertical="center"/>
    </xf>
    <xf numFmtId="43" fontId="8" fillId="6" borderId="0" xfId="1" applyFont="1" applyFill="1" applyBorder="1" applyAlignment="1">
      <alignment vertical="center"/>
    </xf>
    <xf numFmtId="0" fontId="8" fillId="6" borderId="0" xfId="0" applyFont="1" applyFill="1" applyBorder="1" applyAlignment="1">
      <alignment vertical="center" wrapText="1"/>
    </xf>
    <xf numFmtId="43" fontId="8" fillId="6" borderId="0" xfId="1" applyFont="1" applyFill="1" applyBorder="1" applyAlignment="1">
      <alignment vertical="center" wrapText="1"/>
    </xf>
    <xf numFmtId="43" fontId="8" fillId="6" borderId="0" xfId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justify" vertical="center" wrapText="1"/>
    </xf>
    <xf numFmtId="0" fontId="8" fillId="6" borderId="0" xfId="0" applyFont="1" applyFill="1" applyBorder="1" applyAlignment="1">
      <alignment horizontal="justify" vertical="center"/>
    </xf>
    <xf numFmtId="11" fontId="8" fillId="6" borderId="0" xfId="0" applyNumberFormat="1" applyFont="1" applyFill="1" applyBorder="1" applyAlignment="1">
      <alignment horizontal="justify" vertical="center" wrapText="1"/>
    </xf>
    <xf numFmtId="0" fontId="28" fillId="6" borderId="0" xfId="0" applyFont="1" applyFill="1" applyBorder="1" applyAlignment="1">
      <alignment vertical="center"/>
    </xf>
    <xf numFmtId="43" fontId="28" fillId="6" borderId="0" xfId="1" applyFont="1" applyFill="1" applyBorder="1" applyAlignment="1">
      <alignment vertical="center"/>
    </xf>
    <xf numFmtId="43" fontId="28" fillId="6" borderId="0" xfId="1" applyFont="1" applyFill="1" applyBorder="1" applyAlignment="1">
      <alignment horizontal="center"/>
    </xf>
    <xf numFmtId="43" fontId="66" fillId="6" borderId="0" xfId="1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vertical="center"/>
    </xf>
    <xf numFmtId="43" fontId="28" fillId="7" borderId="0" xfId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29" fillId="7" borderId="0" xfId="0" applyFont="1" applyFill="1" applyBorder="1" applyAlignment="1">
      <alignment vertical="center"/>
    </xf>
    <xf numFmtId="43" fontId="129" fillId="6" borderId="0" xfId="0" applyNumberFormat="1" applyFont="1" applyFill="1" applyBorder="1"/>
    <xf numFmtId="0" fontId="129" fillId="6" borderId="0" xfId="0" applyFont="1" applyFill="1" applyBorder="1" applyAlignment="1">
      <alignment vertical="center"/>
    </xf>
    <xf numFmtId="43" fontId="131" fillId="6" borderId="0" xfId="0" applyNumberFormat="1" applyFont="1" applyFill="1" applyBorder="1"/>
    <xf numFmtId="43" fontId="130" fillId="14" borderId="0" xfId="1" applyFont="1" applyFill="1" applyBorder="1" applyAlignment="1">
      <alignment vertical="center"/>
    </xf>
    <xf numFmtId="0" fontId="28" fillId="6" borderId="0" xfId="0" applyFont="1" applyFill="1" applyBorder="1" applyAlignment="1">
      <alignment horizontal="center" vertical="center"/>
    </xf>
    <xf numFmtId="0" fontId="132" fillId="6" borderId="0" xfId="0" applyFont="1" applyFill="1" applyBorder="1" applyAlignment="1">
      <alignment horizontal="justify" vertical="center"/>
    </xf>
    <xf numFmtId="43" fontId="8" fillId="6" borderId="0" xfId="1" applyFont="1" applyFill="1" applyBorder="1" applyAlignment="1">
      <alignment horizontal="justify" vertical="center"/>
    </xf>
    <xf numFmtId="43" fontId="28" fillId="6" borderId="0" xfId="1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43" fontId="11" fillId="6" borderId="0" xfId="1" applyFont="1" applyFill="1" applyBorder="1" applyAlignment="1">
      <alignment vertical="center"/>
    </xf>
    <xf numFmtId="43" fontId="11" fillId="6" borderId="0" xfId="1" applyFont="1" applyFill="1" applyBorder="1" applyAlignment="1">
      <alignment horizontal="center"/>
    </xf>
    <xf numFmtId="43" fontId="133" fillId="6" borderId="0" xfId="0" applyNumberFormat="1" applyFont="1" applyFill="1" applyBorder="1"/>
    <xf numFmtId="43" fontId="45" fillId="6" borderId="0" xfId="1" applyFont="1" applyFill="1" applyBorder="1" applyAlignment="1">
      <alignment vertical="center"/>
    </xf>
    <xf numFmtId="0" fontId="35" fillId="6" borderId="0" xfId="0" applyFont="1" applyFill="1" applyBorder="1" applyAlignment="1">
      <alignment horizontal="justify" vertical="center"/>
    </xf>
    <xf numFmtId="0" fontId="35" fillId="6" borderId="0" xfId="0" applyFont="1" applyFill="1" applyBorder="1" applyAlignment="1">
      <alignment vertical="center" wrapText="1"/>
    </xf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justify" vertical="center" wrapText="1"/>
    </xf>
    <xf numFmtId="0" fontId="134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/>
    </xf>
    <xf numFmtId="0" fontId="135" fillId="6" borderId="0" xfId="0" applyFont="1" applyFill="1" applyBorder="1" applyAlignment="1">
      <alignment horizontal="justify" vertical="center"/>
    </xf>
    <xf numFmtId="11" fontId="35" fillId="6" borderId="0" xfId="0" applyNumberFormat="1" applyFont="1" applyFill="1" applyBorder="1" applyAlignment="1">
      <alignment horizontal="justify" vertical="center" wrapText="1"/>
    </xf>
    <xf numFmtId="0" fontId="45" fillId="6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36" fillId="15" borderId="71" xfId="0" applyFont="1" applyFill="1" applyBorder="1" applyAlignment="1">
      <alignment vertical="center"/>
    </xf>
    <xf numFmtId="43" fontId="54" fillId="15" borderId="72" xfId="0" applyNumberFormat="1" applyFont="1" applyFill="1" applyBorder="1" applyAlignment="1">
      <alignment vertical="center"/>
    </xf>
    <xf numFmtId="43" fontId="54" fillId="15" borderId="38" xfId="0" applyNumberFormat="1" applyFont="1" applyFill="1" applyBorder="1" applyAlignment="1">
      <alignment vertical="center"/>
    </xf>
    <xf numFmtId="164" fontId="32" fillId="6" borderId="56" xfId="1" applyNumberFormat="1" applyFont="1" applyFill="1" applyBorder="1" applyAlignment="1"/>
    <xf numFmtId="0" fontId="28" fillId="2" borderId="56" xfId="0" applyFont="1" applyFill="1" applyBorder="1" applyAlignment="1">
      <alignment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43" fontId="54" fillId="15" borderId="45" xfId="0" applyNumberFormat="1" applyFont="1" applyFill="1" applyBorder="1" applyAlignment="1">
      <alignment vertical="center"/>
    </xf>
    <xf numFmtId="0" fontId="137" fillId="5" borderId="67" xfId="0" applyFont="1" applyFill="1" applyBorder="1" applyAlignment="1">
      <alignment vertical="center"/>
    </xf>
    <xf numFmtId="43" fontId="129" fillId="5" borderId="74" xfId="0" applyNumberFormat="1" applyFont="1" applyFill="1" applyBorder="1" applyAlignment="1">
      <alignment vertical="center"/>
    </xf>
    <xf numFmtId="43" fontId="129" fillId="5" borderId="54" xfId="0" applyNumberFormat="1" applyFont="1" applyFill="1" applyBorder="1" applyAlignment="1">
      <alignment vertical="center"/>
    </xf>
    <xf numFmtId="43" fontId="129" fillId="5" borderId="61" xfId="0" applyNumberFormat="1" applyFont="1" applyFill="1" applyBorder="1" applyAlignment="1">
      <alignment vertical="center"/>
    </xf>
    <xf numFmtId="0" fontId="24" fillId="6" borderId="46" xfId="0" applyFont="1" applyFill="1" applyBorder="1" applyAlignment="1">
      <alignment vertical="center" wrapText="1"/>
    </xf>
    <xf numFmtId="43" fontId="136" fillId="6" borderId="53" xfId="1" applyFont="1" applyFill="1" applyBorder="1" applyAlignment="1">
      <alignment vertical="center"/>
    </xf>
    <xf numFmtId="43" fontId="24" fillId="6" borderId="68" xfId="1" applyFont="1" applyFill="1" applyBorder="1" applyAlignment="1">
      <alignment vertical="center"/>
    </xf>
    <xf numFmtId="43" fontId="24" fillId="6" borderId="43" xfId="1" applyFont="1" applyFill="1" applyBorder="1" applyAlignment="1">
      <alignment vertical="center"/>
    </xf>
    <xf numFmtId="43" fontId="24" fillId="6" borderId="43" xfId="1" applyFont="1" applyFill="1" applyBorder="1" applyAlignment="1">
      <alignment horizontal="center"/>
    </xf>
    <xf numFmtId="43" fontId="24" fillId="6" borderId="47" xfId="1" applyFont="1" applyFill="1" applyBorder="1" applyAlignment="1">
      <alignment horizontal="center"/>
    </xf>
    <xf numFmtId="43" fontId="24" fillId="6" borderId="47" xfId="1" applyFont="1" applyFill="1" applyBorder="1" applyAlignment="1">
      <alignment vertical="center"/>
    </xf>
    <xf numFmtId="0" fontId="129" fillId="5" borderId="12" xfId="0" applyFont="1" applyFill="1" applyBorder="1" applyAlignment="1">
      <alignment vertical="center"/>
    </xf>
    <xf numFmtId="43" fontId="137" fillId="5" borderId="22" xfId="1" applyFont="1" applyFill="1" applyBorder="1" applyAlignment="1">
      <alignment vertical="center"/>
    </xf>
    <xf numFmtId="43" fontId="129" fillId="5" borderId="22" xfId="1" applyFont="1" applyFill="1" applyBorder="1" applyAlignment="1">
      <alignment vertical="center"/>
    </xf>
    <xf numFmtId="43" fontId="129" fillId="5" borderId="13" xfId="1" applyFont="1" applyFill="1" applyBorder="1" applyAlignment="1">
      <alignment vertical="center"/>
    </xf>
    <xf numFmtId="0" fontId="24" fillId="6" borderId="27" xfId="0" applyFont="1" applyFill="1" applyBorder="1" applyAlignment="1">
      <alignment vertical="center" wrapText="1"/>
    </xf>
    <xf numFmtId="43" fontId="136" fillId="6" borderId="70" xfId="1" applyFont="1" applyFill="1" applyBorder="1" applyAlignment="1">
      <alignment vertical="center"/>
    </xf>
    <xf numFmtId="43" fontId="24" fillId="6" borderId="51" xfId="1" applyFont="1" applyFill="1" applyBorder="1" applyAlignment="1">
      <alignment vertical="center"/>
    </xf>
    <xf numFmtId="43" fontId="24" fillId="6" borderId="28" xfId="1" applyFont="1" applyFill="1" applyBorder="1" applyAlignment="1">
      <alignment vertical="center"/>
    </xf>
    <xf numFmtId="43" fontId="24" fillId="6" borderId="29" xfId="1" applyFont="1" applyFill="1" applyBorder="1" applyAlignment="1">
      <alignment vertical="center"/>
    </xf>
    <xf numFmtId="0" fontId="24" fillId="6" borderId="60" xfId="0" applyFont="1" applyFill="1" applyBorder="1" applyAlignment="1">
      <alignment vertical="center" wrapText="1"/>
    </xf>
    <xf numFmtId="43" fontId="136" fillId="6" borderId="67" xfId="1" applyFont="1" applyFill="1" applyBorder="1" applyAlignment="1">
      <alignment vertical="center"/>
    </xf>
    <xf numFmtId="43" fontId="24" fillId="6" borderId="74" xfId="1" applyFont="1" applyFill="1" applyBorder="1" applyAlignment="1">
      <alignment vertical="center"/>
    </xf>
    <xf numFmtId="43" fontId="24" fillId="6" borderId="54" xfId="1" applyFont="1" applyFill="1" applyBorder="1" applyAlignment="1">
      <alignment vertical="center"/>
    </xf>
    <xf numFmtId="43" fontId="24" fillId="6" borderId="61" xfId="1" applyFont="1" applyFill="1" applyBorder="1" applyAlignment="1">
      <alignment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9" fillId="6" borderId="2" xfId="0" applyFont="1" applyFill="1" applyBorder="1" applyAlignment="1">
      <alignment horizontal="left"/>
    </xf>
    <xf numFmtId="0" fontId="29" fillId="6" borderId="0" xfId="0" applyFont="1" applyFill="1" applyBorder="1" applyAlignment="1">
      <alignment horizontal="left"/>
    </xf>
    <xf numFmtId="0" fontId="76" fillId="6" borderId="0" xfId="0" applyFont="1" applyFill="1" applyBorder="1" applyAlignment="1">
      <alignment horizontal="center" vertical="center" readingOrder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 shrinkToFit="1"/>
    </xf>
    <xf numFmtId="0" fontId="22" fillId="2" borderId="0" xfId="0" applyFont="1" applyFill="1" applyBorder="1" applyAlignment="1">
      <alignment horizontal="center" vertical="center" wrapText="1" shrinkToFit="1"/>
    </xf>
    <xf numFmtId="0" fontId="32" fillId="6" borderId="14" xfId="0" applyFont="1" applyFill="1" applyBorder="1" applyAlignment="1">
      <alignment horizontal="left"/>
    </xf>
    <xf numFmtId="0" fontId="32" fillId="6" borderId="17" xfId="0" applyFont="1" applyFill="1" applyBorder="1" applyAlignment="1">
      <alignment horizontal="left"/>
    </xf>
    <xf numFmtId="0" fontId="76" fillId="6" borderId="1" xfId="0" applyFont="1" applyFill="1" applyBorder="1" applyAlignment="1">
      <alignment horizontal="center" vertical="center" readingOrder="1"/>
    </xf>
    <xf numFmtId="0" fontId="20" fillId="2" borderId="0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readingOrder="1"/>
    </xf>
    <xf numFmtId="0" fontId="76" fillId="0" borderId="0" xfId="0" applyFont="1" applyFill="1" applyBorder="1" applyAlignment="1">
      <alignment horizontal="center" vertical="center" readingOrder="1"/>
    </xf>
    <xf numFmtId="0" fontId="45" fillId="2" borderId="3" xfId="0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5" fillId="2" borderId="1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44" fillId="6" borderId="20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29" fillId="5" borderId="0" xfId="0" applyFont="1" applyFill="1" applyBorder="1" applyAlignment="1">
      <alignment horizontal="center" vertical="center"/>
    </xf>
    <xf numFmtId="0" fontId="129" fillId="5" borderId="60" xfId="0" applyFont="1" applyFill="1" applyBorder="1" applyAlignment="1">
      <alignment horizontal="center" vertical="center"/>
    </xf>
    <xf numFmtId="0" fontId="54" fillId="6" borderId="62" xfId="0" applyFont="1" applyFill="1" applyBorder="1" applyAlignment="1">
      <alignment horizontal="center" vertical="center"/>
    </xf>
    <xf numFmtId="0" fontId="54" fillId="15" borderId="37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top" wrapText="1"/>
    </xf>
    <xf numFmtId="0" fontId="16" fillId="6" borderId="17" xfId="0" applyFont="1" applyFill="1" applyBorder="1" applyAlignment="1">
      <alignment horizontal="center" vertical="top" wrapText="1"/>
    </xf>
    <xf numFmtId="0" fontId="16" fillId="6" borderId="15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9" fillId="6" borderId="2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68" fillId="6" borderId="0" xfId="0" applyFont="1" applyFill="1" applyBorder="1" applyAlignment="1">
      <alignment horizontal="center" vertical="center" wrapText="1" readingOrder="1"/>
    </xf>
    <xf numFmtId="0" fontId="19" fillId="6" borderId="1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62" fillId="6" borderId="0" xfId="0" applyFont="1" applyFill="1" applyAlignment="1">
      <alignment horizontal="center" vertical="center"/>
    </xf>
    <xf numFmtId="0" fontId="63" fillId="6" borderId="14" xfId="0" applyFont="1" applyFill="1" applyBorder="1" applyAlignment="1">
      <alignment horizontal="center" vertical="center"/>
    </xf>
    <xf numFmtId="0" fontId="63" fillId="6" borderId="17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/>
    </xf>
    <xf numFmtId="0" fontId="70" fillId="6" borderId="2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2" fillId="6" borderId="20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3" fillId="6" borderId="2" xfId="0" applyFont="1" applyFill="1" applyBorder="1" applyAlignment="1">
      <alignment horizontal="center" vertical="center" wrapText="1"/>
    </xf>
    <xf numFmtId="0" fontId="63" fillId="6" borderId="0" xfId="0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63" fillId="6" borderId="2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/>
    </xf>
    <xf numFmtId="0" fontId="63" fillId="6" borderId="22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71" fillId="6" borderId="3" xfId="0" applyFont="1" applyFill="1" applyBorder="1" applyAlignment="1">
      <alignment horizontal="center" vertical="center"/>
    </xf>
    <xf numFmtId="0" fontId="71" fillId="6" borderId="20" xfId="0" applyFont="1" applyFill="1" applyBorder="1" applyAlignment="1">
      <alignment horizontal="center" vertical="center"/>
    </xf>
    <xf numFmtId="0" fontId="71" fillId="6" borderId="16" xfId="0" applyFont="1" applyFill="1" applyBorder="1" applyAlignment="1">
      <alignment horizontal="center" vertical="center"/>
    </xf>
    <xf numFmtId="0" fontId="70" fillId="5" borderId="3" xfId="0" applyFont="1" applyFill="1" applyBorder="1" applyAlignment="1">
      <alignment horizontal="center" vertical="center"/>
    </xf>
    <xf numFmtId="0" fontId="70" fillId="5" borderId="20" xfId="0" applyFont="1" applyFill="1" applyBorder="1" applyAlignment="1">
      <alignment horizontal="center" vertical="center"/>
    </xf>
    <xf numFmtId="0" fontId="70" fillId="5" borderId="16" xfId="0" applyFont="1" applyFill="1" applyBorder="1" applyAlignment="1">
      <alignment horizontal="center" vertical="center"/>
    </xf>
    <xf numFmtId="0" fontId="70" fillId="4" borderId="64" xfId="0" applyFont="1" applyFill="1" applyBorder="1" applyAlignment="1">
      <alignment horizontal="center" vertical="center"/>
    </xf>
    <xf numFmtId="0" fontId="70" fillId="4" borderId="62" xfId="0" applyFont="1" applyFill="1" applyBorder="1" applyAlignment="1">
      <alignment horizontal="center" vertical="center"/>
    </xf>
    <xf numFmtId="0" fontId="70" fillId="4" borderId="63" xfId="0" applyFont="1" applyFill="1" applyBorder="1" applyAlignment="1">
      <alignment horizontal="center" vertical="center"/>
    </xf>
    <xf numFmtId="0" fontId="83" fillId="6" borderId="3" xfId="0" applyFont="1" applyFill="1" applyBorder="1" applyAlignment="1" applyProtection="1">
      <alignment horizontal="center" vertical="center"/>
    </xf>
    <xf numFmtId="0" fontId="83" fillId="6" borderId="20" xfId="0" applyFont="1" applyFill="1" applyBorder="1" applyAlignment="1" applyProtection="1">
      <alignment horizontal="center" vertical="center"/>
    </xf>
    <xf numFmtId="0" fontId="83" fillId="6" borderId="16" xfId="0" applyFont="1" applyFill="1" applyBorder="1" applyAlignment="1" applyProtection="1">
      <alignment horizontal="center" vertical="center"/>
    </xf>
    <xf numFmtId="0" fontId="87" fillId="6" borderId="17" xfId="0" applyFont="1" applyFill="1" applyBorder="1" applyAlignment="1">
      <alignment horizontal="center" vertical="center"/>
    </xf>
    <xf numFmtId="0" fontId="87" fillId="6" borderId="0" xfId="0" applyFont="1" applyFill="1" applyBorder="1" applyAlignment="1" applyProtection="1">
      <alignment horizontal="center" vertical="center"/>
    </xf>
    <xf numFmtId="0" fontId="19" fillId="6" borderId="64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5" fillId="6" borderId="2" xfId="0" applyFont="1" applyFill="1" applyBorder="1" applyAlignment="1" applyProtection="1">
      <alignment horizontal="center" vertical="center"/>
    </xf>
    <xf numFmtId="0" fontId="85" fillId="6" borderId="0" xfId="0" applyFont="1" applyFill="1" applyBorder="1" applyAlignment="1" applyProtection="1">
      <alignment horizontal="center" vertical="center"/>
    </xf>
    <xf numFmtId="0" fontId="85" fillId="6" borderId="1" xfId="0" applyFont="1" applyFill="1" applyBorder="1" applyAlignment="1" applyProtection="1">
      <alignment horizontal="center" vertical="center"/>
    </xf>
    <xf numFmtId="0" fontId="61" fillId="6" borderId="0" xfId="0" applyFont="1" applyFill="1" applyAlignment="1">
      <alignment horizontal="left" vertical="center" wrapText="1"/>
    </xf>
    <xf numFmtId="0" fontId="61" fillId="6" borderId="0" xfId="0" applyFont="1" applyFill="1" applyAlignment="1">
      <alignment horizontal="left" vertical="center"/>
    </xf>
    <xf numFmtId="0" fontId="62" fillId="9" borderId="10" xfId="0" applyFont="1" applyFill="1" applyBorder="1" applyAlignment="1">
      <alignment horizontal="center" vertical="center" wrapText="1"/>
    </xf>
    <xf numFmtId="0" fontId="62" fillId="9" borderId="8" xfId="0" applyFont="1" applyFill="1" applyBorder="1" applyAlignment="1">
      <alignment horizontal="center" vertical="center" wrapText="1"/>
    </xf>
    <xf numFmtId="0" fontId="62" fillId="9" borderId="11" xfId="0" applyFont="1" applyFill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justify" vertical="center" wrapText="1"/>
    </xf>
    <xf numFmtId="0" fontId="62" fillId="6" borderId="16" xfId="0" applyFont="1" applyFill="1" applyBorder="1" applyAlignment="1">
      <alignment horizontal="justify" vertical="center" wrapText="1"/>
    </xf>
    <xf numFmtId="0" fontId="47" fillId="5" borderId="2" xfId="0" applyFont="1" applyFill="1" applyBorder="1" applyAlignment="1">
      <alignment horizontal="justify" vertical="center" wrapText="1"/>
    </xf>
    <xf numFmtId="0" fontId="47" fillId="5" borderId="1" xfId="0" applyFont="1" applyFill="1" applyBorder="1" applyAlignment="1">
      <alignment horizontal="justify" vertical="center" wrapText="1"/>
    </xf>
    <xf numFmtId="0" fontId="62" fillId="6" borderId="2" xfId="0" applyFont="1" applyFill="1" applyBorder="1" applyAlignment="1">
      <alignment horizontal="justify" vertical="center" wrapText="1"/>
    </xf>
    <xf numFmtId="0" fontId="62" fillId="6" borderId="1" xfId="0" applyFont="1" applyFill="1" applyBorder="1" applyAlignment="1">
      <alignment horizontal="justify" vertical="center" wrapText="1"/>
    </xf>
    <xf numFmtId="0" fontId="61" fillId="6" borderId="2" xfId="0" applyFont="1" applyFill="1" applyBorder="1" applyAlignment="1">
      <alignment horizontal="justify" vertical="center" wrapText="1"/>
    </xf>
    <xf numFmtId="0" fontId="61" fillId="6" borderId="1" xfId="0" applyFont="1" applyFill="1" applyBorder="1" applyAlignment="1">
      <alignment horizontal="justify" vertical="center" wrapText="1"/>
    </xf>
    <xf numFmtId="0" fontId="61" fillId="6" borderId="2" xfId="0" applyFont="1" applyFill="1" applyBorder="1" applyAlignment="1">
      <alignment horizontal="left" vertical="center" wrapText="1"/>
    </xf>
    <xf numFmtId="0" fontId="61" fillId="6" borderId="1" xfId="0" applyFont="1" applyFill="1" applyBorder="1" applyAlignment="1">
      <alignment horizontal="left" vertical="center" wrapText="1"/>
    </xf>
    <xf numFmtId="0" fontId="62" fillId="0" borderId="2" xfId="0" applyFont="1" applyBorder="1" applyAlignment="1">
      <alignment horizontal="justify" vertical="center" wrapText="1"/>
    </xf>
    <xf numFmtId="0" fontId="62" fillId="0" borderId="1" xfId="0" applyFont="1" applyBorder="1" applyAlignment="1">
      <alignment horizontal="justify" vertical="center" wrapText="1"/>
    </xf>
    <xf numFmtId="0" fontId="62" fillId="6" borderId="20" xfId="0" applyFont="1" applyFill="1" applyBorder="1" applyAlignment="1">
      <alignment horizontal="center" vertical="center"/>
    </xf>
    <xf numFmtId="0" fontId="62" fillId="9" borderId="14" xfId="0" applyFont="1" applyFill="1" applyBorder="1" applyAlignment="1">
      <alignment horizontal="center" vertical="center" wrapText="1"/>
    </xf>
    <xf numFmtId="0" fontId="62" fillId="9" borderId="15" xfId="0" applyFont="1" applyFill="1" applyBorder="1" applyAlignment="1">
      <alignment horizontal="center" vertical="center" wrapText="1"/>
    </xf>
    <xf numFmtId="0" fontId="62" fillId="9" borderId="3" xfId="0" applyFont="1" applyFill="1" applyBorder="1" applyAlignment="1">
      <alignment horizontal="center" vertical="center" wrapText="1"/>
    </xf>
    <xf numFmtId="0" fontId="62" fillId="9" borderId="16" xfId="0" applyFont="1" applyFill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justify" vertical="center" wrapText="1"/>
    </xf>
    <xf numFmtId="0" fontId="62" fillId="6" borderId="15" xfId="0" applyFont="1" applyFill="1" applyBorder="1" applyAlignment="1">
      <alignment horizontal="justify" vertical="center" wrapText="1"/>
    </xf>
    <xf numFmtId="0" fontId="62" fillId="6" borderId="2" xfId="0" applyFont="1" applyFill="1" applyBorder="1" applyAlignment="1">
      <alignment horizontal="left" vertical="center" wrapText="1"/>
    </xf>
    <xf numFmtId="0" fontId="62" fillId="6" borderId="1" xfId="0" applyFont="1" applyFill="1" applyBorder="1" applyAlignment="1">
      <alignment horizontal="left" vertical="center" wrapText="1"/>
    </xf>
    <xf numFmtId="43" fontId="63" fillId="6" borderId="17" xfId="1" applyFont="1" applyFill="1" applyBorder="1" applyAlignment="1">
      <alignment horizontal="center" vertical="center"/>
    </xf>
    <xf numFmtId="43" fontId="63" fillId="6" borderId="15" xfId="1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 wrapText="1" readingOrder="1"/>
    </xf>
    <xf numFmtId="0" fontId="68" fillId="6" borderId="15" xfId="0" applyFont="1" applyFill="1" applyBorder="1" applyAlignment="1">
      <alignment horizontal="center" vertical="center" wrapText="1" readingOrder="1"/>
    </xf>
    <xf numFmtId="0" fontId="68" fillId="6" borderId="1" xfId="0" applyFont="1" applyFill="1" applyBorder="1" applyAlignment="1">
      <alignment horizontal="center" vertical="center" wrapText="1" readingOrder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95" fillId="6" borderId="14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95" fillId="6" borderId="15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95" fillId="6" borderId="14" xfId="0" applyFont="1" applyFill="1" applyBorder="1" applyAlignment="1">
      <alignment horizontal="center" vertical="center" wrapText="1"/>
    </xf>
    <xf numFmtId="0" fontId="95" fillId="6" borderId="17" xfId="0" applyFont="1" applyFill="1" applyBorder="1" applyAlignment="1">
      <alignment horizontal="center" vertical="center" wrapText="1"/>
    </xf>
    <xf numFmtId="0" fontId="95" fillId="6" borderId="1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20" xfId="0" applyFont="1" applyFill="1" applyBorder="1" applyAlignment="1">
      <alignment horizontal="center" vertical="top" wrapText="1"/>
    </xf>
    <xf numFmtId="0" fontId="16" fillId="6" borderId="16" xfId="0" applyFont="1" applyFill="1" applyBorder="1" applyAlignment="1">
      <alignment horizontal="center" vertical="top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66CCFF"/>
      <color rgb="FF0000FF"/>
      <color rgb="FF66FFFF"/>
      <color rgb="FF993366"/>
      <color rgb="FFCC66FF"/>
      <color rgb="FFCC00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47625</xdr:rowOff>
    </xdr:to>
    <xdr:sp macro="" textlink="">
      <xdr:nvSpPr>
        <xdr:cNvPr id="1025" name="AutoShape 1" descr="Imágenes integradas 1"/>
        <xdr:cNvSpPr>
          <a:spLocks noChangeAspect="1" noChangeArrowheads="1"/>
        </xdr:cNvSpPr>
      </xdr:nvSpPr>
      <xdr:spPr bwMode="auto">
        <a:xfrm>
          <a:off x="9172575" y="1119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47625</xdr:rowOff>
    </xdr:to>
    <xdr:sp macro="" textlink="">
      <xdr:nvSpPr>
        <xdr:cNvPr id="1026" name="AutoShape 2" descr="Imágenes integradas 1"/>
        <xdr:cNvSpPr>
          <a:spLocks noChangeAspect="1" noChangeArrowheads="1"/>
        </xdr:cNvSpPr>
      </xdr:nvSpPr>
      <xdr:spPr bwMode="auto">
        <a:xfrm>
          <a:off x="9172575" y="1119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85725</xdr:rowOff>
    </xdr:to>
    <xdr:sp macro="" textlink="">
      <xdr:nvSpPr>
        <xdr:cNvPr id="1027" name="AutoShape 3" descr="Imágenes integradas 1"/>
        <xdr:cNvSpPr>
          <a:spLocks noChangeAspect="1" noChangeArrowheads="1"/>
        </xdr:cNvSpPr>
      </xdr:nvSpPr>
      <xdr:spPr bwMode="auto">
        <a:xfrm>
          <a:off x="9172575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0</xdr:col>
      <xdr:colOff>2038350</xdr:colOff>
      <xdr:row>4</xdr:row>
      <xdr:rowOff>142876</xdr:rowOff>
    </xdr:to>
    <xdr:pic>
      <xdr:nvPicPr>
        <xdr:cNvPr id="10" name="Imagen 9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20383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1" name="AutoShape 3" descr="Imágenes integradas 1"/>
        <xdr:cNvSpPr>
          <a:spLocks noChangeAspect="1" noChangeArrowheads="1"/>
        </xdr:cNvSpPr>
      </xdr:nvSpPr>
      <xdr:spPr bwMode="auto">
        <a:xfrm>
          <a:off x="9172575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47625</xdr:rowOff>
    </xdr:from>
    <xdr:to>
      <xdr:col>3</xdr:col>
      <xdr:colOff>228600</xdr:colOff>
      <xdr:row>6</xdr:row>
      <xdr:rowOff>228599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57225"/>
          <a:ext cx="22002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247965</xdr:colOff>
      <xdr:row>12</xdr:row>
      <xdr:rowOff>19050</xdr:rowOff>
    </xdr:from>
    <xdr:ext cx="4505010" cy="941412"/>
    <xdr:sp macro="" textlink="">
      <xdr:nvSpPr>
        <xdr:cNvPr id="3" name="Rectángulo 2"/>
        <xdr:cNvSpPr/>
      </xdr:nvSpPr>
      <xdr:spPr>
        <a:xfrm>
          <a:off x="3886515" y="3609975"/>
          <a:ext cx="4505010" cy="941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</a:t>
          </a:r>
          <a:r>
            <a:rPr lang="es-ES" sz="4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APLICA</a:t>
          </a:r>
          <a:endParaRPr lang="es-ES" sz="4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7</xdr:row>
      <xdr:rowOff>158750</xdr:rowOff>
    </xdr:from>
    <xdr:ext cx="3317448" cy="937629"/>
    <xdr:sp macro="" textlink="">
      <xdr:nvSpPr>
        <xdr:cNvPr id="2" name="Rectángulo 1"/>
        <xdr:cNvSpPr/>
      </xdr:nvSpPr>
      <xdr:spPr>
        <a:xfrm>
          <a:off x="3581400" y="2873375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38099</xdr:rowOff>
    </xdr:from>
    <xdr:to>
      <xdr:col>0</xdr:col>
      <xdr:colOff>2105025</xdr:colOff>
      <xdr:row>3</xdr:row>
      <xdr:rowOff>285750</xdr:rowOff>
    </xdr:to>
    <xdr:pic>
      <xdr:nvPicPr>
        <xdr:cNvPr id="3" name="Imagen 2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49"/>
          <a:ext cx="2105025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298229</xdr:colOff>
      <xdr:row>7</xdr:row>
      <xdr:rowOff>1058</xdr:rowOff>
    </xdr:from>
    <xdr:ext cx="2953822" cy="721288"/>
    <xdr:sp macro="" textlink="">
      <xdr:nvSpPr>
        <xdr:cNvPr id="2" name="Rectángulo 1"/>
        <xdr:cNvSpPr/>
      </xdr:nvSpPr>
      <xdr:spPr>
        <a:xfrm>
          <a:off x="3441479" y="1982258"/>
          <a:ext cx="2953822" cy="72128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40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40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47625</xdr:rowOff>
    </xdr:from>
    <xdr:to>
      <xdr:col>0</xdr:col>
      <xdr:colOff>2105025</xdr:colOff>
      <xdr:row>3</xdr:row>
      <xdr:rowOff>504826</xdr:rowOff>
    </xdr:to>
    <xdr:pic>
      <xdr:nvPicPr>
        <xdr:cNvPr id="3" name="Imagen 2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105025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35719</xdr:rowOff>
    </xdr:from>
    <xdr:to>
      <xdr:col>1</xdr:col>
      <xdr:colOff>107156</xdr:colOff>
      <xdr:row>4</xdr:row>
      <xdr:rowOff>202406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3"/>
          <a:ext cx="3226594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31749</xdr:rowOff>
    </xdr:from>
    <xdr:to>
      <xdr:col>3</xdr:col>
      <xdr:colOff>95250</xdr:colOff>
      <xdr:row>4</xdr:row>
      <xdr:rowOff>137581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43416"/>
          <a:ext cx="2053167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47625</xdr:rowOff>
    </xdr:from>
    <xdr:to>
      <xdr:col>3</xdr:col>
      <xdr:colOff>314325</xdr:colOff>
      <xdr:row>6</xdr:row>
      <xdr:rowOff>228599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57225"/>
          <a:ext cx="22002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3317448" cy="937629"/>
    <xdr:sp macro="" textlink="">
      <xdr:nvSpPr>
        <xdr:cNvPr id="3" name="Rectángulo 2"/>
        <xdr:cNvSpPr/>
      </xdr:nvSpPr>
      <xdr:spPr>
        <a:xfrm>
          <a:off x="3914775" y="392430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12</xdr:row>
      <xdr:rowOff>114300</xdr:rowOff>
    </xdr:from>
    <xdr:to>
      <xdr:col>14</xdr:col>
      <xdr:colOff>57150</xdr:colOff>
      <xdr:row>17</xdr:row>
      <xdr:rowOff>133350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5" y="2838450"/>
          <a:ext cx="22002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2286000</xdr:colOff>
      <xdr:row>1</xdr:row>
      <xdr:rowOff>323850</xdr:rowOff>
    </xdr:to>
    <xdr:pic>
      <xdr:nvPicPr>
        <xdr:cNvPr id="9" name="Imagen 8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22002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574453</xdr:colOff>
      <xdr:row>9</xdr:row>
      <xdr:rowOff>182033</xdr:rowOff>
    </xdr:from>
    <xdr:ext cx="4026121" cy="721288"/>
    <xdr:sp macro="" textlink="">
      <xdr:nvSpPr>
        <xdr:cNvPr id="2" name="Rectángulo 1"/>
        <xdr:cNvSpPr/>
      </xdr:nvSpPr>
      <xdr:spPr>
        <a:xfrm>
          <a:off x="3022378" y="2601383"/>
          <a:ext cx="4026121" cy="72128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40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40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0</xdr:col>
      <xdr:colOff>28575</xdr:colOff>
      <xdr:row>1</xdr:row>
      <xdr:rowOff>38100</xdr:rowOff>
    </xdr:from>
    <xdr:to>
      <xdr:col>0</xdr:col>
      <xdr:colOff>2076450</xdr:colOff>
      <xdr:row>3</xdr:row>
      <xdr:rowOff>209551</xdr:rowOff>
    </xdr:to>
    <xdr:pic>
      <xdr:nvPicPr>
        <xdr:cNvPr id="3" name="Imagen 2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0"/>
          <a:ext cx="2047875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484</xdr:row>
      <xdr:rowOff>28575</xdr:rowOff>
    </xdr:from>
    <xdr:to>
      <xdr:col>3</xdr:col>
      <xdr:colOff>371475</xdr:colOff>
      <xdr:row>486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71625" y="106060875"/>
          <a:ext cx="33242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Rector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M. en C. SALVADOR LECONA URIBE</a:t>
          </a:r>
        </a:p>
      </xdr:txBody>
    </xdr:sp>
    <xdr:clientData/>
  </xdr:twoCellAnchor>
  <xdr:twoCellAnchor>
    <xdr:from>
      <xdr:col>5</xdr:col>
      <xdr:colOff>390525</xdr:colOff>
      <xdr:row>484</xdr:row>
      <xdr:rowOff>47625</xdr:rowOff>
    </xdr:from>
    <xdr:to>
      <xdr:col>7</xdr:col>
      <xdr:colOff>1000125</xdr:colOff>
      <xdr:row>486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7353300" y="106079925"/>
          <a:ext cx="3048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Encargado de Administracion y Finanzas 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RAUL IGLESIAS FLORES</a:t>
          </a:r>
        </a:p>
      </xdr:txBody>
    </xdr:sp>
    <xdr:clientData/>
  </xdr:twoCellAnchor>
  <xdr:twoCellAnchor>
    <xdr:from>
      <xdr:col>1</xdr:col>
      <xdr:colOff>361950</xdr:colOff>
      <xdr:row>484</xdr:row>
      <xdr:rowOff>9525</xdr:rowOff>
    </xdr:from>
    <xdr:to>
      <xdr:col>3</xdr:col>
      <xdr:colOff>419100</xdr:colOff>
      <xdr:row>484</xdr:row>
      <xdr:rowOff>9525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1581150" y="10604182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484</xdr:row>
      <xdr:rowOff>19050</xdr:rowOff>
    </xdr:from>
    <xdr:to>
      <xdr:col>7</xdr:col>
      <xdr:colOff>790575</xdr:colOff>
      <xdr:row>484</xdr:row>
      <xdr:rowOff>28575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7362825" y="106051350"/>
          <a:ext cx="2828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885825</xdr:colOff>
      <xdr:row>3</xdr:row>
      <xdr:rowOff>104775</xdr:rowOff>
    </xdr:to>
    <xdr:pic>
      <xdr:nvPicPr>
        <xdr:cNvPr id="6" name="Imagen 5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2047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361950</xdr:colOff>
      <xdr:row>8</xdr:row>
      <xdr:rowOff>95250</xdr:rowOff>
    </xdr:from>
    <xdr:ext cx="4026121" cy="721288"/>
    <xdr:sp macro="" textlink="">
      <xdr:nvSpPr>
        <xdr:cNvPr id="7" name="Rectángulo 6"/>
        <xdr:cNvSpPr/>
      </xdr:nvSpPr>
      <xdr:spPr>
        <a:xfrm>
          <a:off x="1581150" y="1800225"/>
          <a:ext cx="4026121" cy="72128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40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40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485</xdr:row>
      <xdr:rowOff>28575</xdr:rowOff>
    </xdr:from>
    <xdr:to>
      <xdr:col>3</xdr:col>
      <xdr:colOff>371475</xdr:colOff>
      <xdr:row>487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71625" y="106060875"/>
          <a:ext cx="33242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Rector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M. en C. SALVADOR LECONA URIBE</a:t>
          </a:r>
        </a:p>
      </xdr:txBody>
    </xdr:sp>
    <xdr:clientData/>
  </xdr:twoCellAnchor>
  <xdr:twoCellAnchor>
    <xdr:from>
      <xdr:col>5</xdr:col>
      <xdr:colOff>390525</xdr:colOff>
      <xdr:row>485</xdr:row>
      <xdr:rowOff>47625</xdr:rowOff>
    </xdr:from>
    <xdr:to>
      <xdr:col>7</xdr:col>
      <xdr:colOff>1000125</xdr:colOff>
      <xdr:row>487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7353300" y="106079925"/>
          <a:ext cx="3048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Encargado de Administracion y Finanzas 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RAUL IGLESIAS FLORES</a:t>
          </a:r>
        </a:p>
      </xdr:txBody>
    </xdr:sp>
    <xdr:clientData/>
  </xdr:twoCellAnchor>
  <xdr:twoCellAnchor>
    <xdr:from>
      <xdr:col>1</xdr:col>
      <xdr:colOff>361950</xdr:colOff>
      <xdr:row>485</xdr:row>
      <xdr:rowOff>9525</xdr:rowOff>
    </xdr:from>
    <xdr:to>
      <xdr:col>3</xdr:col>
      <xdr:colOff>419100</xdr:colOff>
      <xdr:row>485</xdr:row>
      <xdr:rowOff>9525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1581150" y="10604182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485</xdr:row>
      <xdr:rowOff>19050</xdr:rowOff>
    </xdr:from>
    <xdr:to>
      <xdr:col>7</xdr:col>
      <xdr:colOff>790575</xdr:colOff>
      <xdr:row>485</xdr:row>
      <xdr:rowOff>28575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7362825" y="106051350"/>
          <a:ext cx="2828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923925</xdr:colOff>
      <xdr:row>3</xdr:row>
      <xdr:rowOff>142875</xdr:rowOff>
    </xdr:to>
    <xdr:pic>
      <xdr:nvPicPr>
        <xdr:cNvPr id="6" name="Imagen 5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0478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1000125</xdr:colOff>
      <xdr:row>10</xdr:row>
      <xdr:rowOff>161925</xdr:rowOff>
    </xdr:from>
    <xdr:ext cx="4026121" cy="721288"/>
    <xdr:sp macro="" textlink="">
      <xdr:nvSpPr>
        <xdr:cNvPr id="7" name="Rectángulo 6"/>
        <xdr:cNvSpPr/>
      </xdr:nvSpPr>
      <xdr:spPr>
        <a:xfrm>
          <a:off x="2219325" y="2133600"/>
          <a:ext cx="4026121" cy="72128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40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40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1</xdr:col>
      <xdr:colOff>1247775</xdr:colOff>
      <xdr:row>4</xdr:row>
      <xdr:rowOff>161925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6"/>
          <a:ext cx="1247775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484</xdr:row>
      <xdr:rowOff>28575</xdr:rowOff>
    </xdr:from>
    <xdr:to>
      <xdr:col>3</xdr:col>
      <xdr:colOff>371475</xdr:colOff>
      <xdr:row>486</xdr:row>
      <xdr:rowOff>0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28575" y="7277100"/>
          <a:ext cx="3219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Rector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M. en C. SALVADOR LECONA URIBE</a:t>
          </a:r>
        </a:p>
      </xdr:txBody>
    </xdr:sp>
    <xdr:clientData/>
  </xdr:twoCellAnchor>
  <xdr:twoCellAnchor>
    <xdr:from>
      <xdr:col>5</xdr:col>
      <xdr:colOff>390525</xdr:colOff>
      <xdr:row>484</xdr:row>
      <xdr:rowOff>47625</xdr:rowOff>
    </xdr:from>
    <xdr:to>
      <xdr:col>7</xdr:col>
      <xdr:colOff>1000125</xdr:colOff>
      <xdr:row>486</xdr:row>
      <xdr:rowOff>0</xdr:rowOff>
    </xdr:to>
    <xdr:sp macro="" textlink="">
      <xdr:nvSpPr>
        <xdr:cNvPr id="9220" name="Text Box 9"/>
        <xdr:cNvSpPr txBox="1">
          <a:spLocks noChangeArrowheads="1"/>
        </xdr:cNvSpPr>
      </xdr:nvSpPr>
      <xdr:spPr bwMode="auto">
        <a:xfrm>
          <a:off x="5600700" y="122177175"/>
          <a:ext cx="22860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Encargado de Administracion y Finanzas 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RAUL IGLESIAS FLORES</a:t>
          </a:r>
        </a:p>
      </xdr:txBody>
    </xdr:sp>
    <xdr:clientData/>
  </xdr:twoCellAnchor>
  <xdr:twoCellAnchor>
    <xdr:from>
      <xdr:col>1</xdr:col>
      <xdr:colOff>361950</xdr:colOff>
      <xdr:row>484</xdr:row>
      <xdr:rowOff>9525</xdr:rowOff>
    </xdr:from>
    <xdr:to>
      <xdr:col>3</xdr:col>
      <xdr:colOff>419100</xdr:colOff>
      <xdr:row>484</xdr:row>
      <xdr:rowOff>9525</xdr:rowOff>
    </xdr:to>
    <xdr:sp macro="" textlink="">
      <xdr:nvSpPr>
        <xdr:cNvPr id="9219" name="Line 9"/>
        <xdr:cNvSpPr>
          <a:spLocks noChangeShapeType="1"/>
        </xdr:cNvSpPr>
      </xdr:nvSpPr>
      <xdr:spPr bwMode="auto">
        <a:xfrm>
          <a:off x="1495425" y="122139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484</xdr:row>
      <xdr:rowOff>19050</xdr:rowOff>
    </xdr:from>
    <xdr:to>
      <xdr:col>7</xdr:col>
      <xdr:colOff>790575</xdr:colOff>
      <xdr:row>484</xdr:row>
      <xdr:rowOff>28575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5610225" y="122148600"/>
          <a:ext cx="2066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3</xdr:row>
      <xdr:rowOff>190500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1857375</xdr:colOff>
      <xdr:row>3</xdr:row>
      <xdr:rowOff>180976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573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0</xdr:col>
      <xdr:colOff>1704975</xdr:colOff>
      <xdr:row>3</xdr:row>
      <xdr:rowOff>238125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704975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1857375</xdr:colOff>
      <xdr:row>3</xdr:row>
      <xdr:rowOff>180976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573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1724025</xdr:colOff>
      <xdr:row>3</xdr:row>
      <xdr:rowOff>171451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85775"/>
          <a:ext cx="1704975" cy="80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49</xdr:row>
      <xdr:rowOff>47625</xdr:rowOff>
    </xdr:from>
    <xdr:to>
      <xdr:col>4</xdr:col>
      <xdr:colOff>781050</xdr:colOff>
      <xdr:row>49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4048125" y="147828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58</xdr:row>
      <xdr:rowOff>47625</xdr:rowOff>
    </xdr:from>
    <xdr:to>
      <xdr:col>5</xdr:col>
      <xdr:colOff>923925</xdr:colOff>
      <xdr:row>58</xdr:row>
      <xdr:rowOff>47625</xdr:rowOff>
    </xdr:to>
    <xdr:sp macro="" textlink="">
      <xdr:nvSpPr>
        <xdr:cNvPr id="8197" name="Line 7"/>
        <xdr:cNvSpPr>
          <a:spLocks noChangeShapeType="1"/>
        </xdr:cNvSpPr>
      </xdr:nvSpPr>
      <xdr:spPr bwMode="auto">
        <a:xfrm>
          <a:off x="5791200" y="164973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676083</xdr:colOff>
      <xdr:row>9</xdr:row>
      <xdr:rowOff>142874</xdr:rowOff>
    </xdr:from>
    <xdr:ext cx="4638868" cy="1057275"/>
    <xdr:sp macro="" textlink="">
      <xdr:nvSpPr>
        <xdr:cNvPr id="3" name="Rectángulo 2"/>
        <xdr:cNvSpPr/>
      </xdr:nvSpPr>
      <xdr:spPr>
        <a:xfrm>
          <a:off x="1771458" y="2390774"/>
          <a:ext cx="4638868" cy="10572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NADA </a:t>
          </a:r>
          <a:r>
            <a:rPr lang="es-ES" sz="4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QUE </a:t>
          </a:r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MANIFESTAR</a:t>
          </a:r>
        </a:p>
        <a:p>
          <a:pPr algn="ctr"/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38100</xdr:colOff>
      <xdr:row>1</xdr:row>
      <xdr:rowOff>66675</xdr:rowOff>
    </xdr:from>
    <xdr:to>
      <xdr:col>2</xdr:col>
      <xdr:colOff>714375</xdr:colOff>
      <xdr:row>4</xdr:row>
      <xdr:rowOff>333375</xdr:rowOff>
    </xdr:to>
    <xdr:pic>
      <xdr:nvPicPr>
        <xdr:cNvPr id="6" name="Imagen 5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4800"/>
          <a:ext cx="1704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503</xdr:row>
      <xdr:rowOff>28575</xdr:rowOff>
    </xdr:from>
    <xdr:to>
      <xdr:col>3</xdr:col>
      <xdr:colOff>371475</xdr:colOff>
      <xdr:row>505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71625" y="106060875"/>
          <a:ext cx="33242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Rector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M. en C. SALVADOR LECONA URIBE</a:t>
          </a:r>
        </a:p>
      </xdr:txBody>
    </xdr:sp>
    <xdr:clientData/>
  </xdr:twoCellAnchor>
  <xdr:twoCellAnchor>
    <xdr:from>
      <xdr:col>5</xdr:col>
      <xdr:colOff>390525</xdr:colOff>
      <xdr:row>503</xdr:row>
      <xdr:rowOff>47625</xdr:rowOff>
    </xdr:from>
    <xdr:to>
      <xdr:col>7</xdr:col>
      <xdr:colOff>1000125</xdr:colOff>
      <xdr:row>505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7353300" y="106079925"/>
          <a:ext cx="3048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Encargado de Administracion y Finanzas 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RAUL IGLESIAS FLORES</a:t>
          </a:r>
        </a:p>
      </xdr:txBody>
    </xdr:sp>
    <xdr:clientData/>
  </xdr:twoCellAnchor>
  <xdr:twoCellAnchor>
    <xdr:from>
      <xdr:col>1</xdr:col>
      <xdr:colOff>361950</xdr:colOff>
      <xdr:row>503</xdr:row>
      <xdr:rowOff>9525</xdr:rowOff>
    </xdr:from>
    <xdr:to>
      <xdr:col>3</xdr:col>
      <xdr:colOff>419100</xdr:colOff>
      <xdr:row>503</xdr:row>
      <xdr:rowOff>9525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1581150" y="10604182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503</xdr:row>
      <xdr:rowOff>19050</xdr:rowOff>
    </xdr:from>
    <xdr:to>
      <xdr:col>7</xdr:col>
      <xdr:colOff>790575</xdr:colOff>
      <xdr:row>503</xdr:row>
      <xdr:rowOff>28575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7362825" y="106051350"/>
          <a:ext cx="2828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85725</xdr:colOff>
      <xdr:row>3</xdr:row>
      <xdr:rowOff>76200</xdr:rowOff>
    </xdr:from>
    <xdr:to>
      <xdr:col>1</xdr:col>
      <xdr:colOff>2095500</xdr:colOff>
      <xdr:row>6</xdr:row>
      <xdr:rowOff>323850</xdr:rowOff>
    </xdr:to>
    <xdr:pic>
      <xdr:nvPicPr>
        <xdr:cNvPr id="6" name="Imagen 5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33425"/>
          <a:ext cx="20097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2105025</xdr:colOff>
      <xdr:row>3</xdr:row>
      <xdr:rowOff>219075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050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inez/Downloads/SEGUNDO%20TRIMESTRE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>
        <row r="8">
          <cell r="C8" t="str">
            <v>ENTE PÚBLICO:</v>
          </cell>
        </row>
      </sheetData>
      <sheetData sheetId="2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>
        <row r="11">
          <cell r="D11">
            <v>495</v>
          </cell>
        </row>
      </sheetData>
      <sheetData sheetId="4">
        <row r="54">
          <cell r="I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Espiral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117"/>
  <sheetViews>
    <sheetView workbookViewId="0">
      <pane xSplit="1" ySplit="7" topLeftCell="B27" activePane="bottomRight" state="frozen"/>
      <selection pane="topRight" activeCell="B1" sqref="B1"/>
      <selection pane="bottomLeft" activeCell="A6" sqref="A6"/>
      <selection pane="bottomRight" activeCell="A37" sqref="A37"/>
    </sheetView>
  </sheetViews>
  <sheetFormatPr baseColWidth="10" defaultColWidth="11.375" defaultRowHeight="20.25" customHeight="1"/>
  <cols>
    <col min="1" max="1" width="30.625" style="21" customWidth="1"/>
    <col min="2" max="2" width="11.5" style="21" customWidth="1"/>
    <col min="3" max="3" width="11.125" style="21" customWidth="1"/>
    <col min="4" max="4" width="34.375" style="22" customWidth="1"/>
    <col min="5" max="5" width="10.875" style="22" customWidth="1"/>
    <col min="6" max="6" width="10.875" style="21" customWidth="1"/>
    <col min="7" max="7" width="11.375" style="23"/>
    <col min="8" max="8" width="14.375" style="162" customWidth="1"/>
    <col min="9" max="15" width="11.375" style="23"/>
    <col min="16" max="16384" width="11.375" style="21"/>
  </cols>
  <sheetData>
    <row r="1" spans="1:8" ht="6" customHeight="1" thickBot="1"/>
    <row r="2" spans="1:8" ht="17.25" customHeight="1">
      <c r="A2" s="1035" t="s">
        <v>219</v>
      </c>
      <c r="B2" s="1036"/>
      <c r="C2" s="1036"/>
      <c r="D2" s="1036"/>
      <c r="E2" s="1036"/>
      <c r="F2" s="1037"/>
    </row>
    <row r="3" spans="1:8" ht="17.25" customHeight="1">
      <c r="A3" s="1038" t="s">
        <v>427</v>
      </c>
      <c r="B3" s="1039"/>
      <c r="C3" s="1039"/>
      <c r="D3" s="1039"/>
      <c r="E3" s="1039"/>
      <c r="F3" s="1040"/>
      <c r="H3"/>
    </row>
    <row r="4" spans="1:8" ht="15" customHeight="1">
      <c r="A4" s="1038" t="s">
        <v>428</v>
      </c>
      <c r="B4" s="1039"/>
      <c r="C4" s="1039"/>
      <c r="D4" s="1039"/>
      <c r="E4" s="1039"/>
      <c r="F4" s="1040"/>
    </row>
    <row r="5" spans="1:8" ht="12.75" customHeight="1" thickBot="1">
      <c r="A5" s="1041" t="s">
        <v>1315</v>
      </c>
      <c r="B5" s="1042"/>
      <c r="C5" s="1042"/>
      <c r="D5" s="1042"/>
      <c r="E5" s="1042"/>
      <c r="F5" s="1043"/>
    </row>
    <row r="6" spans="1:8" ht="3.75" customHeight="1" thickBot="1">
      <c r="A6" s="188"/>
      <c r="B6" s="188"/>
      <c r="C6" s="188"/>
      <c r="D6" s="188"/>
      <c r="E6" s="188"/>
      <c r="F6" s="188"/>
    </row>
    <row r="7" spans="1:8" ht="40.5" customHeight="1">
      <c r="A7" s="315" t="s">
        <v>279</v>
      </c>
      <c r="B7" s="306" t="s">
        <v>1316</v>
      </c>
      <c r="C7" s="306" t="s">
        <v>1317</v>
      </c>
      <c r="D7" s="307" t="s">
        <v>280</v>
      </c>
      <c r="E7" s="306" t="s">
        <v>1316</v>
      </c>
      <c r="F7" s="308" t="s">
        <v>1317</v>
      </c>
      <c r="H7"/>
    </row>
    <row r="8" spans="1:8" ht="15.75" customHeight="1">
      <c r="A8" s="24" t="s">
        <v>220</v>
      </c>
      <c r="B8" s="45"/>
      <c r="C8" s="45"/>
      <c r="D8" s="15" t="s">
        <v>222</v>
      </c>
      <c r="E8" s="50"/>
      <c r="F8" s="176"/>
    </row>
    <row r="9" spans="1:8" ht="19.5" customHeight="1">
      <c r="A9" s="27" t="s">
        <v>227</v>
      </c>
      <c r="B9" s="58">
        <v>21803336.489999998</v>
      </c>
      <c r="C9" s="58">
        <v>6216855.4699999997</v>
      </c>
      <c r="D9" s="26" t="s">
        <v>228</v>
      </c>
      <c r="E9" s="177">
        <v>10823220.859999999</v>
      </c>
      <c r="F9" s="239">
        <v>4436201.33</v>
      </c>
    </row>
    <row r="10" spans="1:8" ht="19.5" customHeight="1">
      <c r="A10" s="27" t="s">
        <v>229</v>
      </c>
      <c r="B10" s="58">
        <v>1108159.1299999999</v>
      </c>
      <c r="C10" s="58">
        <v>385969.87</v>
      </c>
      <c r="D10" s="26" t="s">
        <v>230</v>
      </c>
      <c r="E10" s="177">
        <v>0</v>
      </c>
      <c r="F10" s="239">
        <v>0</v>
      </c>
    </row>
    <row r="11" spans="1:8" ht="19.5" customHeight="1">
      <c r="A11" s="27" t="s">
        <v>231</v>
      </c>
      <c r="B11" s="58">
        <v>0</v>
      </c>
      <c r="C11" s="58">
        <v>0</v>
      </c>
      <c r="D11" s="26" t="s">
        <v>232</v>
      </c>
      <c r="E11" s="174">
        <v>0</v>
      </c>
      <c r="F11" s="178">
        <v>0</v>
      </c>
    </row>
    <row r="12" spans="1:8" ht="19.5" customHeight="1">
      <c r="A12" s="27" t="s">
        <v>233</v>
      </c>
      <c r="B12" s="174">
        <v>0</v>
      </c>
      <c r="C12" s="174">
        <v>0</v>
      </c>
      <c r="D12" s="26" t="s">
        <v>234</v>
      </c>
      <c r="E12" s="174">
        <v>0</v>
      </c>
      <c r="F12" s="178">
        <v>0</v>
      </c>
    </row>
    <row r="13" spans="1:8" ht="19.5" customHeight="1">
      <c r="A13" s="27" t="s">
        <v>235</v>
      </c>
      <c r="B13" s="174">
        <v>0</v>
      </c>
      <c r="C13" s="174">
        <v>0</v>
      </c>
      <c r="D13" s="26" t="s">
        <v>236</v>
      </c>
      <c r="E13" s="174">
        <v>0</v>
      </c>
      <c r="F13" s="178">
        <v>0</v>
      </c>
    </row>
    <row r="14" spans="1:8" ht="19.5" customHeight="1">
      <c r="A14" s="27" t="s">
        <v>237</v>
      </c>
      <c r="B14" s="174">
        <v>0</v>
      </c>
      <c r="C14" s="174">
        <v>0</v>
      </c>
      <c r="D14" s="26" t="s">
        <v>238</v>
      </c>
      <c r="E14" s="177">
        <v>14588148.619999999</v>
      </c>
      <c r="F14" s="239">
        <v>0</v>
      </c>
    </row>
    <row r="15" spans="1:8" ht="19.5" customHeight="1">
      <c r="A15" s="27" t="s">
        <v>239</v>
      </c>
      <c r="B15" s="174">
        <v>0</v>
      </c>
      <c r="C15" s="174">
        <v>0</v>
      </c>
      <c r="D15" s="26" t="s">
        <v>240</v>
      </c>
      <c r="E15" s="174"/>
      <c r="F15" s="178">
        <v>0</v>
      </c>
    </row>
    <row r="16" spans="1:8" ht="14.25" customHeight="1" thickBot="1">
      <c r="A16" s="179"/>
      <c r="B16" s="49"/>
      <c r="C16" s="49"/>
      <c r="D16" s="180" t="s">
        <v>241</v>
      </c>
      <c r="E16" s="181">
        <v>0</v>
      </c>
      <c r="F16" s="182">
        <v>0</v>
      </c>
    </row>
    <row r="17" spans="1:11" ht="20.25" customHeight="1" thickBot="1">
      <c r="A17" s="309" t="s">
        <v>267</v>
      </c>
      <c r="B17" s="310">
        <f>SUM(B9:B16)</f>
        <v>22911495.619999997</v>
      </c>
      <c r="C17" s="310">
        <f>SUM(C9:C16)</f>
        <v>6602825.3399999999</v>
      </c>
      <c r="D17" s="311" t="s">
        <v>268</v>
      </c>
      <c r="E17" s="312">
        <f>SUM(E9:E16)</f>
        <v>25411369.479999997</v>
      </c>
      <c r="F17" s="313">
        <f>SUM(F9:F16)</f>
        <v>4436201.33</v>
      </c>
    </row>
    <row r="18" spans="1:11" ht="20.25" customHeight="1">
      <c r="A18" s="183" t="s">
        <v>221</v>
      </c>
      <c r="B18" s="184"/>
      <c r="C18" s="184"/>
      <c r="D18" s="20" t="s">
        <v>223</v>
      </c>
      <c r="E18" s="185"/>
      <c r="F18" s="186"/>
    </row>
    <row r="19" spans="1:11" ht="18.75" customHeight="1">
      <c r="A19" s="27" t="s">
        <v>242</v>
      </c>
      <c r="B19" s="174">
        <v>0</v>
      </c>
      <c r="C19" s="174">
        <v>0</v>
      </c>
      <c r="D19" s="26" t="s">
        <v>243</v>
      </c>
      <c r="E19" s="174">
        <v>0</v>
      </c>
      <c r="F19" s="178">
        <v>0</v>
      </c>
      <c r="K19" s="23">
        <f>20+25+30+25+25+25+25+25+30+25+12+30+30+25</f>
        <v>352</v>
      </c>
    </row>
    <row r="20" spans="1:11" ht="22.5">
      <c r="A20" s="27" t="s">
        <v>244</v>
      </c>
      <c r="B20" s="174">
        <v>0</v>
      </c>
      <c r="C20" s="174">
        <v>0</v>
      </c>
      <c r="D20" s="26" t="s">
        <v>245</v>
      </c>
      <c r="E20" s="174">
        <v>0</v>
      </c>
      <c r="F20" s="178">
        <v>0</v>
      </c>
    </row>
    <row r="21" spans="1:11" ht="22.5">
      <c r="A21" s="27" t="s">
        <v>246</v>
      </c>
      <c r="B21" s="59">
        <v>580551472.44000006</v>
      </c>
      <c r="C21" s="59">
        <v>529966627.76999998</v>
      </c>
      <c r="D21" s="26" t="s">
        <v>247</v>
      </c>
      <c r="E21" s="174">
        <v>0</v>
      </c>
      <c r="F21" s="178">
        <v>0</v>
      </c>
    </row>
    <row r="22" spans="1:11" ht="16.5" customHeight="1">
      <c r="A22" s="27" t="s">
        <v>248</v>
      </c>
      <c r="B22" s="58">
        <v>119416554.34999999</v>
      </c>
      <c r="C22" s="58">
        <v>118187685.61</v>
      </c>
      <c r="D22" s="26" t="s">
        <v>249</v>
      </c>
      <c r="E22" s="174">
        <v>0</v>
      </c>
      <c r="F22" s="178">
        <v>0</v>
      </c>
    </row>
    <row r="23" spans="1:11" ht="21" customHeight="1">
      <c r="A23" s="27" t="s">
        <v>250</v>
      </c>
      <c r="B23" s="58">
        <v>4723683.5999999996</v>
      </c>
      <c r="C23" s="58">
        <v>4553397.92</v>
      </c>
      <c r="D23" s="26" t="s">
        <v>251</v>
      </c>
      <c r="E23" s="174">
        <v>0</v>
      </c>
      <c r="F23" s="178">
        <v>0</v>
      </c>
    </row>
    <row r="24" spans="1:11" ht="22.5">
      <c r="A24" s="27" t="s">
        <v>252</v>
      </c>
      <c r="B24" s="59">
        <v>-25586434.690000001</v>
      </c>
      <c r="C24" s="59">
        <v>-16622599.75</v>
      </c>
      <c r="D24" s="26" t="s">
        <v>253</v>
      </c>
      <c r="E24" s="174">
        <v>0</v>
      </c>
      <c r="F24" s="178">
        <v>0</v>
      </c>
    </row>
    <row r="25" spans="1:11" ht="12">
      <c r="A25" s="27" t="s">
        <v>254</v>
      </c>
      <c r="B25" s="58">
        <v>0</v>
      </c>
      <c r="C25" s="58">
        <v>0</v>
      </c>
      <c r="D25" s="25"/>
      <c r="E25" s="59"/>
      <c r="F25" s="60"/>
    </row>
    <row r="26" spans="1:11" ht="22.5">
      <c r="A26" s="27" t="s">
        <v>255</v>
      </c>
      <c r="B26" s="59">
        <v>0</v>
      </c>
      <c r="C26" s="58">
        <v>0</v>
      </c>
      <c r="D26" s="33" t="s">
        <v>269</v>
      </c>
      <c r="E26" s="62">
        <f>SUM(E19:E25)</f>
        <v>0</v>
      </c>
      <c r="F26" s="63">
        <f>SUM(F19:F25)</f>
        <v>0</v>
      </c>
    </row>
    <row r="27" spans="1:11" ht="20.25" customHeight="1">
      <c r="A27" s="27" t="s">
        <v>256</v>
      </c>
      <c r="B27" s="58">
        <v>0</v>
      </c>
      <c r="C27" s="58">
        <v>0</v>
      </c>
      <c r="D27" s="18" t="s">
        <v>270</v>
      </c>
      <c r="E27" s="52">
        <f>+E26+E17</f>
        <v>25411369.479999997</v>
      </c>
      <c r="F27" s="53">
        <f>+F26+F17</f>
        <v>4436201.33</v>
      </c>
      <c r="H27" s="164"/>
    </row>
    <row r="28" spans="1:11" ht="15">
      <c r="A28" s="30"/>
      <c r="B28" s="58"/>
      <c r="C28" s="58"/>
      <c r="D28" s="241" t="s">
        <v>272</v>
      </c>
      <c r="E28" s="50"/>
      <c r="F28" s="51"/>
    </row>
    <row r="29" spans="1:11" ht="12">
      <c r="A29" s="32" t="s">
        <v>271</v>
      </c>
      <c r="B29" s="61">
        <f>SUM(B19:B27)</f>
        <v>679105275.70000005</v>
      </c>
      <c r="C29" s="61">
        <f>SUM(C19:C27)</f>
        <v>636085111.54999995</v>
      </c>
      <c r="D29" s="26" t="s">
        <v>224</v>
      </c>
      <c r="E29" s="758">
        <f>SUM(E30:E32)</f>
        <v>439522223.63999999</v>
      </c>
      <c r="F29" s="63">
        <f>SUM(F30:F32)</f>
        <v>428528736.14999998</v>
      </c>
    </row>
    <row r="30" spans="1:11" ht="15" customHeight="1">
      <c r="A30" s="30"/>
      <c r="B30" s="46"/>
      <c r="C30" s="46"/>
      <c r="D30" s="26" t="s">
        <v>257</v>
      </c>
      <c r="E30" s="187">
        <v>439030223.63999999</v>
      </c>
      <c r="F30" s="240">
        <v>428528736.14999998</v>
      </c>
    </row>
    <row r="31" spans="1:11" ht="15.75" customHeight="1">
      <c r="A31" s="17" t="s">
        <v>273</v>
      </c>
      <c r="B31" s="48">
        <f>+B17+B29</f>
        <v>702016771.32000005</v>
      </c>
      <c r="C31" s="48">
        <f>+C17+C29</f>
        <v>642687936.88999999</v>
      </c>
      <c r="D31" s="26" t="s">
        <v>258</v>
      </c>
      <c r="E31" s="174">
        <v>492000</v>
      </c>
      <c r="F31" s="60">
        <v>0</v>
      </c>
    </row>
    <row r="32" spans="1:11" ht="24" customHeight="1">
      <c r="A32" s="30"/>
      <c r="B32" s="46"/>
      <c r="C32" s="46"/>
      <c r="D32" s="26" t="s">
        <v>259</v>
      </c>
      <c r="E32" s="174">
        <v>0</v>
      </c>
      <c r="F32" s="60">
        <v>0</v>
      </c>
    </row>
    <row r="33" spans="1:10" ht="22.5" customHeight="1">
      <c r="A33" s="30"/>
      <c r="B33" s="46"/>
      <c r="C33" s="46"/>
      <c r="D33" s="26" t="s">
        <v>225</v>
      </c>
      <c r="E33" s="62">
        <f>SUM(E34:E38)</f>
        <v>237083178.19999996</v>
      </c>
      <c r="F33" s="63">
        <f>SUM(F34:F38)</f>
        <v>209722999.41000003</v>
      </c>
    </row>
    <row r="34" spans="1:10" ht="12">
      <c r="A34" s="30"/>
      <c r="B34" s="46"/>
      <c r="C34" s="46"/>
      <c r="D34" s="26" t="s">
        <v>260</v>
      </c>
      <c r="E34" s="174">
        <v>-6122679.1200000001</v>
      </c>
      <c r="F34" s="178">
        <v>-4991631.5</v>
      </c>
      <c r="H34" s="192"/>
    </row>
    <row r="35" spans="1:10" ht="12" customHeight="1">
      <c r="A35" s="34"/>
      <c r="B35" s="46"/>
      <c r="C35" s="46"/>
      <c r="D35" s="26" t="s">
        <v>261</v>
      </c>
      <c r="E35" s="177">
        <v>136447501.97</v>
      </c>
      <c r="F35" s="239">
        <v>141445919.37</v>
      </c>
      <c r="J35" s="748"/>
    </row>
    <row r="36" spans="1:10" ht="12" customHeight="1">
      <c r="A36" s="34"/>
      <c r="B36" s="46"/>
      <c r="C36" s="46"/>
      <c r="D36" s="26" t="s">
        <v>262</v>
      </c>
      <c r="E36" s="177">
        <v>217888259.19999999</v>
      </c>
      <c r="F36" s="239">
        <v>182176872.11000001</v>
      </c>
      <c r="H36" s="192"/>
    </row>
    <row r="37" spans="1:10" ht="12" customHeight="1">
      <c r="A37" s="34"/>
      <c r="B37" s="46"/>
      <c r="C37" s="46"/>
      <c r="D37" s="26" t="s">
        <v>263</v>
      </c>
      <c r="E37" s="174">
        <v>0</v>
      </c>
      <c r="F37" s="178">
        <v>0</v>
      </c>
    </row>
    <row r="38" spans="1:10" ht="22.5">
      <c r="A38" s="34"/>
      <c r="B38" s="46"/>
      <c r="C38" s="46"/>
      <c r="D38" s="26" t="s">
        <v>264</v>
      </c>
      <c r="E38" s="177">
        <v>-111129903.84999999</v>
      </c>
      <c r="F38" s="239">
        <v>-108908160.56999999</v>
      </c>
    </row>
    <row r="39" spans="1:10" ht="3.75" customHeight="1">
      <c r="A39" s="34"/>
      <c r="B39" s="46"/>
      <c r="C39" s="46"/>
      <c r="D39" s="31"/>
      <c r="E39" s="59"/>
      <c r="F39" s="60"/>
    </row>
    <row r="40" spans="1:10" ht="32.25" customHeight="1">
      <c r="A40" s="34"/>
      <c r="B40" s="46"/>
      <c r="C40" s="46"/>
      <c r="D40" s="26" t="s">
        <v>226</v>
      </c>
      <c r="E40" s="59">
        <f>SUM(E41:E42)</f>
        <v>0</v>
      </c>
      <c r="F40" s="64">
        <f>SUM(F41:F42)</f>
        <v>0</v>
      </c>
    </row>
    <row r="41" spans="1:10" ht="17.25" customHeight="1">
      <c r="A41" s="34"/>
      <c r="B41" s="46"/>
      <c r="C41" s="46"/>
      <c r="D41" s="26" t="s">
        <v>265</v>
      </c>
      <c r="E41" s="174">
        <v>0</v>
      </c>
      <c r="F41" s="60">
        <v>0</v>
      </c>
    </row>
    <row r="42" spans="1:10" ht="22.5" customHeight="1">
      <c r="A42" s="34"/>
      <c r="B42" s="46"/>
      <c r="C42" s="46"/>
      <c r="D42" s="26" t="s">
        <v>266</v>
      </c>
      <c r="E42" s="174">
        <v>0</v>
      </c>
      <c r="F42" s="60">
        <v>0</v>
      </c>
      <c r="J42" s="35"/>
    </row>
    <row r="43" spans="1:10" ht="4.5" customHeight="1">
      <c r="A43" s="34"/>
      <c r="B43" s="46"/>
      <c r="C43" s="46"/>
      <c r="D43" s="31"/>
      <c r="E43" s="47"/>
      <c r="F43" s="51"/>
    </row>
    <row r="44" spans="1:10" ht="22.5" customHeight="1">
      <c r="A44" s="34"/>
      <c r="B44" s="46"/>
      <c r="C44" s="46"/>
      <c r="D44" s="19" t="s">
        <v>274</v>
      </c>
      <c r="E44" s="52">
        <f>+E29+E33+E40</f>
        <v>676605401.83999991</v>
      </c>
      <c r="F44" s="53">
        <f>+F29+F33+F40</f>
        <v>638251735.55999994</v>
      </c>
    </row>
    <row r="45" spans="1:10" ht="3" customHeight="1" thickBot="1">
      <c r="A45" s="34"/>
      <c r="B45" s="46"/>
      <c r="C45" s="46"/>
      <c r="D45" s="16"/>
      <c r="E45" s="54"/>
      <c r="F45" s="55"/>
    </row>
    <row r="46" spans="1:10" s="246" customFormat="1" ht="30" customHeight="1" thickBot="1">
      <c r="A46" s="242"/>
      <c r="B46" s="243"/>
      <c r="C46" s="243"/>
      <c r="D46" s="316" t="s">
        <v>275</v>
      </c>
      <c r="E46" s="317">
        <f>+E27+E44</f>
        <v>702016771.31999993</v>
      </c>
      <c r="F46" s="318">
        <f>+F27+F44</f>
        <v>642687936.88999999</v>
      </c>
      <c r="G46" s="244">
        <f>+B31-E46</f>
        <v>0</v>
      </c>
      <c r="H46" s="245"/>
    </row>
    <row r="47" spans="1:10" s="246" customFormat="1" ht="5.25" customHeight="1" thickBot="1">
      <c r="B47" s="247"/>
      <c r="C47" s="247"/>
      <c r="D47" s="248"/>
      <c r="E47" s="249"/>
      <c r="F47" s="250"/>
      <c r="H47" s="245"/>
    </row>
    <row r="48" spans="1:10" s="246" customFormat="1" ht="4.5" customHeight="1">
      <c r="A48" s="251"/>
      <c r="B48" s="252"/>
      <c r="C48" s="252"/>
      <c r="D48" s="253"/>
      <c r="E48" s="254"/>
      <c r="F48" s="255"/>
      <c r="H48" s="245"/>
    </row>
    <row r="49" spans="1:12" s="246" customFormat="1" ht="21" customHeight="1">
      <c r="A49" s="1047" t="s">
        <v>649</v>
      </c>
      <c r="B49" s="1048"/>
      <c r="C49" s="1048"/>
      <c r="D49" s="480" t="s">
        <v>652</v>
      </c>
      <c r="E49" s="155"/>
      <c r="F49" s="256"/>
      <c r="H49" s="245"/>
    </row>
    <row r="50" spans="1:12" ht="20.25" customHeight="1">
      <c r="A50" s="1049" t="s">
        <v>648</v>
      </c>
      <c r="B50" s="1050"/>
      <c r="C50" s="1050"/>
      <c r="D50" s="1051" t="s">
        <v>651</v>
      </c>
      <c r="E50" s="1051"/>
      <c r="F50" s="38"/>
    </row>
    <row r="51" spans="1:12" s="41" customFormat="1" ht="15.75" customHeight="1">
      <c r="A51" s="484" t="s">
        <v>650</v>
      </c>
      <c r="B51" s="481"/>
      <c r="C51" s="481"/>
      <c r="D51" s="1051" t="s">
        <v>610</v>
      </c>
      <c r="E51" s="1051"/>
      <c r="F51" s="40"/>
      <c r="H51" s="163"/>
      <c r="K51" s="39"/>
      <c r="L51" s="39"/>
    </row>
    <row r="52" spans="1:12" s="41" customFormat="1" ht="36" customHeight="1" thickBot="1">
      <c r="A52" s="1044" t="s">
        <v>388</v>
      </c>
      <c r="B52" s="1045"/>
      <c r="C52" s="1045"/>
      <c r="D52" s="1045"/>
      <c r="E52" s="1045"/>
      <c r="F52" s="1046"/>
      <c r="H52" s="163"/>
      <c r="K52" s="39"/>
      <c r="L52" s="39"/>
    </row>
    <row r="53" spans="1:12" s="41" customFormat="1" ht="20.25" customHeight="1">
      <c r="B53" s="42"/>
      <c r="C53" s="42"/>
      <c r="E53" s="42"/>
      <c r="F53" s="42"/>
      <c r="H53"/>
      <c r="K53" s="39"/>
      <c r="L53" s="39"/>
    </row>
    <row r="54" spans="1:12" s="41" customFormat="1" ht="20.25" customHeight="1">
      <c r="B54" s="42"/>
      <c r="C54" s="42"/>
      <c r="E54" s="42">
        <f>+E46-B31</f>
        <v>0</v>
      </c>
      <c r="F54" s="42">
        <f>+F46-C31</f>
        <v>0</v>
      </c>
      <c r="H54" s="163"/>
      <c r="K54" s="39"/>
      <c r="L54" s="39"/>
    </row>
    <row r="55" spans="1:12" s="41" customFormat="1" ht="20.25" customHeight="1">
      <c r="B55" s="42"/>
      <c r="C55" s="42"/>
      <c r="E55" s="42"/>
      <c r="F55" s="42"/>
      <c r="H55" s="163"/>
      <c r="K55" s="39"/>
      <c r="L55" s="39"/>
    </row>
    <row r="56" spans="1:12" s="41" customFormat="1" ht="20.25" customHeight="1">
      <c r="B56" s="42"/>
      <c r="C56" s="42"/>
      <c r="E56" s="42"/>
      <c r="F56" s="42"/>
      <c r="H56" s="163"/>
      <c r="K56" s="39"/>
      <c r="L56" s="39"/>
    </row>
    <row r="57" spans="1:12" s="41" customFormat="1" ht="20.25" customHeight="1">
      <c r="B57" s="42"/>
      <c r="C57" s="42"/>
      <c r="E57" s="42"/>
      <c r="F57" s="42"/>
      <c r="H57" s="163"/>
      <c r="K57" s="39"/>
      <c r="L57" s="39"/>
    </row>
    <row r="58" spans="1:12" s="41" customFormat="1" ht="20.25" customHeight="1">
      <c r="B58" s="42"/>
      <c r="C58" s="42"/>
      <c r="E58" s="42"/>
      <c r="F58" s="43"/>
      <c r="H58" s="163"/>
      <c r="K58" s="39"/>
      <c r="L58" s="39"/>
    </row>
    <row r="59" spans="1:12" s="41" customFormat="1" ht="20.25" customHeight="1">
      <c r="B59" s="42"/>
      <c r="C59" s="42"/>
      <c r="E59" s="42"/>
      <c r="F59" s="44"/>
      <c r="H59" s="163"/>
      <c r="K59" s="39"/>
      <c r="L59" s="39"/>
    </row>
    <row r="60" spans="1:12" s="41" customFormat="1" ht="20.25" customHeight="1">
      <c r="B60" s="42"/>
      <c r="C60" s="42"/>
      <c r="E60" s="42"/>
      <c r="F60" s="44"/>
      <c r="H60" s="163"/>
      <c r="K60" s="39"/>
      <c r="L60" s="39"/>
    </row>
    <row r="61" spans="1:12" ht="20.25" customHeight="1">
      <c r="A61" s="23"/>
      <c r="B61" s="35"/>
      <c r="C61" s="35"/>
      <c r="D61" s="36"/>
      <c r="E61" s="37"/>
      <c r="F61" s="28"/>
    </row>
    <row r="62" spans="1:12" ht="20.25" customHeight="1">
      <c r="A62" s="23"/>
      <c r="B62" s="35"/>
      <c r="C62" s="35"/>
      <c r="D62" s="36"/>
      <c r="E62" s="37"/>
      <c r="F62" s="28"/>
    </row>
    <row r="63" spans="1:12" ht="20.25" customHeight="1">
      <c r="A63" s="23"/>
      <c r="B63" s="35"/>
      <c r="C63" s="35"/>
      <c r="D63" s="36"/>
      <c r="E63" s="37"/>
      <c r="F63" s="35"/>
    </row>
    <row r="64" spans="1:12" ht="20.25" customHeight="1">
      <c r="A64" s="23"/>
      <c r="B64" s="35"/>
      <c r="C64" s="35"/>
      <c r="D64" s="36"/>
      <c r="E64" s="37"/>
      <c r="F64" s="35"/>
    </row>
    <row r="65" spans="1:8" ht="20.25" customHeight="1">
      <c r="A65" s="23"/>
      <c r="B65" s="35"/>
      <c r="C65" s="35"/>
      <c r="D65" s="36"/>
      <c r="E65" s="37"/>
      <c r="F65" s="35"/>
    </row>
    <row r="66" spans="1:8" s="23" customFormat="1" ht="20.25" customHeight="1">
      <c r="B66" s="35"/>
      <c r="C66" s="35"/>
      <c r="D66" s="36"/>
      <c r="E66" s="37"/>
      <c r="F66" s="35"/>
      <c r="H66" s="162"/>
    </row>
    <row r="67" spans="1:8" s="23" customFormat="1" ht="20.25" customHeight="1">
      <c r="B67" s="35"/>
      <c r="C67" s="35"/>
      <c r="D67" s="36"/>
      <c r="E67" s="37"/>
      <c r="F67" s="35"/>
      <c r="H67" s="162"/>
    </row>
    <row r="68" spans="1:8" s="23" customFormat="1" ht="20.25" customHeight="1">
      <c r="B68" s="35"/>
      <c r="C68" s="35"/>
      <c r="D68" s="36"/>
      <c r="E68" s="37"/>
      <c r="F68" s="35"/>
      <c r="H68" s="162"/>
    </row>
    <row r="69" spans="1:8" s="23" customFormat="1" ht="20.25" customHeight="1">
      <c r="D69" s="36"/>
      <c r="E69" s="36"/>
      <c r="H69" s="162"/>
    </row>
    <row r="70" spans="1:8" s="23" customFormat="1" ht="20.25" customHeight="1">
      <c r="D70" s="36"/>
      <c r="E70" s="36"/>
      <c r="H70" s="162"/>
    </row>
    <row r="71" spans="1:8" s="23" customFormat="1" ht="20.25" customHeight="1">
      <c r="D71" s="36"/>
      <c r="E71" s="36"/>
      <c r="H71" s="162"/>
    </row>
    <row r="72" spans="1:8" s="23" customFormat="1" ht="20.25" customHeight="1">
      <c r="D72" s="36"/>
      <c r="E72" s="36"/>
      <c r="H72" s="162"/>
    </row>
    <row r="73" spans="1:8" s="23" customFormat="1" ht="20.25" customHeight="1">
      <c r="D73" s="36"/>
      <c r="E73" s="36"/>
      <c r="H73" s="162"/>
    </row>
    <row r="74" spans="1:8" s="23" customFormat="1" ht="20.25" customHeight="1">
      <c r="D74" s="36"/>
      <c r="E74" s="36"/>
      <c r="H74" s="162"/>
    </row>
    <row r="75" spans="1:8" s="23" customFormat="1" ht="20.25" customHeight="1">
      <c r="D75" s="36"/>
      <c r="E75" s="36"/>
      <c r="H75" s="162"/>
    </row>
    <row r="76" spans="1:8" s="23" customFormat="1" ht="20.25" customHeight="1">
      <c r="D76" s="36"/>
      <c r="E76" s="36"/>
      <c r="H76" s="162"/>
    </row>
    <row r="77" spans="1:8" s="23" customFormat="1" ht="20.25" customHeight="1">
      <c r="D77" s="36"/>
      <c r="E77" s="36"/>
      <c r="H77" s="162"/>
    </row>
    <row r="78" spans="1:8" s="23" customFormat="1" ht="20.25" customHeight="1">
      <c r="D78" s="36"/>
      <c r="E78" s="36"/>
      <c r="H78" s="162"/>
    </row>
    <row r="79" spans="1:8" s="23" customFormat="1" ht="20.25" customHeight="1">
      <c r="D79" s="36"/>
      <c r="E79" s="36"/>
      <c r="H79" s="162"/>
    </row>
    <row r="80" spans="1:8" s="23" customFormat="1" ht="20.25" customHeight="1">
      <c r="D80" s="36"/>
      <c r="E80" s="36"/>
      <c r="H80" s="162"/>
    </row>
    <row r="81" spans="4:8" s="23" customFormat="1" ht="20.25" customHeight="1">
      <c r="D81" s="36"/>
      <c r="E81" s="36"/>
      <c r="H81" s="162"/>
    </row>
    <row r="82" spans="4:8" s="23" customFormat="1" ht="20.25" customHeight="1">
      <c r="D82" s="36"/>
      <c r="E82" s="36"/>
      <c r="H82" s="162"/>
    </row>
    <row r="83" spans="4:8" s="23" customFormat="1" ht="20.25" customHeight="1">
      <c r="D83" s="36"/>
      <c r="E83" s="36"/>
      <c r="H83" s="162"/>
    </row>
    <row r="84" spans="4:8" s="23" customFormat="1" ht="20.25" customHeight="1">
      <c r="D84" s="36"/>
      <c r="E84" s="36"/>
      <c r="H84" s="162"/>
    </row>
    <row r="85" spans="4:8" s="23" customFormat="1" ht="20.25" customHeight="1">
      <c r="D85" s="36"/>
      <c r="E85" s="36"/>
      <c r="H85" s="162"/>
    </row>
    <row r="86" spans="4:8" s="23" customFormat="1" ht="20.25" customHeight="1">
      <c r="D86" s="36"/>
      <c r="E86" s="36"/>
      <c r="H86" s="162"/>
    </row>
    <row r="87" spans="4:8" s="23" customFormat="1" ht="20.25" customHeight="1">
      <c r="D87" s="36"/>
      <c r="E87" s="36"/>
      <c r="H87" s="162"/>
    </row>
    <row r="88" spans="4:8" s="23" customFormat="1" ht="20.25" customHeight="1">
      <c r="D88" s="36"/>
      <c r="E88" s="36"/>
      <c r="H88" s="162"/>
    </row>
    <row r="89" spans="4:8" s="23" customFormat="1" ht="20.25" customHeight="1">
      <c r="D89" s="36"/>
      <c r="E89" s="36"/>
      <c r="H89" s="162"/>
    </row>
    <row r="90" spans="4:8" s="23" customFormat="1" ht="20.25" customHeight="1">
      <c r="D90" s="36"/>
      <c r="E90" s="36"/>
      <c r="H90" s="162"/>
    </row>
    <row r="91" spans="4:8" s="23" customFormat="1" ht="20.25" customHeight="1">
      <c r="D91" s="36"/>
      <c r="E91" s="36"/>
      <c r="H91" s="162"/>
    </row>
    <row r="92" spans="4:8" s="23" customFormat="1" ht="20.25" customHeight="1">
      <c r="D92" s="36"/>
      <c r="E92" s="36"/>
      <c r="H92" s="162"/>
    </row>
    <row r="93" spans="4:8" s="23" customFormat="1" ht="20.25" customHeight="1">
      <c r="D93" s="36"/>
      <c r="E93" s="36"/>
      <c r="H93" s="162"/>
    </row>
    <row r="94" spans="4:8" s="23" customFormat="1" ht="20.25" customHeight="1">
      <c r="D94" s="36"/>
      <c r="E94" s="36"/>
      <c r="H94" s="162"/>
    </row>
    <row r="95" spans="4:8" s="23" customFormat="1" ht="20.25" customHeight="1">
      <c r="D95" s="36"/>
      <c r="E95" s="36"/>
      <c r="H95" s="162"/>
    </row>
    <row r="96" spans="4:8" s="23" customFormat="1" ht="20.25" customHeight="1">
      <c r="D96" s="36"/>
      <c r="E96" s="36"/>
      <c r="H96" s="162"/>
    </row>
    <row r="97" spans="4:8" s="23" customFormat="1" ht="20.25" customHeight="1">
      <c r="D97" s="36"/>
      <c r="E97" s="36"/>
      <c r="H97" s="162"/>
    </row>
    <row r="98" spans="4:8" s="23" customFormat="1" ht="20.25" customHeight="1">
      <c r="D98" s="36"/>
      <c r="E98" s="36"/>
      <c r="H98" s="162"/>
    </row>
    <row r="99" spans="4:8" s="23" customFormat="1" ht="20.25" customHeight="1">
      <c r="D99" s="36"/>
      <c r="E99" s="36"/>
      <c r="H99" s="162"/>
    </row>
    <row r="100" spans="4:8" s="23" customFormat="1" ht="20.25" customHeight="1">
      <c r="D100" s="36"/>
      <c r="E100" s="36"/>
      <c r="H100" s="162"/>
    </row>
    <row r="101" spans="4:8" s="23" customFormat="1" ht="20.25" customHeight="1">
      <c r="D101" s="36"/>
      <c r="E101" s="36"/>
      <c r="H101" s="162"/>
    </row>
    <row r="102" spans="4:8" s="23" customFormat="1" ht="20.25" customHeight="1">
      <c r="D102" s="36"/>
      <c r="E102" s="36"/>
      <c r="H102" s="162"/>
    </row>
    <row r="103" spans="4:8" s="23" customFormat="1" ht="20.25" customHeight="1">
      <c r="D103" s="36"/>
      <c r="E103" s="36"/>
      <c r="H103" s="162"/>
    </row>
    <row r="104" spans="4:8" s="23" customFormat="1" ht="20.25" customHeight="1">
      <c r="D104" s="36"/>
      <c r="E104" s="36"/>
      <c r="H104" s="162"/>
    </row>
    <row r="105" spans="4:8" s="23" customFormat="1" ht="20.25" customHeight="1">
      <c r="D105" s="36"/>
      <c r="E105" s="36"/>
      <c r="H105" s="162"/>
    </row>
    <row r="106" spans="4:8" s="23" customFormat="1" ht="20.25" customHeight="1">
      <c r="D106" s="36"/>
      <c r="E106" s="36"/>
      <c r="H106" s="162"/>
    </row>
    <row r="107" spans="4:8" s="23" customFormat="1" ht="20.25" customHeight="1">
      <c r="D107" s="36"/>
      <c r="E107" s="36"/>
      <c r="H107" s="162"/>
    </row>
    <row r="108" spans="4:8" s="23" customFormat="1" ht="20.25" customHeight="1">
      <c r="D108" s="36"/>
      <c r="E108" s="36"/>
      <c r="H108" s="162"/>
    </row>
    <row r="109" spans="4:8" s="23" customFormat="1" ht="20.25" customHeight="1">
      <c r="D109" s="36"/>
      <c r="E109" s="36"/>
      <c r="H109" s="162"/>
    </row>
    <row r="110" spans="4:8" s="23" customFormat="1" ht="20.25" customHeight="1">
      <c r="D110" s="36"/>
      <c r="E110" s="36"/>
      <c r="H110" s="162"/>
    </row>
    <row r="111" spans="4:8" s="23" customFormat="1" ht="20.25" customHeight="1">
      <c r="D111" s="36"/>
      <c r="E111" s="36"/>
      <c r="H111" s="162"/>
    </row>
    <row r="112" spans="4:8" s="23" customFormat="1" ht="20.25" customHeight="1">
      <c r="D112" s="36"/>
      <c r="E112" s="36"/>
      <c r="H112" s="162"/>
    </row>
    <row r="113" spans="4:8" s="23" customFormat="1" ht="20.25" customHeight="1">
      <c r="D113" s="36"/>
      <c r="E113" s="36"/>
      <c r="H113" s="162"/>
    </row>
    <row r="114" spans="4:8" s="23" customFormat="1" ht="20.25" customHeight="1">
      <c r="D114" s="36"/>
      <c r="E114" s="36"/>
      <c r="H114" s="162"/>
    </row>
    <row r="115" spans="4:8" s="23" customFormat="1" ht="20.25" customHeight="1">
      <c r="D115" s="36"/>
      <c r="E115" s="36"/>
      <c r="H115" s="162"/>
    </row>
    <row r="116" spans="4:8" s="23" customFormat="1" ht="20.25" customHeight="1">
      <c r="D116" s="36"/>
      <c r="E116" s="36"/>
      <c r="H116" s="162"/>
    </row>
    <row r="117" spans="4:8" s="23" customFormat="1" ht="20.25" customHeight="1">
      <c r="D117" s="36"/>
      <c r="E117" s="36"/>
      <c r="H117" s="162"/>
    </row>
  </sheetData>
  <mergeCells count="9">
    <mergeCell ref="A2:F2"/>
    <mergeCell ref="A4:F4"/>
    <mergeCell ref="A5:F5"/>
    <mergeCell ref="A52:F52"/>
    <mergeCell ref="A3:F3"/>
    <mergeCell ref="A49:C49"/>
    <mergeCell ref="A50:C50"/>
    <mergeCell ref="D50:E50"/>
    <mergeCell ref="D51:E51"/>
  </mergeCells>
  <phoneticPr fontId="5" type="noConversion"/>
  <printOptions horizontalCentered="1" verticalCentered="1"/>
  <pageMargins left="0.51181102362204722" right="0.51181102362204722" top="0.74803149606299213" bottom="0.94488188976377963" header="0.31496062992125984" footer="0.31496062992125984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</sheetPr>
  <dimension ref="A1:R191"/>
  <sheetViews>
    <sheetView workbookViewId="0">
      <selection activeCell="L9" sqref="L9"/>
    </sheetView>
  </sheetViews>
  <sheetFormatPr baseColWidth="10" defaultColWidth="8.125" defaultRowHeight="15.75"/>
  <cols>
    <col min="1" max="1" width="8.125" style="459"/>
    <col min="2" max="2" width="16.5" style="374" customWidth="1"/>
    <col min="3" max="3" width="10" style="374" customWidth="1"/>
    <col min="4" max="4" width="13.125" style="374" customWidth="1"/>
    <col min="5" max="5" width="9.125" style="374" customWidth="1"/>
    <col min="6" max="6" width="11" style="374" customWidth="1"/>
    <col min="7" max="7" width="9.375" style="374" customWidth="1"/>
    <col min="8" max="9" width="14.5" style="374" customWidth="1"/>
    <col min="10" max="10" width="9.5" style="374" customWidth="1"/>
    <col min="11" max="11" width="10.375" style="374" customWidth="1"/>
    <col min="12" max="12" width="11.75" style="374" customWidth="1"/>
    <col min="13" max="16384" width="8.125" style="374"/>
  </cols>
  <sheetData>
    <row r="1" spans="1:13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/>
      <c r="B2" s="467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375"/>
    </row>
    <row r="3" spans="1:13" ht="16.5" thickBot="1">
      <c r="A3" s="375"/>
      <c r="B3" s="467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1:13">
      <c r="A4" s="466"/>
      <c r="B4" s="1134" t="s">
        <v>1253</v>
      </c>
      <c r="C4" s="1135"/>
      <c r="D4" s="1135"/>
      <c r="E4" s="1135"/>
      <c r="F4" s="1135"/>
      <c r="G4" s="1135"/>
      <c r="H4" s="1135"/>
      <c r="I4" s="1135"/>
      <c r="J4" s="1135"/>
      <c r="K4" s="1135"/>
      <c r="L4" s="1136"/>
      <c r="M4" s="375"/>
    </row>
    <row r="5" spans="1:13" ht="13.5" customHeight="1">
      <c r="A5" s="466"/>
      <c r="B5" s="1137" t="s">
        <v>1271</v>
      </c>
      <c r="C5" s="1138"/>
      <c r="D5" s="1138"/>
      <c r="E5" s="1138"/>
      <c r="F5" s="1138"/>
      <c r="G5" s="1138"/>
      <c r="H5" s="1138"/>
      <c r="I5" s="1138"/>
      <c r="J5" s="1138"/>
      <c r="K5" s="1138"/>
      <c r="L5" s="1139"/>
      <c r="M5" s="375"/>
    </row>
    <row r="6" spans="1:13" ht="16.5" customHeight="1">
      <c r="A6" s="466"/>
      <c r="B6" s="1137" t="str">
        <f>'Inf. Analitico Deuda y Otros'!B4:J4</f>
        <v>DEL MES DE ENERO AL MES DICIEMBRE DEL 2017</v>
      </c>
      <c r="C6" s="1138"/>
      <c r="D6" s="1138"/>
      <c r="E6" s="1138"/>
      <c r="F6" s="1138"/>
      <c r="G6" s="1138"/>
      <c r="H6" s="1138"/>
      <c r="I6" s="1138"/>
      <c r="J6" s="1138"/>
      <c r="K6" s="1138"/>
      <c r="L6" s="1139"/>
      <c r="M6" s="375"/>
    </row>
    <row r="7" spans="1:13" ht="21" customHeight="1" thickBot="1">
      <c r="A7" s="466"/>
      <c r="B7" s="1140" t="s">
        <v>566</v>
      </c>
      <c r="C7" s="1141"/>
      <c r="D7" s="1141"/>
      <c r="E7" s="1141"/>
      <c r="F7" s="1141"/>
      <c r="G7" s="1141"/>
      <c r="H7" s="1141"/>
      <c r="I7" s="1141"/>
      <c r="J7" s="1141"/>
      <c r="K7" s="1141"/>
      <c r="L7" s="1142"/>
      <c r="M7" s="375"/>
    </row>
    <row r="8" spans="1:13" ht="87" customHeight="1" thickBot="1">
      <c r="A8" s="466"/>
      <c r="B8" s="632" t="s">
        <v>627</v>
      </c>
      <c r="C8" s="631" t="s">
        <v>628</v>
      </c>
      <c r="D8" s="631" t="s">
        <v>629</v>
      </c>
      <c r="E8" s="631" t="s">
        <v>630</v>
      </c>
      <c r="F8" s="631" t="s">
        <v>631</v>
      </c>
      <c r="G8" s="631" t="s">
        <v>632</v>
      </c>
      <c r="H8" s="631" t="s">
        <v>633</v>
      </c>
      <c r="I8" s="631" t="s">
        <v>634</v>
      </c>
      <c r="J8" s="631" t="s">
        <v>1322</v>
      </c>
      <c r="K8" s="631" t="s">
        <v>1321</v>
      </c>
      <c r="L8" s="631" t="s">
        <v>1323</v>
      </c>
      <c r="M8" s="375"/>
    </row>
    <row r="9" spans="1:13" ht="16.5" customHeight="1">
      <c r="A9" s="466"/>
      <c r="B9" s="468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375"/>
    </row>
    <row r="10" spans="1:13" ht="31.5" customHeight="1">
      <c r="A10" s="466"/>
      <c r="B10" s="633" t="s">
        <v>635</v>
      </c>
      <c r="C10" s="471">
        <v>0</v>
      </c>
      <c r="D10" s="471">
        <v>0</v>
      </c>
      <c r="E10" s="471">
        <v>0</v>
      </c>
      <c r="F10" s="471">
        <v>0</v>
      </c>
      <c r="G10" s="471">
        <v>0</v>
      </c>
      <c r="H10" s="471">
        <v>0</v>
      </c>
      <c r="I10" s="471">
        <v>0</v>
      </c>
      <c r="J10" s="471">
        <v>0</v>
      </c>
      <c r="K10" s="471">
        <v>0</v>
      </c>
      <c r="L10" s="471">
        <v>0</v>
      </c>
      <c r="M10" s="375"/>
    </row>
    <row r="11" spans="1:13" ht="16.5" customHeight="1">
      <c r="A11" s="466"/>
      <c r="B11" s="472" t="s">
        <v>636</v>
      </c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>
        <v>0</v>
      </c>
      <c r="L11" s="473">
        <v>0</v>
      </c>
      <c r="M11" s="375"/>
    </row>
    <row r="12" spans="1:13" ht="16.5" customHeight="1">
      <c r="A12" s="466"/>
      <c r="B12" s="472" t="s">
        <v>637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473">
        <v>0</v>
      </c>
      <c r="M12" s="375"/>
    </row>
    <row r="13" spans="1:13" ht="16.5" customHeight="1">
      <c r="A13" s="466"/>
      <c r="B13" s="472" t="s">
        <v>638</v>
      </c>
      <c r="C13" s="473">
        <v>0</v>
      </c>
      <c r="D13" s="473">
        <v>0</v>
      </c>
      <c r="E13" s="473">
        <v>0</v>
      </c>
      <c r="F13" s="473">
        <v>0</v>
      </c>
      <c r="G13" s="473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375"/>
    </row>
    <row r="14" spans="1:13" ht="16.5" customHeight="1">
      <c r="A14" s="466"/>
      <c r="B14" s="472" t="s">
        <v>639</v>
      </c>
      <c r="C14" s="473">
        <v>0</v>
      </c>
      <c r="D14" s="473">
        <v>0</v>
      </c>
      <c r="E14" s="473">
        <v>0</v>
      </c>
      <c r="F14" s="473">
        <v>0</v>
      </c>
      <c r="G14" s="473">
        <v>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375"/>
    </row>
    <row r="15" spans="1:13" ht="16.5" customHeight="1">
      <c r="A15" s="466"/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375"/>
    </row>
    <row r="16" spans="1:13" ht="24.75" customHeight="1">
      <c r="A16" s="466"/>
      <c r="B16" s="470" t="s">
        <v>640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375"/>
    </row>
    <row r="17" spans="1:18" ht="16.5" customHeight="1">
      <c r="A17" s="466"/>
      <c r="B17" s="472" t="s">
        <v>641</v>
      </c>
      <c r="C17" s="473">
        <v>0</v>
      </c>
      <c r="D17" s="473">
        <v>0</v>
      </c>
      <c r="E17" s="473">
        <v>0</v>
      </c>
      <c r="F17" s="473">
        <v>0</v>
      </c>
      <c r="G17" s="473">
        <v>0</v>
      </c>
      <c r="H17" s="473">
        <v>0</v>
      </c>
      <c r="I17" s="473">
        <v>0</v>
      </c>
      <c r="J17" s="473">
        <v>0</v>
      </c>
      <c r="K17" s="473">
        <v>0</v>
      </c>
      <c r="L17" s="473">
        <v>0</v>
      </c>
      <c r="M17" s="375"/>
    </row>
    <row r="18" spans="1:18" ht="16.5" customHeight="1">
      <c r="A18" s="466"/>
      <c r="B18" s="472" t="s">
        <v>642</v>
      </c>
      <c r="C18" s="473">
        <v>0</v>
      </c>
      <c r="D18" s="473">
        <v>0</v>
      </c>
      <c r="E18" s="473">
        <v>0</v>
      </c>
      <c r="F18" s="473">
        <v>0</v>
      </c>
      <c r="G18" s="473">
        <v>0</v>
      </c>
      <c r="H18" s="473">
        <v>0</v>
      </c>
      <c r="I18" s="473">
        <v>0</v>
      </c>
      <c r="J18" s="473">
        <v>0</v>
      </c>
      <c r="K18" s="473">
        <v>0</v>
      </c>
      <c r="L18" s="473">
        <v>0</v>
      </c>
      <c r="M18" s="375"/>
    </row>
    <row r="19" spans="1:18" ht="16.5" customHeight="1">
      <c r="A19" s="466"/>
      <c r="B19" s="472" t="s">
        <v>643</v>
      </c>
      <c r="C19" s="473">
        <v>0</v>
      </c>
      <c r="D19" s="473">
        <v>0</v>
      </c>
      <c r="E19" s="473">
        <v>0</v>
      </c>
      <c r="F19" s="473">
        <v>0</v>
      </c>
      <c r="G19" s="473">
        <v>0</v>
      </c>
      <c r="H19" s="473">
        <v>0</v>
      </c>
      <c r="I19" s="473">
        <v>0</v>
      </c>
      <c r="J19" s="473">
        <v>0</v>
      </c>
      <c r="K19" s="473">
        <v>0</v>
      </c>
      <c r="L19" s="473">
        <v>0</v>
      </c>
      <c r="M19" s="375"/>
    </row>
    <row r="20" spans="1:18" ht="16.5" customHeight="1">
      <c r="A20" s="466"/>
      <c r="B20" s="472" t="s">
        <v>644</v>
      </c>
      <c r="C20" s="473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  <c r="L20" s="473">
        <v>0</v>
      </c>
      <c r="M20" s="375"/>
    </row>
    <row r="21" spans="1:18" ht="9.75" customHeight="1">
      <c r="A21" s="466"/>
      <c r="B21" s="474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375"/>
    </row>
    <row r="22" spans="1:18" ht="38.25" customHeight="1">
      <c r="A22" s="466"/>
      <c r="B22" s="470" t="s">
        <v>645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375"/>
    </row>
    <row r="23" spans="1:18" ht="9" customHeight="1" thickBot="1">
      <c r="A23" s="466"/>
      <c r="B23" s="475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375"/>
    </row>
    <row r="24" spans="1:18" ht="5.25" customHeight="1" thickBot="1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1:18">
      <c r="A25" s="375"/>
      <c r="B25" s="399"/>
      <c r="C25" s="477"/>
      <c r="D25" s="477"/>
      <c r="E25" s="477"/>
      <c r="F25" s="477"/>
      <c r="G25" s="477"/>
      <c r="H25" s="477"/>
      <c r="I25" s="477"/>
      <c r="J25" s="477"/>
      <c r="K25" s="477"/>
      <c r="L25" s="404"/>
      <c r="M25" s="375"/>
    </row>
    <row r="26" spans="1:18" ht="16.5" thickBot="1">
      <c r="A26" s="375"/>
      <c r="B26" s="382"/>
      <c r="C26" s="455"/>
      <c r="D26" s="449"/>
      <c r="E26" s="449"/>
      <c r="F26" s="454"/>
      <c r="G26" s="454"/>
      <c r="H26" s="454"/>
      <c r="I26" s="449"/>
      <c r="J26" s="397"/>
      <c r="K26" s="397"/>
      <c r="L26" s="384"/>
      <c r="M26" s="375"/>
      <c r="P26" s="1130"/>
      <c r="Q26" s="1130"/>
      <c r="R26" s="1130"/>
    </row>
    <row r="27" spans="1:18" ht="22.5" customHeight="1">
      <c r="A27" s="375"/>
      <c r="B27" s="382"/>
      <c r="C27" s="1131" t="s">
        <v>562</v>
      </c>
      <c r="D27" s="1131"/>
      <c r="E27" s="1131"/>
      <c r="F27" s="405"/>
      <c r="G27" s="383"/>
      <c r="H27" s="478"/>
      <c r="I27" s="1130" t="s">
        <v>646</v>
      </c>
      <c r="J27" s="1130"/>
      <c r="K27" s="1130"/>
      <c r="L27" s="384"/>
      <c r="M27" s="375"/>
    </row>
    <row r="28" spans="1:18">
      <c r="A28" s="375"/>
      <c r="B28" s="382"/>
      <c r="C28" s="634"/>
      <c r="D28" s="630" t="s">
        <v>563</v>
      </c>
      <c r="E28" s="440"/>
      <c r="F28" s="405"/>
      <c r="G28" s="383"/>
      <c r="H28" s="478"/>
      <c r="I28" s="1130" t="s">
        <v>610</v>
      </c>
      <c r="J28" s="1130"/>
      <c r="K28" s="1130"/>
      <c r="L28" s="384"/>
      <c r="M28" s="375"/>
    </row>
    <row r="29" spans="1:18" ht="37.5" customHeight="1" thickBot="1">
      <c r="A29" s="375"/>
      <c r="B29" s="396"/>
      <c r="C29" s="1132" t="s">
        <v>388</v>
      </c>
      <c r="D29" s="1132"/>
      <c r="E29" s="1132"/>
      <c r="F29" s="1132"/>
      <c r="G29" s="1132"/>
      <c r="H29" s="1132"/>
      <c r="I29" s="1132"/>
      <c r="J29" s="1132"/>
      <c r="K29" s="1132"/>
      <c r="L29" s="398"/>
      <c r="M29" s="375"/>
    </row>
    <row r="30" spans="1:18">
      <c r="A30" s="375"/>
      <c r="B30" s="383"/>
      <c r="C30" s="407"/>
      <c r="D30" s="407"/>
      <c r="E30" s="407"/>
      <c r="F30" s="407"/>
      <c r="G30" s="407"/>
      <c r="H30" s="407"/>
      <c r="I30" s="407"/>
      <c r="J30" s="383"/>
      <c r="K30" s="375"/>
      <c r="L30" s="375"/>
      <c r="M30" s="375"/>
    </row>
    <row r="31" spans="1:18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</row>
    <row r="32" spans="1:18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</row>
    <row r="33" spans="1:13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</row>
    <row r="34" spans="1:13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</row>
    <row r="35" spans="1:13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1:13" ht="64.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</row>
    <row r="37" spans="1:13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</row>
    <row r="38" spans="1:13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</row>
    <row r="39" spans="1:13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</row>
    <row r="40" spans="1:13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</row>
    <row r="41" spans="1:13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</row>
    <row r="42" spans="1:13" ht="80.25" customHeight="1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</row>
    <row r="43" spans="1:13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3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</row>
    <row r="45" spans="1:13">
      <c r="A45" s="460"/>
    </row>
    <row r="46" spans="1:13">
      <c r="A46" s="457"/>
    </row>
    <row r="47" spans="1:13">
      <c r="A47" s="460"/>
    </row>
    <row r="48" spans="1:13">
      <c r="A48" s="460"/>
    </row>
    <row r="49" spans="1:3">
      <c r="A49" s="457"/>
    </row>
    <row r="50" spans="1:3">
      <c r="A50" s="460"/>
    </row>
    <row r="51" spans="1:3">
      <c r="A51" s="460"/>
    </row>
    <row r="53" spans="1:3" ht="48" customHeight="1">
      <c r="A53" s="461"/>
      <c r="B53" s="462"/>
      <c r="C53" s="463"/>
    </row>
    <row r="54" spans="1:3" ht="15.75" customHeight="1">
      <c r="A54" s="461"/>
      <c r="B54" s="464"/>
      <c r="C54" s="464"/>
    </row>
    <row r="55" spans="1:3">
      <c r="A55" s="461"/>
      <c r="B55" s="464"/>
      <c r="C55" s="464"/>
    </row>
    <row r="56" spans="1:3">
      <c r="A56" s="461"/>
      <c r="B56" s="464"/>
      <c r="C56" s="464"/>
    </row>
    <row r="57" spans="1:3">
      <c r="A57" s="461"/>
      <c r="B57" s="464"/>
      <c r="C57" s="464"/>
    </row>
    <row r="58" spans="1:3">
      <c r="A58" s="461"/>
      <c r="B58" s="464"/>
      <c r="C58" s="464"/>
    </row>
    <row r="59" spans="1:3">
      <c r="A59" s="461"/>
      <c r="B59" s="464"/>
      <c r="C59" s="464"/>
    </row>
    <row r="61" spans="1:3">
      <c r="A61" s="460"/>
    </row>
    <row r="62" spans="1:3">
      <c r="A62" s="460"/>
    </row>
    <row r="64" spans="1:3">
      <c r="A64" s="461"/>
      <c r="B64" s="462"/>
      <c r="C64" s="462"/>
    </row>
    <row r="65" spans="1:3">
      <c r="A65" s="461"/>
      <c r="B65" s="464"/>
      <c r="C65" s="464"/>
    </row>
    <row r="66" spans="1:3">
      <c r="A66" s="461"/>
      <c r="B66" s="461"/>
      <c r="C66" s="461"/>
    </row>
    <row r="67" spans="1:3">
      <c r="A67" s="461"/>
      <c r="B67" s="464"/>
      <c r="C67" s="464"/>
    </row>
    <row r="68" spans="1:3">
      <c r="A68" s="461"/>
      <c r="B68" s="464"/>
      <c r="C68" s="464"/>
    </row>
    <row r="69" spans="1:3">
      <c r="A69" s="461"/>
      <c r="B69" s="464"/>
      <c r="C69" s="464"/>
    </row>
    <row r="70" spans="1:3">
      <c r="A70" s="461"/>
      <c r="B70" s="464"/>
      <c r="C70" s="464"/>
    </row>
    <row r="71" spans="1:3">
      <c r="A71" s="461"/>
      <c r="B71" s="464"/>
      <c r="C71" s="464"/>
    </row>
    <row r="72" spans="1:3">
      <c r="A72" s="461"/>
      <c r="B72" s="461"/>
      <c r="C72" s="461"/>
    </row>
    <row r="73" spans="1:3">
      <c r="A73" s="461"/>
      <c r="B73" s="464"/>
      <c r="C73" s="464"/>
    </row>
    <row r="74" spans="1:3">
      <c r="A74" s="461"/>
      <c r="B74" s="464"/>
      <c r="C74" s="464"/>
    </row>
    <row r="76" spans="1:3">
      <c r="A76" s="460"/>
    </row>
    <row r="77" spans="1:3">
      <c r="A77" s="460"/>
    </row>
    <row r="78" spans="1:3">
      <c r="A78" s="460"/>
    </row>
    <row r="79" spans="1:3">
      <c r="A79" s="457"/>
    </row>
    <row r="80" spans="1:3">
      <c r="A80" s="460"/>
    </row>
    <row r="81" spans="1:1">
      <c r="A81" s="457"/>
    </row>
    <row r="82" spans="1:1">
      <c r="A82" s="457"/>
    </row>
    <row r="83" spans="1:1">
      <c r="A83" s="457"/>
    </row>
    <row r="84" spans="1:1">
      <c r="A84" s="458"/>
    </row>
    <row r="85" spans="1:1">
      <c r="A85" s="458"/>
    </row>
    <row r="86" spans="1:1">
      <c r="A86" s="458"/>
    </row>
    <row r="87" spans="1:1">
      <c r="A87" s="458"/>
    </row>
    <row r="88" spans="1:1">
      <c r="A88" s="458"/>
    </row>
    <row r="89" spans="1:1">
      <c r="A89" s="458"/>
    </row>
    <row r="90" spans="1:1">
      <c r="A90" s="457"/>
    </row>
    <row r="91" spans="1:1">
      <c r="A91" s="458"/>
    </row>
    <row r="92" spans="1:1">
      <c r="A92" s="458"/>
    </row>
    <row r="94" spans="1:1">
      <c r="A94" s="457"/>
    </row>
    <row r="95" spans="1:1">
      <c r="A95" s="457"/>
    </row>
    <row r="96" spans="1:1">
      <c r="A96" s="457"/>
    </row>
    <row r="97" spans="1:1">
      <c r="A97" s="457"/>
    </row>
    <row r="98" spans="1:1">
      <c r="A98" s="457"/>
    </row>
    <row r="99" spans="1:1">
      <c r="A99" s="457"/>
    </row>
    <row r="100" spans="1:1">
      <c r="A100" s="460"/>
    </row>
    <row r="101" spans="1:1">
      <c r="A101" s="460"/>
    </row>
    <row r="102" spans="1:1">
      <c r="A102" s="460"/>
    </row>
    <row r="103" spans="1:1">
      <c r="A103" s="457"/>
    </row>
    <row r="104" spans="1:1">
      <c r="A104" s="460"/>
    </row>
    <row r="105" spans="1:1">
      <c r="A105" s="457"/>
    </row>
    <row r="106" spans="1:1">
      <c r="A106" s="457"/>
    </row>
    <row r="107" spans="1:1">
      <c r="A107" s="460"/>
    </row>
    <row r="108" spans="1:1">
      <c r="A108" s="460"/>
    </row>
    <row r="109" spans="1:1">
      <c r="A109" s="457"/>
    </row>
    <row r="110" spans="1:1">
      <c r="A110" s="457"/>
    </row>
    <row r="111" spans="1:1">
      <c r="A111" s="460"/>
    </row>
    <row r="113" spans="1:1">
      <c r="A113" s="457"/>
    </row>
    <row r="114" spans="1:1">
      <c r="A114" s="460"/>
    </row>
    <row r="115" spans="1:1">
      <c r="A115" s="457"/>
    </row>
    <row r="116" spans="1:1">
      <c r="A116" s="374"/>
    </row>
    <row r="117" spans="1:1">
      <c r="A117" s="460"/>
    </row>
    <row r="118" spans="1:1">
      <c r="A118" s="457"/>
    </row>
    <row r="119" spans="1:1">
      <c r="A119" s="457"/>
    </row>
    <row r="120" spans="1:1">
      <c r="A120" s="460"/>
    </row>
    <row r="121" spans="1:1">
      <c r="A121" s="460"/>
    </row>
    <row r="122" spans="1:1">
      <c r="A122" s="460"/>
    </row>
    <row r="123" spans="1:1">
      <c r="A123" s="460"/>
    </row>
    <row r="124" spans="1:1">
      <c r="A124" s="460"/>
    </row>
    <row r="125" spans="1:1">
      <c r="A125" s="460"/>
    </row>
    <row r="126" spans="1:1">
      <c r="A126" s="460"/>
    </row>
    <row r="127" spans="1:1">
      <c r="A127" s="457"/>
    </row>
    <row r="128" spans="1:1">
      <c r="A128" s="457"/>
    </row>
    <row r="129" spans="1:1">
      <c r="A129" s="457"/>
    </row>
    <row r="130" spans="1:1">
      <c r="A130" s="457"/>
    </row>
    <row r="131" spans="1:1">
      <c r="A131" s="460"/>
    </row>
    <row r="132" spans="1:1">
      <c r="A132" s="457"/>
    </row>
    <row r="133" spans="1:1">
      <c r="A133" s="457"/>
    </row>
    <row r="134" spans="1:1">
      <c r="A134" s="457"/>
    </row>
    <row r="135" spans="1:1">
      <c r="A135" s="457"/>
    </row>
    <row r="136" spans="1:1">
      <c r="A136" s="460"/>
    </row>
    <row r="137" spans="1:1">
      <c r="A137" s="460"/>
    </row>
    <row r="138" spans="1:1">
      <c r="A138" s="457"/>
    </row>
    <row r="139" spans="1:1">
      <c r="A139" s="457"/>
    </row>
    <row r="140" spans="1:1">
      <c r="A140" s="460"/>
    </row>
    <row r="141" spans="1:1">
      <c r="A141" s="457"/>
    </row>
    <row r="142" spans="1:1">
      <c r="A142" s="457"/>
    </row>
    <row r="144" spans="1:1">
      <c r="A144" s="457"/>
    </row>
    <row r="145" spans="1:1">
      <c r="A145" s="457"/>
    </row>
    <row r="146" spans="1:1">
      <c r="A146" s="457"/>
    </row>
    <row r="147" spans="1:1">
      <c r="A147" s="457"/>
    </row>
    <row r="148" spans="1:1">
      <c r="A148" s="460"/>
    </row>
    <row r="149" spans="1:1">
      <c r="A149" s="457"/>
    </row>
    <row r="150" spans="1:1">
      <c r="A150" s="457"/>
    </row>
    <row r="151" spans="1:1">
      <c r="A151" s="457"/>
    </row>
    <row r="152" spans="1:1">
      <c r="A152" s="457"/>
    </row>
    <row r="153" spans="1:1">
      <c r="A153" s="460"/>
    </row>
    <row r="154" spans="1:1">
      <c r="A154" s="457"/>
    </row>
    <row r="155" spans="1:1">
      <c r="A155" s="457"/>
    </row>
    <row r="156" spans="1:1">
      <c r="A156" s="460"/>
    </row>
    <row r="157" spans="1:1">
      <c r="A157" s="460"/>
    </row>
    <row r="158" spans="1:1">
      <c r="A158" s="460"/>
    </row>
    <row r="159" spans="1:1">
      <c r="A159" s="460"/>
    </row>
    <row r="160" spans="1:1">
      <c r="A160" s="457"/>
    </row>
    <row r="161" spans="1:1">
      <c r="A161" s="457"/>
    </row>
    <row r="162" spans="1:1">
      <c r="A162" s="457"/>
    </row>
    <row r="163" spans="1:1">
      <c r="A163" s="457"/>
    </row>
    <row r="164" spans="1:1">
      <c r="A164" s="457"/>
    </row>
    <row r="165" spans="1:1">
      <c r="A165" s="457"/>
    </row>
    <row r="166" spans="1:1">
      <c r="A166" s="457"/>
    </row>
    <row r="167" spans="1:1">
      <c r="A167" s="457"/>
    </row>
    <row r="168" spans="1:1">
      <c r="A168" s="457"/>
    </row>
    <row r="169" spans="1:1">
      <c r="A169" s="457"/>
    </row>
    <row r="170" spans="1:1">
      <c r="A170" s="457"/>
    </row>
    <row r="171" spans="1:1">
      <c r="A171" s="457"/>
    </row>
    <row r="172" spans="1:1">
      <c r="A172" s="457"/>
    </row>
    <row r="173" spans="1:1">
      <c r="A173" s="457"/>
    </row>
    <row r="174" spans="1:1" ht="34.5" customHeight="1">
      <c r="A174" s="457"/>
    </row>
    <row r="175" spans="1:1">
      <c r="A175" s="457"/>
    </row>
    <row r="176" spans="1:1">
      <c r="A176" s="457"/>
    </row>
    <row r="177" spans="1:1">
      <c r="A177" s="460"/>
    </row>
    <row r="178" spans="1:1">
      <c r="A178" s="457"/>
    </row>
    <row r="179" spans="1:1">
      <c r="A179" s="457"/>
    </row>
    <row r="180" spans="1:1">
      <c r="A180" s="457"/>
    </row>
    <row r="181" spans="1:1">
      <c r="A181" s="457"/>
    </row>
    <row r="182" spans="1:1">
      <c r="A182" s="457"/>
    </row>
    <row r="183" spans="1:1">
      <c r="A183" s="460"/>
    </row>
    <row r="184" spans="1:1">
      <c r="A184" s="460"/>
    </row>
    <row r="185" spans="1:1">
      <c r="A185" s="457"/>
    </row>
    <row r="186" spans="1:1">
      <c r="A186" s="460"/>
    </row>
    <row r="187" spans="1:1">
      <c r="A187" s="457"/>
    </row>
    <row r="188" spans="1:1">
      <c r="A188" s="460"/>
    </row>
    <row r="189" spans="1:1">
      <c r="A189" s="457"/>
    </row>
    <row r="191" spans="1:1" ht="20.25">
      <c r="A191" s="465"/>
    </row>
  </sheetData>
  <mergeCells count="10">
    <mergeCell ref="C2:L2"/>
    <mergeCell ref="B4:L4"/>
    <mergeCell ref="B5:L5"/>
    <mergeCell ref="B6:L6"/>
    <mergeCell ref="B7:L7"/>
    <mergeCell ref="P26:R26"/>
    <mergeCell ref="C27:E27"/>
    <mergeCell ref="I27:K27"/>
    <mergeCell ref="I28:K28"/>
    <mergeCell ref="C29:K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1:E30"/>
  <sheetViews>
    <sheetView workbookViewId="0">
      <selection activeCell="E14" sqref="E14"/>
    </sheetView>
  </sheetViews>
  <sheetFormatPr baseColWidth="10" defaultColWidth="11.375" defaultRowHeight="15.75"/>
  <cols>
    <col min="1" max="1" width="40.25" style="374" customWidth="1"/>
    <col min="2" max="2" width="26.75" style="374" bestFit="1" customWidth="1"/>
    <col min="3" max="3" width="17.125" style="374" customWidth="1"/>
    <col min="4" max="4" width="24.5" style="409" customWidth="1"/>
    <col min="5" max="16384" width="11.375" style="374"/>
  </cols>
  <sheetData>
    <row r="1" spans="1:5" ht="16.5" thickBot="1">
      <c r="A1" s="410"/>
      <c r="B1" s="410"/>
      <c r="C1" s="410"/>
      <c r="D1" s="410"/>
      <c r="E1" s="410"/>
    </row>
    <row r="2" spans="1:5">
      <c r="A2" s="1134" t="s">
        <v>1255</v>
      </c>
      <c r="B2" s="1135"/>
      <c r="C2" s="1135"/>
      <c r="D2" s="1136"/>
      <c r="E2" s="411"/>
    </row>
    <row r="3" spans="1:5" ht="32.25" customHeight="1">
      <c r="A3" s="1146" t="s">
        <v>298</v>
      </c>
      <c r="B3" s="1147"/>
      <c r="C3" s="1147"/>
      <c r="D3" s="1148"/>
      <c r="E3" s="410"/>
    </row>
    <row r="4" spans="1:5" ht="25.5" customHeight="1" thickBot="1">
      <c r="A4" s="1149" t="str">
        <f>'G - Edo. Ana. Deu. y Pas.'!A4:E4</f>
        <v>DEL MES DE ENERO AL MES DICIEMBRE DEL 2017</v>
      </c>
      <c r="B4" s="1150"/>
      <c r="C4" s="1150"/>
      <c r="D4" s="1151"/>
      <c r="E4" s="412"/>
    </row>
    <row r="5" spans="1:5" ht="16.5" thickBot="1">
      <c r="A5" s="413" t="s">
        <v>614</v>
      </c>
      <c r="B5" s="414" t="s">
        <v>615</v>
      </c>
      <c r="C5" s="415" t="s">
        <v>389</v>
      </c>
      <c r="D5" s="415" t="s">
        <v>298</v>
      </c>
      <c r="E5" s="410"/>
    </row>
    <row r="6" spans="1:5" ht="16.5" thickBot="1">
      <c r="A6" s="416"/>
      <c r="B6" s="417" t="s">
        <v>616</v>
      </c>
      <c r="C6" s="417" t="s">
        <v>617</v>
      </c>
      <c r="D6" s="418" t="s">
        <v>618</v>
      </c>
      <c r="E6" s="410"/>
    </row>
    <row r="7" spans="1:5" ht="16.5" thickBot="1">
      <c r="A7" s="1152" t="s">
        <v>619</v>
      </c>
      <c r="B7" s="1152"/>
      <c r="C7" s="1152"/>
      <c r="D7" s="1152"/>
      <c r="E7" s="410"/>
    </row>
    <row r="8" spans="1:5">
      <c r="A8" s="419"/>
      <c r="B8" s="420"/>
      <c r="C8" s="420"/>
      <c r="D8" s="421"/>
      <c r="E8" s="410"/>
    </row>
    <row r="9" spans="1:5">
      <c r="A9" s="422"/>
      <c r="B9" s="423"/>
      <c r="C9" s="423"/>
      <c r="D9" s="424"/>
      <c r="E9" s="410"/>
    </row>
    <row r="10" spans="1:5">
      <c r="A10" s="422"/>
      <c r="B10" s="423"/>
      <c r="C10" s="423"/>
      <c r="D10" s="424"/>
      <c r="E10" s="410"/>
    </row>
    <row r="11" spans="1:5" ht="24" customHeight="1">
      <c r="A11" s="422" t="s">
        <v>620</v>
      </c>
      <c r="B11" s="423"/>
      <c r="C11" s="423"/>
      <c r="D11" s="424"/>
      <c r="E11" s="410"/>
    </row>
    <row r="12" spans="1:5">
      <c r="A12" s="425"/>
      <c r="B12" s="426"/>
      <c r="C12" s="426"/>
      <c r="D12" s="427"/>
      <c r="E12" s="410"/>
    </row>
    <row r="13" spans="1:5" ht="16.5" thickBot="1">
      <c r="A13" s="505"/>
      <c r="B13" s="506" t="s">
        <v>621</v>
      </c>
      <c r="C13" s="507"/>
      <c r="D13" s="508"/>
      <c r="E13" s="410"/>
    </row>
    <row r="14" spans="1:5">
      <c r="A14" s="419"/>
      <c r="B14" s="420"/>
      <c r="C14" s="420"/>
      <c r="D14" s="421"/>
      <c r="E14" s="410"/>
    </row>
    <row r="15" spans="1:5">
      <c r="A15" s="428"/>
      <c r="B15" s="423"/>
      <c r="C15" s="423"/>
      <c r="D15" s="424"/>
      <c r="E15" s="410"/>
    </row>
    <row r="16" spans="1:5">
      <c r="A16" s="422"/>
      <c r="B16" s="423"/>
      <c r="C16" s="423"/>
      <c r="D16" s="424"/>
      <c r="E16" s="410"/>
    </row>
    <row r="17" spans="1:5" ht="20.25" customHeight="1">
      <c r="A17" s="428" t="s">
        <v>622</v>
      </c>
      <c r="B17" s="423"/>
      <c r="C17" s="423"/>
      <c r="D17" s="424"/>
      <c r="E17" s="410"/>
    </row>
    <row r="18" spans="1:5">
      <c r="A18" s="428"/>
      <c r="B18" s="423"/>
      <c r="C18" s="423"/>
      <c r="D18" s="424"/>
      <c r="E18" s="410"/>
    </row>
    <row r="19" spans="1:5" ht="16.5" thickBot="1">
      <c r="A19" s="429" t="s">
        <v>379</v>
      </c>
      <c r="B19" s="430"/>
      <c r="C19" s="430"/>
      <c r="D19" s="431"/>
      <c r="E19" s="410"/>
    </row>
    <row r="20" spans="1:5" ht="7.5" customHeight="1" thickBot="1">
      <c r="A20" s="410"/>
      <c r="B20" s="410"/>
      <c r="C20" s="410"/>
      <c r="D20" s="410"/>
      <c r="E20" s="410"/>
    </row>
    <row r="21" spans="1:5">
      <c r="A21" s="432"/>
      <c r="B21" s="402"/>
      <c r="C21" s="402"/>
      <c r="D21" s="433"/>
      <c r="E21" s="434"/>
    </row>
    <row r="22" spans="1:5">
      <c r="A22" s="435"/>
      <c r="B22" s="436"/>
      <c r="C22" s="436"/>
      <c r="D22" s="437"/>
      <c r="E22" s="434"/>
    </row>
    <row r="23" spans="1:5">
      <c r="A23" s="438"/>
      <c r="B23" s="436"/>
      <c r="C23" s="480" t="s">
        <v>647</v>
      </c>
      <c r="D23" s="437"/>
      <c r="E23" s="509"/>
    </row>
    <row r="24" spans="1:5">
      <c r="A24" s="512" t="s">
        <v>562</v>
      </c>
      <c r="B24" s="440"/>
      <c r="C24" s="486" t="s">
        <v>660</v>
      </c>
      <c r="D24" s="511"/>
      <c r="E24" s="441"/>
    </row>
    <row r="25" spans="1:5" ht="14.25" customHeight="1">
      <c r="A25" s="512" t="s">
        <v>563</v>
      </c>
      <c r="B25" s="442"/>
      <c r="C25" s="487" t="s">
        <v>662</v>
      </c>
      <c r="D25" s="511"/>
      <c r="E25" s="443"/>
    </row>
    <row r="26" spans="1:5">
      <c r="A26" s="444"/>
      <c r="B26" s="445"/>
      <c r="C26" s="445"/>
      <c r="D26" s="446"/>
      <c r="E26" s="443"/>
    </row>
    <row r="27" spans="1:5" ht="27" customHeight="1">
      <c r="A27" s="1143" t="s">
        <v>564</v>
      </c>
      <c r="B27" s="1144"/>
      <c r="C27" s="1144"/>
      <c r="D27" s="1145"/>
      <c r="E27" s="447"/>
    </row>
    <row r="28" spans="1:5" ht="16.5" thickBot="1">
      <c r="A28" s="448"/>
      <c r="B28" s="449"/>
      <c r="C28" s="449"/>
      <c r="D28" s="450"/>
      <c r="E28" s="434"/>
    </row>
    <row r="29" spans="1:5">
      <c r="A29" s="410"/>
      <c r="B29" s="410"/>
      <c r="C29" s="410"/>
      <c r="D29" s="410"/>
      <c r="E29" s="410"/>
    </row>
    <row r="30" spans="1:5">
      <c r="A30" s="410"/>
      <c r="B30" s="410"/>
      <c r="C30" s="410"/>
      <c r="D30" s="410"/>
      <c r="E30" s="410"/>
    </row>
  </sheetData>
  <mergeCells count="5">
    <mergeCell ref="A27:D27"/>
    <mergeCell ref="A2:D2"/>
    <mergeCell ref="A3:D3"/>
    <mergeCell ref="A4:D4"/>
    <mergeCell ref="A7:D7"/>
  </mergeCells>
  <phoneticPr fontId="5" type="noConversion"/>
  <printOptions horizontalCentered="1" verticalCentered="1"/>
  <pageMargins left="1.5748031496062993" right="1.1023622047244095" top="1.1417322834645669" bottom="1.1417322834645669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D26"/>
  <sheetViews>
    <sheetView workbookViewId="0">
      <selection activeCell="D13" sqref="D13:D14"/>
    </sheetView>
  </sheetViews>
  <sheetFormatPr baseColWidth="10" defaultColWidth="11.375" defaultRowHeight="15.75"/>
  <cols>
    <col min="1" max="1" width="45.125" style="373" customWidth="1"/>
    <col min="2" max="2" width="34.25" style="373" customWidth="1"/>
    <col min="3" max="3" width="23.375" style="373" bestFit="1" customWidth="1"/>
    <col min="4" max="4" width="12.625" style="535" customWidth="1"/>
    <col min="5" max="16384" width="11.375" style="373"/>
  </cols>
  <sheetData>
    <row r="1" spans="1:4" ht="16.5" thickBot="1">
      <c r="A1" s="451"/>
      <c r="B1" s="451"/>
      <c r="C1" s="451"/>
      <c r="D1" s="451"/>
    </row>
    <row r="2" spans="1:4">
      <c r="A2" s="1134" t="s">
        <v>666</v>
      </c>
      <c r="B2" s="1135"/>
      <c r="C2" s="1136"/>
      <c r="D2" s="513"/>
    </row>
    <row r="3" spans="1:4">
      <c r="A3" s="1146" t="s">
        <v>668</v>
      </c>
      <c r="B3" s="1147"/>
      <c r="C3" s="1148"/>
      <c r="D3" s="451"/>
    </row>
    <row r="4" spans="1:4" ht="43.5" customHeight="1" thickBot="1">
      <c r="A4" s="1155" t="str">
        <f>'Endeudamiento Neto'!A4:D4</f>
        <v>DEL MES DE ENERO AL MES DICIEMBRE DEL 2017</v>
      </c>
      <c r="B4" s="1156"/>
      <c r="C4" s="1157"/>
      <c r="D4" s="514"/>
    </row>
    <row r="5" spans="1:4" ht="16.5" thickBot="1">
      <c r="A5" s="515" t="s">
        <v>614</v>
      </c>
      <c r="B5" s="516" t="s">
        <v>561</v>
      </c>
      <c r="C5" s="516" t="s">
        <v>623</v>
      </c>
      <c r="D5" s="451"/>
    </row>
    <row r="6" spans="1:4" ht="16.5" thickBot="1">
      <c r="A6" s="1158" t="s">
        <v>619</v>
      </c>
      <c r="B6" s="1159"/>
      <c r="C6" s="1160"/>
      <c r="D6" s="451"/>
    </row>
    <row r="7" spans="1:4">
      <c r="A7" s="517"/>
      <c r="B7" s="518"/>
      <c r="C7" s="519"/>
      <c r="D7" s="451"/>
    </row>
    <row r="8" spans="1:4">
      <c r="A8" s="520"/>
      <c r="B8" s="521"/>
      <c r="C8" s="522"/>
      <c r="D8" s="451"/>
    </row>
    <row r="9" spans="1:4" ht="19.5" customHeight="1">
      <c r="A9" s="520" t="s">
        <v>624</v>
      </c>
      <c r="B9" s="521"/>
      <c r="C9" s="522"/>
      <c r="D9" s="451"/>
    </row>
    <row r="10" spans="1:4">
      <c r="A10" s="523"/>
      <c r="B10" s="524"/>
      <c r="C10" s="525"/>
      <c r="D10" s="451"/>
    </row>
    <row r="11" spans="1:4" ht="16.5" thickBot="1">
      <c r="A11" s="1161" t="s">
        <v>621</v>
      </c>
      <c r="B11" s="1162"/>
      <c r="C11" s="1163"/>
      <c r="D11" s="451"/>
    </row>
    <row r="12" spans="1:4">
      <c r="A12" s="517"/>
      <c r="B12" s="526"/>
      <c r="C12" s="527"/>
      <c r="D12" s="451"/>
    </row>
    <row r="13" spans="1:4">
      <c r="A13" s="520"/>
      <c r="B13" s="528"/>
      <c r="C13" s="529"/>
      <c r="D13" s="451"/>
    </row>
    <row r="14" spans="1:4" ht="24" customHeight="1">
      <c r="A14" s="520" t="s">
        <v>625</v>
      </c>
      <c r="B14" s="528"/>
      <c r="C14" s="529"/>
      <c r="D14" s="451"/>
    </row>
    <row r="15" spans="1:4">
      <c r="A15" s="520"/>
      <c r="B15" s="528"/>
      <c r="C15" s="529"/>
      <c r="D15" s="451"/>
    </row>
    <row r="16" spans="1:4" ht="16.5" thickBot="1">
      <c r="A16" s="530" t="s">
        <v>379</v>
      </c>
      <c r="B16" s="531"/>
      <c r="C16" s="532"/>
      <c r="D16" s="451"/>
    </row>
    <row r="17" spans="1:4" ht="16.5" thickBot="1">
      <c r="A17" s="451"/>
      <c r="B17" s="451"/>
      <c r="C17" s="451"/>
      <c r="D17" s="451"/>
    </row>
    <row r="18" spans="1:4">
      <c r="A18" s="432"/>
      <c r="B18" s="402"/>
      <c r="C18" s="452"/>
      <c r="D18" s="434"/>
    </row>
    <row r="19" spans="1:4">
      <c r="A19" s="435"/>
      <c r="B19" s="436"/>
      <c r="C19" s="456"/>
      <c r="D19" s="434"/>
    </row>
    <row r="20" spans="1:4">
      <c r="A20" s="438"/>
      <c r="B20" s="1153" t="s">
        <v>665</v>
      </c>
      <c r="C20" s="1154"/>
      <c r="D20" s="509"/>
    </row>
    <row r="21" spans="1:4">
      <c r="A21" s="512" t="s">
        <v>562</v>
      </c>
      <c r="B21" s="1051" t="s">
        <v>663</v>
      </c>
      <c r="C21" s="1071"/>
      <c r="D21" s="441"/>
    </row>
    <row r="22" spans="1:4">
      <c r="A22" s="439" t="s">
        <v>563</v>
      </c>
      <c r="B22" s="1051" t="s">
        <v>664</v>
      </c>
      <c r="C22" s="1071"/>
      <c r="D22" s="447"/>
    </row>
    <row r="23" spans="1:4">
      <c r="A23" s="444"/>
      <c r="B23" s="445"/>
      <c r="C23" s="533"/>
      <c r="D23" s="443"/>
    </row>
    <row r="24" spans="1:4" ht="39" customHeight="1">
      <c r="A24" s="1143" t="s">
        <v>564</v>
      </c>
      <c r="B24" s="1144"/>
      <c r="C24" s="1145"/>
      <c r="D24" s="447"/>
    </row>
    <row r="25" spans="1:4" ht="16.5" thickBot="1">
      <c r="A25" s="448"/>
      <c r="B25" s="449"/>
      <c r="C25" s="534"/>
      <c r="D25" s="434"/>
    </row>
    <row r="26" spans="1:4">
      <c r="A26" s="451"/>
      <c r="B26" s="451"/>
      <c r="C26" s="451"/>
      <c r="D26" s="451"/>
    </row>
  </sheetData>
  <mergeCells count="9">
    <mergeCell ref="A24:C24"/>
    <mergeCell ref="B21:C21"/>
    <mergeCell ref="B22:C22"/>
    <mergeCell ref="B20:C20"/>
    <mergeCell ref="A2:C2"/>
    <mergeCell ref="A3:C3"/>
    <mergeCell ref="A4:C4"/>
    <mergeCell ref="A6:C6"/>
    <mergeCell ref="A11:C11"/>
  </mergeCells>
  <phoneticPr fontId="5" type="noConversion"/>
  <printOptions horizontalCentered="1" verticalCentered="1"/>
  <pageMargins left="1.299212598425197" right="0.70866141732283472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I95"/>
  <sheetViews>
    <sheetView topLeftCell="A46" zoomScale="80" zoomScaleNormal="80" workbookViewId="0">
      <selection activeCell="F50" sqref="F50"/>
    </sheetView>
  </sheetViews>
  <sheetFormatPr baseColWidth="10" defaultColWidth="11.375" defaultRowHeight="13.5"/>
  <cols>
    <col min="1" max="1" width="41" style="564" customWidth="1"/>
    <col min="2" max="2" width="13.375" style="564" customWidth="1"/>
    <col min="3" max="3" width="13.25" style="589" customWidth="1"/>
    <col min="4" max="4" width="1.625" style="590" customWidth="1"/>
    <col min="5" max="5" width="40.625" style="564" customWidth="1"/>
    <col min="6" max="7" width="13.25" style="564" customWidth="1"/>
    <col min="8" max="16384" width="11.375" style="564"/>
  </cols>
  <sheetData>
    <row r="1" spans="1:8" ht="14.25" thickBot="1">
      <c r="A1" s="537"/>
      <c r="B1" s="537"/>
      <c r="C1" s="537"/>
      <c r="D1" s="537"/>
      <c r="E1" s="537"/>
      <c r="F1" s="537"/>
      <c r="G1" s="537"/>
      <c r="H1" s="538"/>
    </row>
    <row r="2" spans="1:8" ht="21" customHeight="1">
      <c r="A2" s="565"/>
      <c r="B2" s="1167" t="s">
        <v>667</v>
      </c>
      <c r="C2" s="1167"/>
      <c r="D2" s="1167"/>
      <c r="E2" s="1167"/>
      <c r="F2" s="566"/>
      <c r="G2" s="567"/>
      <c r="H2" s="568"/>
    </row>
    <row r="3" spans="1:8" ht="21" customHeight="1">
      <c r="A3" s="546"/>
      <c r="B3" s="1168" t="s">
        <v>483</v>
      </c>
      <c r="C3" s="1168"/>
      <c r="D3" s="1168"/>
      <c r="E3" s="1168"/>
      <c r="F3" s="547"/>
      <c r="G3" s="548"/>
      <c r="H3" s="538"/>
    </row>
    <row r="4" spans="1:8" ht="21" customHeight="1">
      <c r="A4" s="546"/>
      <c r="B4" s="1150" t="str">
        <f>'Interes de Deuda'!A4</f>
        <v>DEL MES DE ENERO AL MES DICIEMBRE DEL 2017</v>
      </c>
      <c r="C4" s="1150"/>
      <c r="D4" s="1150"/>
      <c r="E4" s="1150"/>
      <c r="F4" s="547"/>
      <c r="G4" s="548"/>
      <c r="H4" s="538"/>
    </row>
    <row r="5" spans="1:8" ht="21" customHeight="1" thickBot="1">
      <c r="A5" s="1164" t="s">
        <v>560</v>
      </c>
      <c r="B5" s="1165"/>
      <c r="C5" s="1165"/>
      <c r="D5" s="1165"/>
      <c r="E5" s="1165"/>
      <c r="F5" s="1165"/>
      <c r="G5" s="1166"/>
      <c r="H5" s="538"/>
    </row>
    <row r="6" spans="1:8" ht="64.5" customHeight="1" thickBot="1">
      <c r="A6" s="549" t="s">
        <v>482</v>
      </c>
      <c r="B6" s="550" t="s">
        <v>1316</v>
      </c>
      <c r="C6" s="550" t="s">
        <v>1317</v>
      </c>
      <c r="D6" s="569"/>
      <c r="E6" s="551" t="s">
        <v>482</v>
      </c>
      <c r="F6" s="550" t="s">
        <v>1316</v>
      </c>
      <c r="G6" s="552" t="s">
        <v>1317</v>
      </c>
      <c r="H6" s="539"/>
    </row>
    <row r="7" spans="1:8" ht="21" customHeight="1">
      <c r="A7" s="591" t="s">
        <v>279</v>
      </c>
      <c r="B7" s="592"/>
      <c r="C7" s="592"/>
      <c r="D7" s="592"/>
      <c r="E7" s="593" t="s">
        <v>280</v>
      </c>
      <c r="F7" s="594"/>
      <c r="G7" s="595"/>
      <c r="H7" s="538"/>
    </row>
    <row r="8" spans="1:8" ht="6.75" customHeight="1">
      <c r="A8" s="596"/>
      <c r="B8" s="570"/>
      <c r="C8" s="570"/>
      <c r="D8" s="570"/>
      <c r="E8" s="571"/>
      <c r="F8" s="572"/>
      <c r="G8" s="597"/>
      <c r="H8" s="538"/>
    </row>
    <row r="9" spans="1:8" ht="21" customHeight="1">
      <c r="A9" s="598" t="s">
        <v>559</v>
      </c>
      <c r="B9" s="540"/>
      <c r="C9" s="540"/>
      <c r="D9" s="540"/>
      <c r="E9" s="556" t="s">
        <v>558</v>
      </c>
      <c r="F9" s="540"/>
      <c r="G9" s="599"/>
      <c r="H9" s="538"/>
    </row>
    <row r="10" spans="1:8" ht="5.25" customHeight="1">
      <c r="A10" s="600"/>
      <c r="B10" s="540"/>
      <c r="C10" s="540"/>
      <c r="D10" s="540"/>
      <c r="E10" s="541"/>
      <c r="F10" s="540"/>
      <c r="G10" s="599"/>
      <c r="H10" s="538"/>
    </row>
    <row r="11" spans="1:8" ht="25.5" customHeight="1">
      <c r="A11" s="601" t="s">
        <v>557</v>
      </c>
      <c r="B11" s="573">
        <f>SUM(B12:B18)</f>
        <v>21803336.490000002</v>
      </c>
      <c r="C11" s="573">
        <f>SUM(C12:C18)</f>
        <v>6216855.4700000007</v>
      </c>
      <c r="D11" s="573"/>
      <c r="E11" s="542" t="s">
        <v>556</v>
      </c>
      <c r="F11" s="542">
        <f>SUM(F12:F20)</f>
        <v>10823220.859999999</v>
      </c>
      <c r="G11" s="602">
        <f>SUM(G12:G20)</f>
        <v>4436201.33</v>
      </c>
      <c r="H11" s="538"/>
    </row>
    <row r="12" spans="1:8" ht="25.5" customHeight="1">
      <c r="A12" s="603" t="s">
        <v>555</v>
      </c>
      <c r="B12" s="543">
        <v>0</v>
      </c>
      <c r="C12" s="543">
        <v>0</v>
      </c>
      <c r="D12" s="543"/>
      <c r="E12" s="543" t="s">
        <v>554</v>
      </c>
      <c r="F12" s="543">
        <v>84334.94</v>
      </c>
      <c r="G12" s="604">
        <v>29491.4</v>
      </c>
      <c r="H12" s="538"/>
    </row>
    <row r="13" spans="1:8" ht="25.5" customHeight="1">
      <c r="A13" s="603" t="s">
        <v>553</v>
      </c>
      <c r="B13" s="543">
        <v>1659674.87</v>
      </c>
      <c r="C13" s="543">
        <v>895959.99</v>
      </c>
      <c r="D13" s="543"/>
      <c r="E13" s="543" t="s">
        <v>552</v>
      </c>
      <c r="F13" s="543">
        <v>972394.82</v>
      </c>
      <c r="G13" s="604">
        <v>0</v>
      </c>
      <c r="H13" s="538"/>
    </row>
    <row r="14" spans="1:8" ht="25.5" customHeight="1">
      <c r="A14" s="603" t="s">
        <v>551</v>
      </c>
      <c r="B14" s="543">
        <v>0</v>
      </c>
      <c r="C14" s="543">
        <v>0</v>
      </c>
      <c r="D14" s="543"/>
      <c r="E14" s="543" t="s">
        <v>550</v>
      </c>
      <c r="F14" s="543">
        <v>0</v>
      </c>
      <c r="G14" s="604">
        <v>0</v>
      </c>
      <c r="H14" s="538"/>
    </row>
    <row r="15" spans="1:8" ht="25.5" customHeight="1">
      <c r="A15" s="603" t="s">
        <v>549</v>
      </c>
      <c r="B15" s="543">
        <v>19525882.780000001</v>
      </c>
      <c r="C15" s="543">
        <v>0</v>
      </c>
      <c r="D15" s="543"/>
      <c r="E15" s="543" t="s">
        <v>548</v>
      </c>
      <c r="F15" s="543">
        <v>0</v>
      </c>
      <c r="G15" s="604">
        <v>0</v>
      </c>
      <c r="H15" s="538"/>
    </row>
    <row r="16" spans="1:8" ht="25.5" customHeight="1">
      <c r="A16" s="605" t="s">
        <v>547</v>
      </c>
      <c r="B16" s="543">
        <v>617778.84</v>
      </c>
      <c r="C16" s="543">
        <v>5320895.4800000004</v>
      </c>
      <c r="D16" s="543"/>
      <c r="E16" s="543" t="s">
        <v>546</v>
      </c>
      <c r="F16" s="543">
        <v>0</v>
      </c>
      <c r="G16" s="604">
        <v>0</v>
      </c>
      <c r="H16" s="538"/>
    </row>
    <row r="17" spans="1:8" ht="25.5" customHeight="1">
      <c r="A17" s="603" t="s">
        <v>545</v>
      </c>
      <c r="B17" s="543">
        <v>0</v>
      </c>
      <c r="C17" s="543">
        <v>0</v>
      </c>
      <c r="D17" s="543"/>
      <c r="E17" s="543" t="s">
        <v>544</v>
      </c>
      <c r="F17" s="543">
        <v>0</v>
      </c>
      <c r="G17" s="604">
        <v>0</v>
      </c>
      <c r="H17" s="538"/>
    </row>
    <row r="18" spans="1:8" ht="25.5" customHeight="1">
      <c r="A18" s="603" t="s">
        <v>543</v>
      </c>
      <c r="B18" s="543">
        <v>0</v>
      </c>
      <c r="C18" s="543">
        <v>0</v>
      </c>
      <c r="D18" s="543"/>
      <c r="E18" s="543" t="s">
        <v>542</v>
      </c>
      <c r="F18" s="543">
        <v>9766491.0999999996</v>
      </c>
      <c r="G18" s="604">
        <v>4406709.93</v>
      </c>
      <c r="H18" s="538"/>
    </row>
    <row r="19" spans="1:8" ht="25.5" customHeight="1">
      <c r="A19" s="601" t="s">
        <v>541</v>
      </c>
      <c r="B19" s="573">
        <f>SUM(B20:B26)</f>
        <v>1108159.1300000001</v>
      </c>
      <c r="C19" s="573">
        <f>SUM(C20:C26)</f>
        <v>385969.87</v>
      </c>
      <c r="D19" s="573"/>
      <c r="E19" s="543" t="s">
        <v>540</v>
      </c>
      <c r="F19" s="543">
        <v>0</v>
      </c>
      <c r="G19" s="604">
        <v>0</v>
      </c>
      <c r="H19" s="538"/>
    </row>
    <row r="20" spans="1:8" ht="25.5" customHeight="1">
      <c r="A20" s="603" t="s">
        <v>539</v>
      </c>
      <c r="B20" s="543">
        <v>0</v>
      </c>
      <c r="C20" s="543">
        <v>0</v>
      </c>
      <c r="D20" s="543"/>
      <c r="E20" s="543" t="s">
        <v>538</v>
      </c>
      <c r="F20" s="543">
        <v>0</v>
      </c>
      <c r="G20" s="604">
        <v>0</v>
      </c>
      <c r="H20" s="538"/>
    </row>
    <row r="21" spans="1:8" ht="25.5" customHeight="1">
      <c r="A21" s="603" t="s">
        <v>537</v>
      </c>
      <c r="B21" s="543">
        <v>980757.29</v>
      </c>
      <c r="C21" s="543">
        <v>258800</v>
      </c>
      <c r="D21" s="543"/>
      <c r="E21" s="542" t="s">
        <v>536</v>
      </c>
      <c r="F21" s="542">
        <f>SUM(F22:F24)</f>
        <v>0</v>
      </c>
      <c r="G21" s="602">
        <f>SUM(G22:G24)</f>
        <v>0</v>
      </c>
      <c r="H21" s="538"/>
    </row>
    <row r="22" spans="1:8" ht="25.5" customHeight="1">
      <c r="A22" s="603" t="s">
        <v>535</v>
      </c>
      <c r="B22" s="543">
        <v>127296.6</v>
      </c>
      <c r="C22" s="543">
        <v>126785.76</v>
      </c>
      <c r="D22" s="543"/>
      <c r="E22" s="543" t="s">
        <v>534</v>
      </c>
      <c r="F22" s="543">
        <v>0</v>
      </c>
      <c r="G22" s="604">
        <v>0</v>
      </c>
      <c r="H22" s="538"/>
    </row>
    <row r="23" spans="1:8" ht="25.5" customHeight="1">
      <c r="A23" s="603" t="s">
        <v>533</v>
      </c>
      <c r="B23" s="543">
        <v>105.24</v>
      </c>
      <c r="C23" s="543">
        <v>384.11</v>
      </c>
      <c r="D23" s="543"/>
      <c r="E23" s="543" t="s">
        <v>532</v>
      </c>
      <c r="F23" s="543">
        <v>0</v>
      </c>
      <c r="G23" s="604">
        <v>0</v>
      </c>
      <c r="H23" s="538"/>
    </row>
    <row r="24" spans="1:8" ht="25.5" customHeight="1">
      <c r="A24" s="603" t="s">
        <v>531</v>
      </c>
      <c r="B24" s="543">
        <v>0</v>
      </c>
      <c r="C24" s="543">
        <v>0</v>
      </c>
      <c r="D24" s="543"/>
      <c r="E24" s="543" t="s">
        <v>530</v>
      </c>
      <c r="F24" s="543">
        <v>0</v>
      </c>
      <c r="G24" s="604">
        <v>0</v>
      </c>
      <c r="H24" s="538"/>
    </row>
    <row r="25" spans="1:8" ht="25.5" customHeight="1">
      <c r="A25" s="603" t="s">
        <v>529</v>
      </c>
      <c r="B25" s="543">
        <v>0</v>
      </c>
      <c r="C25" s="543">
        <v>0</v>
      </c>
      <c r="D25" s="543"/>
      <c r="E25" s="542" t="s">
        <v>528</v>
      </c>
      <c r="F25" s="542">
        <f>SUM(F26:F27)</f>
        <v>0</v>
      </c>
      <c r="G25" s="602">
        <f>SUM(G26:G27)</f>
        <v>0</v>
      </c>
      <c r="H25" s="538"/>
    </row>
    <row r="26" spans="1:8" ht="25.5" customHeight="1">
      <c r="A26" s="603" t="s">
        <v>527</v>
      </c>
      <c r="B26" s="543">
        <v>0</v>
      </c>
      <c r="C26" s="543">
        <v>0</v>
      </c>
      <c r="D26" s="543"/>
      <c r="E26" s="543" t="s">
        <v>526</v>
      </c>
      <c r="F26" s="543">
        <v>0</v>
      </c>
      <c r="G26" s="604">
        <v>0</v>
      </c>
      <c r="H26" s="538"/>
    </row>
    <row r="27" spans="1:8" ht="25.5" customHeight="1">
      <c r="A27" s="601" t="s">
        <v>525</v>
      </c>
      <c r="B27" s="542">
        <f>SUM(B28:B32)</f>
        <v>0</v>
      </c>
      <c r="C27" s="542">
        <f>SUM(C28:C32)</f>
        <v>0</v>
      </c>
      <c r="D27" s="542"/>
      <c r="E27" s="543" t="s">
        <v>524</v>
      </c>
      <c r="F27" s="543">
        <v>0</v>
      </c>
      <c r="G27" s="604">
        <v>0</v>
      </c>
      <c r="H27" s="538"/>
    </row>
    <row r="28" spans="1:8" ht="25.5" customHeight="1">
      <c r="A28" s="605" t="s">
        <v>523</v>
      </c>
      <c r="B28" s="543">
        <v>0</v>
      </c>
      <c r="C28" s="543">
        <v>0</v>
      </c>
      <c r="D28" s="543"/>
      <c r="E28" s="542" t="s">
        <v>522</v>
      </c>
      <c r="F28" s="542">
        <v>0</v>
      </c>
      <c r="G28" s="602">
        <v>0</v>
      </c>
      <c r="H28" s="538"/>
    </row>
    <row r="29" spans="1:8" ht="25.5" customHeight="1">
      <c r="A29" s="603" t="s">
        <v>521</v>
      </c>
      <c r="B29" s="543">
        <v>0</v>
      </c>
      <c r="C29" s="543">
        <v>0</v>
      </c>
      <c r="D29" s="543"/>
      <c r="E29" s="542" t="s">
        <v>520</v>
      </c>
      <c r="F29" s="542">
        <f>SUM(F30:F32)</f>
        <v>0</v>
      </c>
      <c r="G29" s="602">
        <f>SUM(G30:G32)</f>
        <v>0</v>
      </c>
      <c r="H29" s="538"/>
    </row>
    <row r="30" spans="1:8" ht="25.5" customHeight="1">
      <c r="A30" s="603" t="s">
        <v>519</v>
      </c>
      <c r="B30" s="543">
        <v>0</v>
      </c>
      <c r="C30" s="543">
        <v>0</v>
      </c>
      <c r="D30" s="543"/>
      <c r="E30" s="543" t="s">
        <v>518</v>
      </c>
      <c r="F30" s="543">
        <v>0</v>
      </c>
      <c r="G30" s="604">
        <v>0</v>
      </c>
      <c r="H30" s="538"/>
    </row>
    <row r="31" spans="1:8" ht="25.5" customHeight="1">
      <c r="A31" s="603" t="s">
        <v>517</v>
      </c>
      <c r="B31" s="543">
        <v>0</v>
      </c>
      <c r="C31" s="543">
        <v>0</v>
      </c>
      <c r="D31" s="543"/>
      <c r="E31" s="543" t="s">
        <v>516</v>
      </c>
      <c r="F31" s="543">
        <v>0</v>
      </c>
      <c r="G31" s="604">
        <v>0</v>
      </c>
      <c r="H31" s="538"/>
    </row>
    <row r="32" spans="1:8" ht="25.5" customHeight="1">
      <c r="A32" s="603" t="s">
        <v>515</v>
      </c>
      <c r="B32" s="543">
        <v>0</v>
      </c>
      <c r="C32" s="543">
        <v>0</v>
      </c>
      <c r="D32" s="543"/>
      <c r="E32" s="543" t="s">
        <v>514</v>
      </c>
      <c r="F32" s="543">
        <v>0</v>
      </c>
      <c r="G32" s="604">
        <v>0</v>
      </c>
      <c r="H32" s="538"/>
    </row>
    <row r="33" spans="1:9" ht="25.5" customHeight="1">
      <c r="A33" s="601" t="s">
        <v>513</v>
      </c>
      <c r="B33" s="542">
        <f>SUM(B34:B38)</f>
        <v>0</v>
      </c>
      <c r="C33" s="542">
        <f>SUM(C34:C38)</f>
        <v>0</v>
      </c>
      <c r="D33" s="542"/>
      <c r="E33" s="542" t="s">
        <v>512</v>
      </c>
      <c r="F33" s="542">
        <f>SUM(F34:F39)</f>
        <v>14588148.619999999</v>
      </c>
      <c r="G33" s="602">
        <f>SUM(G34:G39)</f>
        <v>0</v>
      </c>
      <c r="H33" s="538"/>
    </row>
    <row r="34" spans="1:9" ht="25.5" customHeight="1">
      <c r="A34" s="603" t="s">
        <v>511</v>
      </c>
      <c r="B34" s="543">
        <v>0</v>
      </c>
      <c r="C34" s="543">
        <v>0</v>
      </c>
      <c r="D34" s="543"/>
      <c r="E34" s="543" t="s">
        <v>510</v>
      </c>
      <c r="F34" s="543">
        <v>0</v>
      </c>
      <c r="G34" s="604">
        <v>0</v>
      </c>
      <c r="H34" s="538"/>
    </row>
    <row r="35" spans="1:9" ht="25.5" customHeight="1">
      <c r="A35" s="603" t="s">
        <v>509</v>
      </c>
      <c r="B35" s="543">
        <v>0</v>
      </c>
      <c r="C35" s="543">
        <v>0</v>
      </c>
      <c r="D35" s="543"/>
      <c r="E35" s="543" t="s">
        <v>508</v>
      </c>
      <c r="F35" s="543">
        <v>14588148.619999999</v>
      </c>
      <c r="G35" s="604">
        <v>0</v>
      </c>
      <c r="H35" s="538"/>
    </row>
    <row r="36" spans="1:9" ht="25.5" customHeight="1">
      <c r="A36" s="603" t="s">
        <v>507</v>
      </c>
      <c r="B36" s="543">
        <v>0</v>
      </c>
      <c r="C36" s="543">
        <v>0</v>
      </c>
      <c r="D36" s="543"/>
      <c r="E36" s="543" t="s">
        <v>506</v>
      </c>
      <c r="F36" s="543">
        <v>0</v>
      </c>
      <c r="G36" s="604">
        <v>0</v>
      </c>
      <c r="H36" s="538"/>
    </row>
    <row r="37" spans="1:9" ht="25.5" customHeight="1">
      <c r="A37" s="603" t="s">
        <v>505</v>
      </c>
      <c r="B37" s="543">
        <v>0</v>
      </c>
      <c r="C37" s="543">
        <v>0</v>
      </c>
      <c r="D37" s="543"/>
      <c r="E37" s="543" t="s">
        <v>504</v>
      </c>
      <c r="F37" s="543">
        <v>0</v>
      </c>
      <c r="G37" s="604">
        <v>0</v>
      </c>
      <c r="H37" s="538"/>
    </row>
    <row r="38" spans="1:9" ht="25.5" customHeight="1">
      <c r="A38" s="603" t="s">
        <v>503</v>
      </c>
      <c r="B38" s="543">
        <v>0</v>
      </c>
      <c r="C38" s="543">
        <v>0</v>
      </c>
      <c r="D38" s="543"/>
      <c r="E38" s="543" t="s">
        <v>502</v>
      </c>
      <c r="F38" s="543">
        <v>0</v>
      </c>
      <c r="G38" s="604">
        <v>0</v>
      </c>
      <c r="H38" s="538"/>
    </row>
    <row r="39" spans="1:9" ht="25.5" customHeight="1">
      <c r="A39" s="601" t="s">
        <v>501</v>
      </c>
      <c r="B39" s="542">
        <v>0</v>
      </c>
      <c r="C39" s="542">
        <v>0</v>
      </c>
      <c r="D39" s="542"/>
      <c r="E39" s="543" t="s">
        <v>500</v>
      </c>
      <c r="F39" s="543">
        <v>0</v>
      </c>
      <c r="G39" s="604">
        <v>0</v>
      </c>
      <c r="H39" s="538"/>
    </row>
    <row r="40" spans="1:9" ht="25.5" customHeight="1">
      <c r="A40" s="601" t="s">
        <v>499</v>
      </c>
      <c r="B40" s="542">
        <f>SUM(B41:B42)</f>
        <v>0</v>
      </c>
      <c r="C40" s="542">
        <f>SUM(C41:C42)</f>
        <v>0</v>
      </c>
      <c r="D40" s="542"/>
      <c r="E40" s="542" t="s">
        <v>498</v>
      </c>
      <c r="F40" s="542">
        <f>SUM(F41:F43)</f>
        <v>0</v>
      </c>
      <c r="G40" s="602">
        <f>SUM(G41:G43)</f>
        <v>0</v>
      </c>
      <c r="H40" s="538"/>
    </row>
    <row r="41" spans="1:9" ht="25.5" customHeight="1">
      <c r="A41" s="605" t="s">
        <v>497</v>
      </c>
      <c r="B41" s="543">
        <v>0</v>
      </c>
      <c r="C41" s="543">
        <v>0</v>
      </c>
      <c r="D41" s="543"/>
      <c r="E41" s="543" t="s">
        <v>496</v>
      </c>
      <c r="F41" s="543">
        <v>0</v>
      </c>
      <c r="G41" s="604">
        <v>0</v>
      </c>
      <c r="H41" s="538"/>
    </row>
    <row r="42" spans="1:9" ht="25.5" customHeight="1">
      <c r="A42" s="603" t="s">
        <v>495</v>
      </c>
      <c r="B42" s="543">
        <v>0</v>
      </c>
      <c r="C42" s="543">
        <v>0</v>
      </c>
      <c r="D42" s="543"/>
      <c r="E42" s="543" t="s">
        <v>494</v>
      </c>
      <c r="F42" s="543">
        <v>0</v>
      </c>
      <c r="G42" s="604">
        <v>0</v>
      </c>
      <c r="H42" s="538"/>
    </row>
    <row r="43" spans="1:9" ht="25.5" customHeight="1">
      <c r="A43" s="601" t="s">
        <v>493</v>
      </c>
      <c r="B43" s="542">
        <f>SUM(B44:B47)</f>
        <v>0</v>
      </c>
      <c r="C43" s="542">
        <f>SUM(C44:C47)</f>
        <v>0</v>
      </c>
      <c r="D43" s="542"/>
      <c r="E43" s="543" t="s">
        <v>492</v>
      </c>
      <c r="F43" s="543">
        <v>0</v>
      </c>
      <c r="G43" s="604">
        <v>0</v>
      </c>
      <c r="H43" s="538"/>
    </row>
    <row r="44" spans="1:9" ht="25.5" customHeight="1">
      <c r="A44" s="603" t="s">
        <v>491</v>
      </c>
      <c r="B44" s="543">
        <v>0</v>
      </c>
      <c r="C44" s="543">
        <v>0</v>
      </c>
      <c r="D44" s="543"/>
      <c r="E44" s="542" t="s">
        <v>490</v>
      </c>
      <c r="F44" s="542">
        <f>SUM(F45:F47)</f>
        <v>0</v>
      </c>
      <c r="G44" s="602">
        <f>SUM(G45:G47)</f>
        <v>0</v>
      </c>
      <c r="H44" s="538"/>
    </row>
    <row r="45" spans="1:9" ht="25.5" customHeight="1">
      <c r="A45" s="603" t="s">
        <v>489</v>
      </c>
      <c r="B45" s="543">
        <v>0</v>
      </c>
      <c r="C45" s="543">
        <v>0</v>
      </c>
      <c r="D45" s="543"/>
      <c r="E45" s="543" t="s">
        <v>488</v>
      </c>
      <c r="F45" s="543">
        <v>0</v>
      </c>
      <c r="G45" s="604">
        <v>0</v>
      </c>
      <c r="H45" s="538"/>
    </row>
    <row r="46" spans="1:9" ht="25.5" customHeight="1">
      <c r="A46" s="605" t="s">
        <v>487</v>
      </c>
      <c r="B46" s="543">
        <v>0</v>
      </c>
      <c r="C46" s="543">
        <v>0</v>
      </c>
      <c r="D46" s="543"/>
      <c r="E46" s="543" t="s">
        <v>486</v>
      </c>
      <c r="F46" s="543">
        <v>0</v>
      </c>
      <c r="G46" s="604">
        <v>0</v>
      </c>
      <c r="H46" s="538"/>
    </row>
    <row r="47" spans="1:9" ht="25.5" customHeight="1">
      <c r="A47" s="603" t="s">
        <v>485</v>
      </c>
      <c r="B47" s="543">
        <v>0</v>
      </c>
      <c r="C47" s="543">
        <v>0</v>
      </c>
      <c r="D47" s="543"/>
      <c r="E47" s="543" t="s">
        <v>484</v>
      </c>
      <c r="F47" s="543">
        <v>0</v>
      </c>
      <c r="G47" s="604">
        <v>0</v>
      </c>
      <c r="H47" s="538"/>
      <c r="I47" s="788">
        <f>22911495.62-22924161</f>
        <v>-12665.379999998957</v>
      </c>
    </row>
    <row r="48" spans="1:9" ht="25.5" hidden="1" customHeight="1">
      <c r="A48" s="603"/>
      <c r="B48" s="543"/>
      <c r="C48" s="543"/>
      <c r="D48" s="543"/>
      <c r="E48" s="543"/>
      <c r="F48" s="543"/>
      <c r="G48" s="604"/>
      <c r="H48" s="538"/>
      <c r="I48" s="788"/>
    </row>
    <row r="49" spans="1:9" ht="21" hidden="1" customHeight="1">
      <c r="A49" s="603"/>
      <c r="B49" s="543"/>
      <c r="C49" s="540"/>
      <c r="D49" s="540"/>
      <c r="E49" s="540"/>
      <c r="F49" s="540"/>
      <c r="G49" s="606"/>
      <c r="H49" s="538"/>
      <c r="I49" s="788"/>
    </row>
    <row r="50" spans="1:9" ht="35.25" customHeight="1">
      <c r="A50" s="607" t="s">
        <v>481</v>
      </c>
      <c r="B50" s="559">
        <f>+B11+B19+B27+B33++B39+B40+B43</f>
        <v>22911495.620000001</v>
      </c>
      <c r="C50" s="559">
        <f>+C11+C19+C27+C33++C39+C40+C43</f>
        <v>6602825.3400000008</v>
      </c>
      <c r="D50" s="559"/>
      <c r="E50" s="560" t="s">
        <v>480</v>
      </c>
      <c r="F50" s="559">
        <f>+F11+F21+F25+F28++F29+F33+F40+F44+1</f>
        <v>25411370.479999997</v>
      </c>
      <c r="G50" s="608">
        <f>+G11+G21+G25+G28++G29+G33+G40+G44</f>
        <v>4436201.33</v>
      </c>
      <c r="H50" s="538"/>
      <c r="I50" s="788"/>
    </row>
    <row r="51" spans="1:9" ht="27" customHeight="1">
      <c r="A51" s="609"/>
      <c r="B51" s="542"/>
      <c r="C51" s="542"/>
      <c r="D51" s="542"/>
      <c r="E51" s="544"/>
      <c r="F51" s="542"/>
      <c r="G51" s="602"/>
      <c r="H51" s="538"/>
    </row>
    <row r="52" spans="1:9" ht="21" customHeight="1">
      <c r="A52" s="610" t="s">
        <v>479</v>
      </c>
      <c r="B52" s="542"/>
      <c r="C52" s="542"/>
      <c r="D52" s="542"/>
      <c r="E52" s="574" t="s">
        <v>478</v>
      </c>
      <c r="F52" s="540"/>
      <c r="G52" s="599"/>
      <c r="H52" s="538"/>
    </row>
    <row r="53" spans="1:9" ht="21" customHeight="1">
      <c r="A53" s="601" t="s">
        <v>477</v>
      </c>
      <c r="B53" s="542">
        <v>0</v>
      </c>
      <c r="C53" s="542">
        <v>0</v>
      </c>
      <c r="D53" s="542"/>
      <c r="E53" s="542" t="s">
        <v>476</v>
      </c>
      <c r="F53" s="542">
        <v>0</v>
      </c>
      <c r="G53" s="602">
        <v>0</v>
      </c>
      <c r="H53" s="538"/>
    </row>
    <row r="54" spans="1:9" ht="21" customHeight="1">
      <c r="A54" s="609" t="s">
        <v>475</v>
      </c>
      <c r="B54" s="542">
        <v>0</v>
      </c>
      <c r="C54" s="542">
        <v>0</v>
      </c>
      <c r="D54" s="542"/>
      <c r="E54" s="544" t="s">
        <v>474</v>
      </c>
      <c r="F54" s="542">
        <v>0</v>
      </c>
      <c r="G54" s="602">
        <v>0</v>
      </c>
      <c r="H54" s="538"/>
    </row>
    <row r="55" spans="1:9" ht="21" customHeight="1">
      <c r="A55" s="601" t="s">
        <v>473</v>
      </c>
      <c r="B55" s="542">
        <v>580551472.44000006</v>
      </c>
      <c r="C55" s="542">
        <v>529966627.76999998</v>
      </c>
      <c r="D55" s="542"/>
      <c r="E55" s="542" t="s">
        <v>472</v>
      </c>
      <c r="F55" s="542">
        <v>0</v>
      </c>
      <c r="G55" s="602">
        <v>0</v>
      </c>
      <c r="H55" s="538"/>
    </row>
    <row r="56" spans="1:9" ht="21" customHeight="1">
      <c r="A56" s="609" t="s">
        <v>471</v>
      </c>
      <c r="B56" s="542">
        <v>119416554.34999999</v>
      </c>
      <c r="C56" s="542">
        <v>118187685.61</v>
      </c>
      <c r="D56" s="542"/>
      <c r="E56" s="544" t="s">
        <v>470</v>
      </c>
      <c r="F56" s="542">
        <v>0</v>
      </c>
      <c r="G56" s="602">
        <v>0</v>
      </c>
      <c r="H56" s="538"/>
    </row>
    <row r="57" spans="1:9" ht="21" customHeight="1">
      <c r="A57" s="609" t="s">
        <v>469</v>
      </c>
      <c r="B57" s="542">
        <v>4723683.5999999996</v>
      </c>
      <c r="C57" s="542">
        <v>4553397.92</v>
      </c>
      <c r="D57" s="542"/>
      <c r="E57" s="544" t="s">
        <v>468</v>
      </c>
      <c r="F57" s="542">
        <v>0</v>
      </c>
      <c r="G57" s="602">
        <v>0</v>
      </c>
      <c r="H57" s="538"/>
    </row>
    <row r="58" spans="1:9" ht="21" customHeight="1">
      <c r="A58" s="609" t="s">
        <v>467</v>
      </c>
      <c r="B58" s="542">
        <v>-25586434.690000001</v>
      </c>
      <c r="C58" s="542">
        <v>-16622599.75</v>
      </c>
      <c r="D58" s="542"/>
      <c r="E58" s="544" t="s">
        <v>466</v>
      </c>
      <c r="F58" s="542">
        <v>0</v>
      </c>
      <c r="G58" s="602">
        <v>0</v>
      </c>
      <c r="H58" s="538"/>
    </row>
    <row r="59" spans="1:9" ht="21" customHeight="1">
      <c r="A59" s="609" t="s">
        <v>465</v>
      </c>
      <c r="B59" s="542">
        <v>0</v>
      </c>
      <c r="C59" s="542">
        <v>0</v>
      </c>
      <c r="D59" s="542"/>
      <c r="E59" s="543"/>
      <c r="F59" s="542"/>
      <c r="G59" s="602"/>
      <c r="H59" s="538"/>
    </row>
    <row r="60" spans="1:9" ht="21" customHeight="1">
      <c r="A60" s="601" t="s">
        <v>464</v>
      </c>
      <c r="B60" s="542">
        <v>0</v>
      </c>
      <c r="C60" s="542">
        <v>0</v>
      </c>
      <c r="D60" s="542"/>
      <c r="E60" s="562" t="s">
        <v>463</v>
      </c>
      <c r="F60" s="561">
        <f>SUM(F53:F58)</f>
        <v>0</v>
      </c>
      <c r="G60" s="611">
        <f>SUM(G53:G58)</f>
        <v>0</v>
      </c>
      <c r="H60" s="538"/>
    </row>
    <row r="61" spans="1:9" ht="21" customHeight="1">
      <c r="A61" s="609" t="s">
        <v>462</v>
      </c>
      <c r="B61" s="542">
        <v>0</v>
      </c>
      <c r="C61" s="542">
        <v>0</v>
      </c>
      <c r="D61" s="542"/>
      <c r="E61" s="543"/>
      <c r="F61" s="542"/>
      <c r="G61" s="602"/>
      <c r="H61" s="538"/>
    </row>
    <row r="62" spans="1:9" ht="21" customHeight="1">
      <c r="A62" s="612" t="s">
        <v>460</v>
      </c>
      <c r="B62" s="561">
        <f>SUM(B52:B60)</f>
        <v>679105275.70000005</v>
      </c>
      <c r="C62" s="561">
        <f>SUM(C52:C60)</f>
        <v>636085111.54999995</v>
      </c>
      <c r="D62" s="542"/>
      <c r="E62" s="575" t="s">
        <v>461</v>
      </c>
      <c r="F62" s="555">
        <f>+F50+F60-1</f>
        <v>25411369.479999997</v>
      </c>
      <c r="G62" s="613">
        <f>+G50+G60</f>
        <v>4436201.33</v>
      </c>
      <c r="H62" s="538"/>
    </row>
    <row r="63" spans="1:9" ht="7.5" customHeight="1">
      <c r="A63" s="612"/>
      <c r="B63" s="561"/>
      <c r="C63" s="561"/>
      <c r="D63" s="542"/>
      <c r="E63" s="543"/>
      <c r="F63" s="542"/>
      <c r="G63" s="602"/>
      <c r="H63" s="538"/>
    </row>
    <row r="64" spans="1:9" ht="21" customHeight="1">
      <c r="A64" s="614" t="s">
        <v>459</v>
      </c>
      <c r="B64" s="555">
        <f>+B50+B62</f>
        <v>702016771.32000005</v>
      </c>
      <c r="C64" s="555">
        <f>+C50+C62</f>
        <v>642687936.88999999</v>
      </c>
      <c r="D64" s="542"/>
      <c r="E64" s="557" t="s">
        <v>272</v>
      </c>
      <c r="F64" s="542"/>
      <c r="G64" s="602"/>
      <c r="H64" s="538"/>
    </row>
    <row r="65" spans="1:8" ht="21" hidden="1" customHeight="1">
      <c r="A65" s="615"/>
      <c r="B65" s="542"/>
      <c r="C65" s="542"/>
      <c r="D65" s="542"/>
      <c r="E65" s="540"/>
      <c r="F65" s="542"/>
      <c r="G65" s="602"/>
      <c r="H65" s="538"/>
    </row>
    <row r="66" spans="1:8" ht="21" customHeight="1">
      <c r="A66" s="603"/>
      <c r="B66" s="542"/>
      <c r="C66" s="543"/>
      <c r="D66" s="543"/>
      <c r="E66" s="563" t="s">
        <v>458</v>
      </c>
      <c r="F66" s="542">
        <f>SUM(F67:F69)</f>
        <v>439522223.63999999</v>
      </c>
      <c r="G66" s="602">
        <f>SUM(G67:G69)</f>
        <v>428528736.14999998</v>
      </c>
      <c r="H66" s="538"/>
    </row>
    <row r="67" spans="1:8" ht="21" customHeight="1">
      <c r="A67" s="603"/>
      <c r="B67" s="543"/>
      <c r="C67" s="543"/>
      <c r="D67" s="543"/>
      <c r="E67" s="544" t="s">
        <v>457</v>
      </c>
      <c r="F67" s="542">
        <v>439030223.63999999</v>
      </c>
      <c r="G67" s="602">
        <v>428528736.14999998</v>
      </c>
      <c r="H67" s="538"/>
    </row>
    <row r="68" spans="1:8" ht="21" customHeight="1">
      <c r="A68" s="603"/>
      <c r="B68" s="543"/>
      <c r="C68" s="543"/>
      <c r="D68" s="543"/>
      <c r="E68" s="544" t="s">
        <v>456</v>
      </c>
      <c r="F68" s="542">
        <v>492000</v>
      </c>
      <c r="G68" s="602">
        <v>0</v>
      </c>
      <c r="H68" s="538"/>
    </row>
    <row r="69" spans="1:8" ht="31.5" customHeight="1">
      <c r="A69" s="603"/>
      <c r="B69" s="543"/>
      <c r="C69" s="543"/>
      <c r="D69" s="543"/>
      <c r="E69" s="576" t="s">
        <v>455</v>
      </c>
      <c r="F69" s="542">
        <v>0</v>
      </c>
      <c r="G69" s="602">
        <v>0</v>
      </c>
      <c r="H69" s="538"/>
    </row>
    <row r="70" spans="1:8" ht="21" customHeight="1">
      <c r="A70" s="605"/>
      <c r="B70" s="540"/>
      <c r="C70" s="540"/>
      <c r="D70" s="540"/>
      <c r="E70" s="563" t="s">
        <v>454</v>
      </c>
      <c r="F70" s="542">
        <f>SUM(F71:F75)</f>
        <v>237083176.69999996</v>
      </c>
      <c r="G70" s="602">
        <f>SUM(G71:G75)</f>
        <v>209722999.41000003</v>
      </c>
      <c r="H70" s="538"/>
    </row>
    <row r="71" spans="1:8" ht="21" customHeight="1">
      <c r="A71" s="605"/>
      <c r="B71" s="543"/>
      <c r="C71" s="543"/>
      <c r="D71" s="543"/>
      <c r="E71" s="542" t="s">
        <v>453</v>
      </c>
      <c r="F71" s="542">
        <v>-6122679.1200000001</v>
      </c>
      <c r="G71" s="602">
        <v>-4991631.5</v>
      </c>
      <c r="H71" s="538"/>
    </row>
    <row r="72" spans="1:8" ht="21" customHeight="1">
      <c r="A72" s="603"/>
      <c r="B72" s="543"/>
      <c r="C72" s="543"/>
      <c r="D72" s="543"/>
      <c r="E72" s="542" t="s">
        <v>452</v>
      </c>
      <c r="F72" s="542">
        <v>136447500.47</v>
      </c>
      <c r="G72" s="602">
        <v>141445919.37</v>
      </c>
      <c r="H72" s="538"/>
    </row>
    <row r="73" spans="1:8" ht="21" customHeight="1">
      <c r="A73" s="603"/>
      <c r="B73" s="543"/>
      <c r="C73" s="543"/>
      <c r="D73" s="543"/>
      <c r="E73" s="544" t="s">
        <v>451</v>
      </c>
      <c r="F73" s="542">
        <v>217888259.19999999</v>
      </c>
      <c r="G73" s="602">
        <v>182176872.11000001</v>
      </c>
      <c r="H73" s="538"/>
    </row>
    <row r="74" spans="1:8" ht="21" customHeight="1">
      <c r="A74" s="603"/>
      <c r="B74" s="543"/>
      <c r="C74" s="543"/>
      <c r="D74" s="543"/>
      <c r="E74" s="544" t="s">
        <v>450</v>
      </c>
      <c r="F74" s="542">
        <v>0</v>
      </c>
      <c r="G74" s="602">
        <v>0</v>
      </c>
      <c r="H74" s="538"/>
    </row>
    <row r="75" spans="1:8" ht="21" customHeight="1">
      <c r="A75" s="603"/>
      <c r="B75" s="543"/>
      <c r="C75" s="543"/>
      <c r="D75" s="543"/>
      <c r="E75" s="544" t="s">
        <v>449</v>
      </c>
      <c r="F75" s="542">
        <v>-111129903.84999999</v>
      </c>
      <c r="G75" s="602">
        <v>-108908160.56999999</v>
      </c>
      <c r="H75" s="538"/>
    </row>
    <row r="76" spans="1:8" ht="7.5" customHeight="1">
      <c r="A76" s="605"/>
      <c r="B76" s="540"/>
      <c r="C76" s="540"/>
      <c r="D76" s="540"/>
      <c r="E76" s="542"/>
      <c r="F76" s="542"/>
      <c r="G76" s="602"/>
      <c r="H76" s="538"/>
    </row>
    <row r="77" spans="1:8" ht="21" customHeight="1">
      <c r="A77" s="603"/>
      <c r="B77" s="543"/>
      <c r="C77" s="543"/>
      <c r="D77" s="543"/>
      <c r="E77" s="563" t="s">
        <v>448</v>
      </c>
      <c r="F77" s="542">
        <f>-F79-F80</f>
        <v>0</v>
      </c>
      <c r="G77" s="602">
        <f>-G79-G80</f>
        <v>0</v>
      </c>
      <c r="H77" s="538"/>
    </row>
    <row r="78" spans="1:8" ht="6.75" customHeight="1">
      <c r="A78" s="603"/>
      <c r="B78" s="543"/>
      <c r="C78" s="543"/>
      <c r="D78" s="543"/>
      <c r="E78" s="544"/>
      <c r="F78" s="542"/>
      <c r="G78" s="602"/>
      <c r="H78" s="538"/>
    </row>
    <row r="79" spans="1:8" ht="21" customHeight="1">
      <c r="A79" s="603"/>
      <c r="B79" s="543"/>
      <c r="C79" s="543"/>
      <c r="D79" s="543"/>
      <c r="E79" s="544" t="s">
        <v>447</v>
      </c>
      <c r="F79" s="542">
        <v>0</v>
      </c>
      <c r="G79" s="602">
        <v>0</v>
      </c>
      <c r="H79" s="538"/>
    </row>
    <row r="80" spans="1:8" ht="21" customHeight="1">
      <c r="A80" s="603"/>
      <c r="B80" s="543"/>
      <c r="C80" s="543"/>
      <c r="D80" s="543"/>
      <c r="E80" s="544" t="s">
        <v>446</v>
      </c>
      <c r="F80" s="542">
        <v>0</v>
      </c>
      <c r="G80" s="602">
        <v>0</v>
      </c>
      <c r="H80" s="538"/>
    </row>
    <row r="81" spans="1:8" ht="21" customHeight="1">
      <c r="A81" s="603"/>
      <c r="B81" s="543"/>
      <c r="C81" s="543"/>
      <c r="D81" s="543"/>
      <c r="E81" s="543"/>
      <c r="F81" s="542"/>
      <c r="G81" s="602"/>
      <c r="H81" s="538"/>
    </row>
    <row r="82" spans="1:8" ht="25.5" customHeight="1">
      <c r="A82" s="603"/>
      <c r="B82" s="543"/>
      <c r="C82" s="543"/>
      <c r="D82" s="543"/>
      <c r="E82" s="558" t="s">
        <v>445</v>
      </c>
      <c r="F82" s="555">
        <f>+F66+F70+F77+2</f>
        <v>676605402.33999991</v>
      </c>
      <c r="G82" s="613">
        <f>+G66+G70+G77</f>
        <v>638251735.55999994</v>
      </c>
      <c r="H82" s="538"/>
    </row>
    <row r="83" spans="1:8" ht="6.75" customHeight="1">
      <c r="A83" s="605"/>
      <c r="B83" s="540"/>
      <c r="C83" s="540"/>
      <c r="D83" s="540"/>
      <c r="E83" s="543"/>
      <c r="F83" s="542"/>
      <c r="G83" s="602"/>
      <c r="H83" s="538"/>
    </row>
    <row r="84" spans="1:8" ht="34.5" customHeight="1" thickBot="1">
      <c r="A84" s="616"/>
      <c r="B84" s="617"/>
      <c r="C84" s="617"/>
      <c r="D84" s="617"/>
      <c r="E84" s="618" t="s">
        <v>444</v>
      </c>
      <c r="F84" s="618">
        <f>+F62+F82-1</f>
        <v>702016770.81999993</v>
      </c>
      <c r="G84" s="619">
        <f>+G62+G82</f>
        <v>642687936.88999999</v>
      </c>
      <c r="H84" s="538"/>
    </row>
    <row r="85" spans="1:8" ht="9.75" customHeight="1" thickBot="1">
      <c r="A85" s="545"/>
      <c r="B85" s="545"/>
      <c r="C85" s="577"/>
      <c r="D85" s="577"/>
      <c r="E85" s="578"/>
      <c r="F85" s="545"/>
      <c r="G85" s="577"/>
      <c r="H85" s="577"/>
    </row>
    <row r="86" spans="1:8">
      <c r="A86" s="579"/>
      <c r="B86" s="554"/>
      <c r="C86" s="580"/>
      <c r="D86" s="580"/>
      <c r="E86" s="581"/>
      <c r="F86" s="554"/>
      <c r="G86" s="582"/>
      <c r="H86" s="577"/>
    </row>
    <row r="87" spans="1:8" ht="36" customHeight="1">
      <c r="A87" s="436"/>
      <c r="B87" s="372"/>
      <c r="C87" s="372"/>
      <c r="D87" s="577"/>
      <c r="E87" s="578"/>
      <c r="F87" s="545"/>
      <c r="G87" s="583"/>
      <c r="H87" s="577"/>
    </row>
    <row r="88" spans="1:8">
      <c r="A88" s="438"/>
      <c r="B88" s="553"/>
      <c r="C88" s="486"/>
      <c r="D88" s="577"/>
      <c r="E88" s="1153" t="s">
        <v>669</v>
      </c>
      <c r="F88" s="1153"/>
      <c r="G88" s="583"/>
      <c r="H88" s="577"/>
    </row>
    <row r="89" spans="1:8" ht="27.75" customHeight="1">
      <c r="A89" s="1169" t="s">
        <v>562</v>
      </c>
      <c r="B89" s="1170"/>
      <c r="C89" s="486"/>
      <c r="D89" s="577"/>
      <c r="E89" s="1051" t="s">
        <v>663</v>
      </c>
      <c r="F89" s="1051"/>
      <c r="G89" s="583"/>
      <c r="H89" s="577"/>
    </row>
    <row r="90" spans="1:8" ht="21.75" customHeight="1">
      <c r="A90" s="1171" t="s">
        <v>563</v>
      </c>
      <c r="B90" s="1172"/>
      <c r="C90" s="577"/>
      <c r="D90" s="577"/>
      <c r="E90" s="1051" t="s">
        <v>664</v>
      </c>
      <c r="F90" s="1051"/>
      <c r="G90" s="583"/>
      <c r="H90" s="577"/>
    </row>
    <row r="91" spans="1:8" ht="24.75" customHeight="1">
      <c r="A91" s="1173" t="s">
        <v>443</v>
      </c>
      <c r="B91" s="1174"/>
      <c r="C91" s="1174"/>
      <c r="D91" s="1174"/>
      <c r="E91" s="1174"/>
      <c r="F91" s="1174"/>
      <c r="G91" s="1175"/>
      <c r="H91" s="577"/>
    </row>
    <row r="92" spans="1:8" ht="14.25" thickBot="1">
      <c r="A92" s="584"/>
      <c r="B92" s="585"/>
      <c r="C92" s="586"/>
      <c r="D92" s="586"/>
      <c r="E92" s="585"/>
      <c r="F92" s="585"/>
      <c r="G92" s="587"/>
      <c r="H92" s="588"/>
    </row>
    <row r="93" spans="1:8">
      <c r="A93" s="589"/>
      <c r="B93" s="589"/>
      <c r="D93" s="589"/>
      <c r="E93" s="589"/>
      <c r="F93" s="589"/>
      <c r="G93" s="589"/>
      <c r="H93" s="538"/>
    </row>
    <row r="94" spans="1:8">
      <c r="A94" s="589"/>
      <c r="B94" s="589"/>
      <c r="D94" s="589"/>
      <c r="E94" s="589"/>
      <c r="F94" s="589"/>
      <c r="G94" s="589"/>
      <c r="H94" s="538"/>
    </row>
    <row r="95" spans="1:8">
      <c r="A95" s="538"/>
      <c r="B95" s="538"/>
      <c r="C95" s="538"/>
      <c r="D95" s="538"/>
      <c r="E95" s="538"/>
      <c r="F95" s="538"/>
      <c r="G95" s="538"/>
      <c r="H95" s="538"/>
    </row>
  </sheetData>
  <mergeCells count="10">
    <mergeCell ref="A90:B90"/>
    <mergeCell ref="A91:G91"/>
    <mergeCell ref="E88:F88"/>
    <mergeCell ref="E89:F89"/>
    <mergeCell ref="E90:F90"/>
    <mergeCell ref="A5:G5"/>
    <mergeCell ref="B2:E2"/>
    <mergeCell ref="B3:E3"/>
    <mergeCell ref="B4:E4"/>
    <mergeCell ref="A89:B89"/>
  </mergeCells>
  <phoneticPr fontId="5" type="noConversion"/>
  <pageMargins left="0.70866141732283472" right="0.70866141732283472" top="1.3385826771653544" bottom="0.94488188976377963" header="0.31496062992125984" footer="0.31496062992125984"/>
  <pageSetup scale="59" fitToHeight="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L58"/>
  <sheetViews>
    <sheetView topLeftCell="A31" zoomScale="90" zoomScaleNormal="90" workbookViewId="0">
      <selection activeCell="C43" sqref="C43:D44"/>
    </sheetView>
  </sheetViews>
  <sheetFormatPr baseColWidth="10" defaultColWidth="11.375" defaultRowHeight="15"/>
  <cols>
    <col min="1" max="1" width="11.375" style="620"/>
    <col min="2" max="2" width="11.375" style="536"/>
    <col min="3" max="3" width="15" style="536" customWidth="1"/>
    <col min="4" max="4" width="20.875" style="536" customWidth="1"/>
    <col min="5" max="5" width="15.125" style="536" customWidth="1"/>
    <col min="6" max="6" width="11.375" style="536"/>
    <col min="7" max="7" width="13.75" style="536" customWidth="1"/>
    <col min="8" max="8" width="14" style="536" customWidth="1"/>
    <col min="9" max="9" width="12.625" style="536" customWidth="1"/>
    <col min="10" max="10" width="16.125" style="536" customWidth="1"/>
    <col min="11" max="11" width="11.375" style="536"/>
    <col min="12" max="12" width="15.125" style="536" bestFit="1" customWidth="1"/>
    <col min="13" max="16384" width="11.375" style="536"/>
  </cols>
  <sheetData>
    <row r="1" spans="1:11" ht="15.75" thickBot="1">
      <c r="A1" s="375"/>
      <c r="B1" s="375"/>
      <c r="C1" s="1193" t="s">
        <v>565</v>
      </c>
      <c r="D1" s="1193"/>
      <c r="E1" s="1193"/>
      <c r="F1" s="1193"/>
      <c r="G1" s="1193"/>
      <c r="H1" s="1193"/>
      <c r="I1" s="1193"/>
      <c r="J1" s="1193"/>
      <c r="K1" s="375"/>
    </row>
    <row r="2" spans="1:11" ht="24" customHeight="1">
      <c r="A2" s="375"/>
      <c r="B2" s="1134" t="s">
        <v>670</v>
      </c>
      <c r="C2" s="1135"/>
      <c r="D2" s="1135"/>
      <c r="E2" s="1135"/>
      <c r="F2" s="1135"/>
      <c r="G2" s="1135"/>
      <c r="H2" s="1135"/>
      <c r="I2" s="1135"/>
      <c r="J2" s="1136"/>
      <c r="K2" s="375"/>
    </row>
    <row r="3" spans="1:11" ht="15.75">
      <c r="A3" s="375"/>
      <c r="B3" s="1146" t="s">
        <v>565</v>
      </c>
      <c r="C3" s="1147"/>
      <c r="D3" s="1147"/>
      <c r="E3" s="1147"/>
      <c r="F3" s="1147"/>
      <c r="G3" s="1147"/>
      <c r="H3" s="1147"/>
      <c r="I3" s="1147"/>
      <c r="J3" s="1148"/>
      <c r="K3" s="375"/>
    </row>
    <row r="4" spans="1:11" ht="26.25" customHeight="1">
      <c r="A4" s="375"/>
      <c r="B4" s="1146" t="str">
        <f>'ESF Detallando'!B4:E4</f>
        <v>DEL MES DE ENERO AL MES DICIEMBRE DEL 2017</v>
      </c>
      <c r="C4" s="1147"/>
      <c r="D4" s="1147"/>
      <c r="E4" s="1147"/>
      <c r="F4" s="1147"/>
      <c r="G4" s="1147"/>
      <c r="H4" s="1147"/>
      <c r="I4" s="1147"/>
      <c r="J4" s="1148"/>
      <c r="K4" s="375"/>
    </row>
    <row r="5" spans="1:11" ht="15.75" thickBot="1">
      <c r="A5" s="375"/>
      <c r="B5" s="1140" t="s">
        <v>566</v>
      </c>
      <c r="C5" s="1141"/>
      <c r="D5" s="1141"/>
      <c r="E5" s="1141"/>
      <c r="F5" s="1141"/>
      <c r="G5" s="1141"/>
      <c r="H5" s="1141"/>
      <c r="I5" s="1141"/>
      <c r="J5" s="1142"/>
      <c r="K5" s="375"/>
    </row>
    <row r="6" spans="1:11" ht="22.5">
      <c r="A6" s="375"/>
      <c r="B6" s="1194" t="s">
        <v>567</v>
      </c>
      <c r="C6" s="1195"/>
      <c r="D6" s="376" t="s">
        <v>568</v>
      </c>
      <c r="E6" s="1178" t="s">
        <v>569</v>
      </c>
      <c r="F6" s="1178" t="s">
        <v>570</v>
      </c>
      <c r="G6" s="1178" t="s">
        <v>571</v>
      </c>
      <c r="H6" s="376" t="s">
        <v>572</v>
      </c>
      <c r="I6" s="1178" t="s">
        <v>573</v>
      </c>
      <c r="J6" s="1178" t="s">
        <v>574</v>
      </c>
      <c r="K6" s="375"/>
    </row>
    <row r="7" spans="1:11" ht="39.75" customHeight="1" thickBot="1">
      <c r="A7" s="375"/>
      <c r="B7" s="1196"/>
      <c r="C7" s="1197"/>
      <c r="D7" s="377" t="s">
        <v>1445</v>
      </c>
      <c r="E7" s="1180"/>
      <c r="F7" s="1180"/>
      <c r="G7" s="1180"/>
      <c r="H7" s="377" t="s">
        <v>575</v>
      </c>
      <c r="I7" s="1180"/>
      <c r="J7" s="1180"/>
      <c r="K7" s="375"/>
    </row>
    <row r="8" spans="1:11" ht="6" customHeight="1">
      <c r="A8" s="375"/>
      <c r="B8" s="1198"/>
      <c r="C8" s="1199"/>
      <c r="D8" s="378"/>
      <c r="E8" s="378"/>
      <c r="F8" s="378"/>
      <c r="G8" s="378"/>
      <c r="H8" s="378"/>
      <c r="I8" s="378"/>
      <c r="J8" s="378"/>
      <c r="K8" s="375"/>
    </row>
    <row r="9" spans="1:11">
      <c r="A9" s="375"/>
      <c r="B9" s="1185" t="s">
        <v>576</v>
      </c>
      <c r="C9" s="1186"/>
      <c r="D9" s="621">
        <v>0</v>
      </c>
      <c r="E9" s="621">
        <v>0</v>
      </c>
      <c r="F9" s="621">
        <v>0</v>
      </c>
      <c r="G9" s="621">
        <v>0</v>
      </c>
      <c r="H9" s="621">
        <v>0</v>
      </c>
      <c r="I9" s="621">
        <v>0</v>
      </c>
      <c r="J9" s="621">
        <v>0</v>
      </c>
      <c r="K9" s="375"/>
    </row>
    <row r="10" spans="1:11" ht="21.75" customHeight="1">
      <c r="A10" s="375"/>
      <c r="B10" s="1185" t="s">
        <v>577</v>
      </c>
      <c r="C10" s="1186"/>
      <c r="D10" s="621"/>
      <c r="E10" s="621"/>
      <c r="F10" s="621"/>
      <c r="G10" s="621"/>
      <c r="H10" s="621"/>
      <c r="I10" s="621"/>
      <c r="J10" s="621"/>
      <c r="K10" s="375"/>
    </row>
    <row r="11" spans="1:11" ht="22.5">
      <c r="A11" s="375"/>
      <c r="B11" s="379"/>
      <c r="C11" s="381" t="s">
        <v>578</v>
      </c>
      <c r="D11" s="621">
        <v>0</v>
      </c>
      <c r="E11" s="621">
        <v>0</v>
      </c>
      <c r="F11" s="621">
        <v>0</v>
      </c>
      <c r="G11" s="621">
        <v>0</v>
      </c>
      <c r="H11" s="621">
        <v>0</v>
      </c>
      <c r="I11" s="621">
        <v>0</v>
      </c>
      <c r="J11" s="621">
        <v>0</v>
      </c>
      <c r="K11" s="375"/>
    </row>
    <row r="12" spans="1:11">
      <c r="A12" s="375"/>
      <c r="B12" s="380"/>
      <c r="C12" s="381" t="s">
        <v>579</v>
      </c>
      <c r="D12" s="622">
        <v>0</v>
      </c>
      <c r="E12" s="622">
        <v>0</v>
      </c>
      <c r="F12" s="622">
        <v>0</v>
      </c>
      <c r="G12" s="622">
        <v>0</v>
      </c>
      <c r="H12" s="622">
        <v>0</v>
      </c>
      <c r="I12" s="622">
        <v>0</v>
      </c>
      <c r="J12" s="622">
        <v>0</v>
      </c>
      <c r="K12" s="375"/>
    </row>
    <row r="13" spans="1:11" ht="22.5">
      <c r="A13" s="375"/>
      <c r="B13" s="380"/>
      <c r="C13" s="381" t="s">
        <v>580</v>
      </c>
      <c r="D13" s="622">
        <v>0</v>
      </c>
      <c r="E13" s="622">
        <v>0</v>
      </c>
      <c r="F13" s="622">
        <v>0</v>
      </c>
      <c r="G13" s="622">
        <v>0</v>
      </c>
      <c r="H13" s="622">
        <v>0</v>
      </c>
      <c r="I13" s="622">
        <v>0</v>
      </c>
      <c r="J13" s="622">
        <v>0</v>
      </c>
      <c r="K13" s="375"/>
    </row>
    <row r="14" spans="1:11" ht="27" customHeight="1">
      <c r="A14" s="375"/>
      <c r="B14" s="1200" t="s">
        <v>581</v>
      </c>
      <c r="C14" s="1201"/>
      <c r="D14" s="621"/>
      <c r="E14" s="621">
        <v>0</v>
      </c>
      <c r="F14" s="621">
        <v>0</v>
      </c>
      <c r="G14" s="621">
        <v>0</v>
      </c>
      <c r="H14" s="621">
        <v>0</v>
      </c>
      <c r="I14" s="621">
        <v>0</v>
      </c>
      <c r="J14" s="621">
        <v>0</v>
      </c>
      <c r="K14" s="375"/>
    </row>
    <row r="15" spans="1:11" ht="22.5">
      <c r="A15" s="375"/>
      <c r="B15" s="379"/>
      <c r="C15" s="381" t="s">
        <v>582</v>
      </c>
      <c r="D15" s="621">
        <v>0</v>
      </c>
      <c r="E15" s="621">
        <v>0</v>
      </c>
      <c r="F15" s="621">
        <v>0</v>
      </c>
      <c r="G15" s="621">
        <v>0</v>
      </c>
      <c r="H15" s="621">
        <v>0</v>
      </c>
      <c r="I15" s="621">
        <v>0</v>
      </c>
      <c r="J15" s="621">
        <v>0</v>
      </c>
      <c r="K15" s="375"/>
    </row>
    <row r="16" spans="1:11">
      <c r="A16" s="375"/>
      <c r="B16" s="380"/>
      <c r="C16" s="381" t="s">
        <v>583</v>
      </c>
      <c r="D16" s="621">
        <v>0</v>
      </c>
      <c r="E16" s="621">
        <v>0</v>
      </c>
      <c r="F16" s="621">
        <v>0</v>
      </c>
      <c r="G16" s="621">
        <v>0</v>
      </c>
      <c r="H16" s="621">
        <v>0</v>
      </c>
      <c r="I16" s="621">
        <v>0</v>
      </c>
      <c r="J16" s="621">
        <v>0</v>
      </c>
      <c r="K16" s="375"/>
    </row>
    <row r="17" spans="1:12" ht="22.5">
      <c r="A17" s="375"/>
      <c r="B17" s="380"/>
      <c r="C17" s="381" t="s">
        <v>584</v>
      </c>
      <c r="D17" s="621">
        <v>0</v>
      </c>
      <c r="E17" s="621">
        <v>0</v>
      </c>
      <c r="F17" s="621">
        <v>0</v>
      </c>
      <c r="G17" s="621">
        <v>0</v>
      </c>
      <c r="H17" s="621">
        <v>0</v>
      </c>
      <c r="I17" s="621">
        <v>0</v>
      </c>
      <c r="J17" s="621">
        <v>0</v>
      </c>
      <c r="K17" s="375"/>
      <c r="L17" s="791"/>
    </row>
    <row r="18" spans="1:12">
      <c r="A18" s="375"/>
      <c r="B18" s="1191" t="s">
        <v>585</v>
      </c>
      <c r="C18" s="1192"/>
      <c r="D18" s="623">
        <v>4436201.33</v>
      </c>
      <c r="E18" s="624"/>
      <c r="F18" s="624"/>
      <c r="G18" s="623">
        <v>20975168.149999999</v>
      </c>
      <c r="H18" s="625">
        <f>+D18+E18-F18+G18</f>
        <v>25411369.479999997</v>
      </c>
      <c r="I18" s="622"/>
      <c r="J18" s="622"/>
      <c r="K18" s="375"/>
      <c r="L18" s="791"/>
    </row>
    <row r="19" spans="1:12">
      <c r="A19" s="375"/>
      <c r="B19" s="380"/>
      <c r="C19" s="381"/>
      <c r="D19" s="622"/>
      <c r="E19" s="622"/>
      <c r="F19" s="622"/>
      <c r="G19" s="622"/>
      <c r="H19" s="626">
        <f>+D19+E19-F19+G19</f>
        <v>0</v>
      </c>
      <c r="I19" s="622"/>
      <c r="J19" s="622"/>
      <c r="K19" s="375"/>
      <c r="L19" s="791"/>
    </row>
    <row r="20" spans="1:12" ht="23.25" customHeight="1">
      <c r="A20" s="375"/>
      <c r="B20" s="1183" t="s">
        <v>586</v>
      </c>
      <c r="C20" s="1184"/>
      <c r="D20" s="627">
        <f>+D18</f>
        <v>4436201.33</v>
      </c>
      <c r="E20" s="627"/>
      <c r="F20" s="627"/>
      <c r="G20" s="627">
        <f>+G18</f>
        <v>20975168.149999999</v>
      </c>
      <c r="H20" s="627">
        <f>+D20+E20-F20+G20</f>
        <v>25411369.479999997</v>
      </c>
      <c r="I20" s="628"/>
      <c r="J20" s="628"/>
      <c r="K20" s="375"/>
      <c r="L20" s="791"/>
    </row>
    <row r="21" spans="1:12">
      <c r="A21" s="375"/>
      <c r="B21" s="1185"/>
      <c r="C21" s="1186"/>
      <c r="D21" s="621"/>
      <c r="E21" s="621"/>
      <c r="F21" s="621"/>
      <c r="G21" s="621"/>
      <c r="H21" s="621"/>
      <c r="I21" s="621"/>
      <c r="J21" s="621"/>
      <c r="K21" s="375"/>
      <c r="L21" s="791"/>
    </row>
    <row r="22" spans="1:12" ht="22.5" customHeight="1">
      <c r="A22" s="375"/>
      <c r="B22" s="1185" t="s">
        <v>587</v>
      </c>
      <c r="C22" s="1186"/>
      <c r="D22" s="621">
        <v>0</v>
      </c>
      <c r="E22" s="621">
        <v>0</v>
      </c>
      <c r="F22" s="621">
        <v>0</v>
      </c>
      <c r="G22" s="621">
        <v>0</v>
      </c>
      <c r="H22" s="621">
        <v>0</v>
      </c>
      <c r="I22" s="621">
        <v>0</v>
      </c>
      <c r="J22" s="621">
        <v>0</v>
      </c>
      <c r="K22" s="375"/>
      <c r="L22" s="791"/>
    </row>
    <row r="23" spans="1:12">
      <c r="A23" s="375"/>
      <c r="B23" s="1187" t="s">
        <v>588</v>
      </c>
      <c r="C23" s="1188"/>
      <c r="D23" s="621">
        <v>0</v>
      </c>
      <c r="E23" s="621">
        <v>0</v>
      </c>
      <c r="F23" s="621">
        <v>0</v>
      </c>
      <c r="G23" s="621">
        <v>0</v>
      </c>
      <c r="H23" s="621">
        <v>0</v>
      </c>
      <c r="I23" s="621">
        <v>0</v>
      </c>
      <c r="J23" s="621">
        <v>0</v>
      </c>
      <c r="K23" s="375"/>
      <c r="L23" s="791"/>
    </row>
    <row r="24" spans="1:12">
      <c r="A24" s="375"/>
      <c r="B24" s="1187" t="s">
        <v>589</v>
      </c>
      <c r="C24" s="1188"/>
      <c r="D24" s="621">
        <v>0</v>
      </c>
      <c r="E24" s="621">
        <v>0</v>
      </c>
      <c r="F24" s="621">
        <v>0</v>
      </c>
      <c r="G24" s="621">
        <v>0</v>
      </c>
      <c r="H24" s="621">
        <v>0</v>
      </c>
      <c r="I24" s="621">
        <v>0</v>
      </c>
      <c r="J24" s="621">
        <v>0</v>
      </c>
      <c r="K24" s="375"/>
      <c r="L24" s="791"/>
    </row>
    <row r="25" spans="1:12">
      <c r="A25" s="375"/>
      <c r="B25" s="1187" t="s">
        <v>590</v>
      </c>
      <c r="C25" s="1188"/>
      <c r="D25" s="621">
        <v>0</v>
      </c>
      <c r="E25" s="621">
        <v>0</v>
      </c>
      <c r="F25" s="621">
        <v>0</v>
      </c>
      <c r="G25" s="621">
        <v>0</v>
      </c>
      <c r="H25" s="621">
        <v>0</v>
      </c>
      <c r="I25" s="621">
        <v>0</v>
      </c>
      <c r="J25" s="621">
        <v>0</v>
      </c>
      <c r="K25" s="375"/>
      <c r="L25" s="791"/>
    </row>
    <row r="26" spans="1:12">
      <c r="A26" s="375"/>
      <c r="B26" s="1185"/>
      <c r="C26" s="1186"/>
      <c r="D26" s="621"/>
      <c r="E26" s="621"/>
      <c r="F26" s="621"/>
      <c r="G26" s="621"/>
      <c r="H26" s="621"/>
      <c r="I26" s="621"/>
      <c r="J26" s="621"/>
      <c r="K26" s="375"/>
      <c r="L26" s="791"/>
    </row>
    <row r="27" spans="1:12" ht="23.25" customHeight="1">
      <c r="A27" s="375"/>
      <c r="B27" s="1185" t="s">
        <v>591</v>
      </c>
      <c r="C27" s="1186"/>
      <c r="D27" s="621">
        <v>0</v>
      </c>
      <c r="E27" s="621">
        <v>0</v>
      </c>
      <c r="F27" s="621">
        <v>0</v>
      </c>
      <c r="G27" s="621">
        <v>0</v>
      </c>
      <c r="H27" s="621">
        <v>0</v>
      </c>
      <c r="I27" s="621">
        <v>0</v>
      </c>
      <c r="J27" s="621">
        <v>0</v>
      </c>
      <c r="K27" s="375"/>
      <c r="L27" s="791"/>
    </row>
    <row r="28" spans="1:12">
      <c r="A28" s="375"/>
      <c r="B28" s="1189" t="s">
        <v>592</v>
      </c>
      <c r="C28" s="1190"/>
      <c r="D28" s="621">
        <v>0</v>
      </c>
      <c r="E28" s="621">
        <v>0</v>
      </c>
      <c r="F28" s="621">
        <v>0</v>
      </c>
      <c r="G28" s="621">
        <v>0</v>
      </c>
      <c r="H28" s="621">
        <v>0</v>
      </c>
      <c r="I28" s="621">
        <v>0</v>
      </c>
      <c r="J28" s="621">
        <v>0</v>
      </c>
      <c r="K28" s="375"/>
      <c r="L28" s="791"/>
    </row>
    <row r="29" spans="1:12">
      <c r="A29" s="375"/>
      <c r="B29" s="1189" t="s">
        <v>593</v>
      </c>
      <c r="C29" s="1190"/>
      <c r="D29" s="621">
        <v>0</v>
      </c>
      <c r="E29" s="621">
        <v>0</v>
      </c>
      <c r="F29" s="621">
        <v>0</v>
      </c>
      <c r="G29" s="621">
        <v>0</v>
      </c>
      <c r="H29" s="621">
        <v>0</v>
      </c>
      <c r="I29" s="621">
        <v>0</v>
      </c>
      <c r="J29" s="621">
        <v>0</v>
      </c>
      <c r="K29" s="375"/>
      <c r="L29" s="791"/>
    </row>
    <row r="30" spans="1:12">
      <c r="A30" s="375"/>
      <c r="B30" s="1189" t="s">
        <v>594</v>
      </c>
      <c r="C30" s="1190"/>
      <c r="D30" s="621">
        <v>0</v>
      </c>
      <c r="E30" s="621">
        <v>0</v>
      </c>
      <c r="F30" s="621">
        <v>0</v>
      </c>
      <c r="G30" s="621">
        <v>0</v>
      </c>
      <c r="H30" s="621">
        <v>0</v>
      </c>
      <c r="I30" s="621">
        <v>0</v>
      </c>
      <c r="J30" s="621">
        <v>0</v>
      </c>
      <c r="K30" s="375"/>
    </row>
    <row r="31" spans="1:12" ht="15.75" thickBot="1">
      <c r="A31" s="375"/>
      <c r="B31" s="1181"/>
      <c r="C31" s="1182"/>
      <c r="D31" s="629"/>
      <c r="E31" s="629"/>
      <c r="F31" s="629"/>
      <c r="G31" s="629"/>
      <c r="H31" s="629"/>
      <c r="I31" s="629"/>
      <c r="J31" s="629"/>
      <c r="K31" s="375"/>
    </row>
    <row r="32" spans="1:12" ht="6.75" customHeight="1" thickBot="1">
      <c r="A32" s="375"/>
      <c r="B32" s="382"/>
      <c r="C32" s="383"/>
      <c r="D32" s="383"/>
      <c r="E32" s="383"/>
      <c r="F32" s="383"/>
      <c r="G32" s="383"/>
      <c r="H32" s="383"/>
      <c r="I32" s="383"/>
      <c r="J32" s="384"/>
      <c r="K32" s="375"/>
    </row>
    <row r="33" spans="1:11" ht="33.75">
      <c r="A33" s="385"/>
      <c r="B33" s="386"/>
      <c r="C33" s="1178" t="s">
        <v>595</v>
      </c>
      <c r="D33" s="387" t="s">
        <v>596</v>
      </c>
      <c r="E33" s="387" t="s">
        <v>597</v>
      </c>
      <c r="F33" s="387" t="s">
        <v>598</v>
      </c>
      <c r="G33" s="388" t="s">
        <v>599</v>
      </c>
      <c r="H33" s="387" t="s">
        <v>600</v>
      </c>
      <c r="I33" s="383"/>
      <c r="J33" s="384"/>
      <c r="K33" s="375"/>
    </row>
    <row r="34" spans="1:11">
      <c r="A34" s="385"/>
      <c r="B34" s="386"/>
      <c r="C34" s="1179"/>
      <c r="D34" s="376" t="s">
        <v>601</v>
      </c>
      <c r="E34" s="376" t="s">
        <v>602</v>
      </c>
      <c r="F34" s="376" t="s">
        <v>603</v>
      </c>
      <c r="G34" s="389"/>
      <c r="H34" s="376" t="s">
        <v>604</v>
      </c>
      <c r="I34" s="383"/>
      <c r="J34" s="384"/>
      <c r="K34" s="375"/>
    </row>
    <row r="35" spans="1:11" ht="15.75" thickBot="1">
      <c r="A35" s="385"/>
      <c r="B35" s="386"/>
      <c r="C35" s="1180"/>
      <c r="D35" s="390"/>
      <c r="E35" s="377" t="s">
        <v>605</v>
      </c>
      <c r="F35" s="390"/>
      <c r="G35" s="391"/>
      <c r="H35" s="390"/>
      <c r="I35" s="383"/>
      <c r="J35" s="384"/>
      <c r="K35" s="375"/>
    </row>
    <row r="36" spans="1:11" ht="33.75">
      <c r="A36" s="385"/>
      <c r="B36" s="386"/>
      <c r="C36" s="392" t="s">
        <v>606</v>
      </c>
      <c r="D36" s="381"/>
      <c r="E36" s="381"/>
      <c r="F36" s="381"/>
      <c r="G36" s="381"/>
      <c r="H36" s="381"/>
      <c r="I36" s="383"/>
      <c r="J36" s="384"/>
      <c r="K36" s="375"/>
    </row>
    <row r="37" spans="1:11">
      <c r="A37" s="375"/>
      <c r="B37" s="382"/>
      <c r="C37" s="393" t="s">
        <v>607</v>
      </c>
      <c r="D37" s="381"/>
      <c r="E37" s="381"/>
      <c r="F37" s="381"/>
      <c r="G37" s="381"/>
      <c r="H37" s="381"/>
      <c r="I37" s="383"/>
      <c r="J37" s="384"/>
      <c r="K37" s="375"/>
    </row>
    <row r="38" spans="1:11">
      <c r="A38" s="375"/>
      <c r="B38" s="382"/>
      <c r="C38" s="393" t="s">
        <v>608</v>
      </c>
      <c r="D38" s="381"/>
      <c r="E38" s="381"/>
      <c r="F38" s="381"/>
      <c r="G38" s="381"/>
      <c r="H38" s="381"/>
      <c r="I38" s="383"/>
      <c r="J38" s="384"/>
      <c r="K38" s="375"/>
    </row>
    <row r="39" spans="1:11" ht="15.75" thickBot="1">
      <c r="A39" s="375"/>
      <c r="B39" s="382"/>
      <c r="C39" s="394" t="s">
        <v>609</v>
      </c>
      <c r="D39" s="395"/>
      <c r="E39" s="395"/>
      <c r="F39" s="395"/>
      <c r="G39" s="395"/>
      <c r="H39" s="395"/>
      <c r="I39" s="383"/>
      <c r="J39" s="384"/>
      <c r="K39" s="375"/>
    </row>
    <row r="40" spans="1:11" ht="15.75" thickBot="1">
      <c r="A40" s="375"/>
      <c r="B40" s="396"/>
      <c r="C40" s="397"/>
      <c r="D40" s="397"/>
      <c r="E40" s="397"/>
      <c r="F40" s="397"/>
      <c r="G40" s="397"/>
      <c r="H40" s="397"/>
      <c r="I40" s="397"/>
      <c r="J40" s="398"/>
      <c r="K40" s="375"/>
    </row>
    <row r="41" spans="1:11" ht="6.75" customHeight="1" thickBot="1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</row>
    <row r="42" spans="1:11" ht="15.75" thickBot="1">
      <c r="A42" s="375"/>
      <c r="B42" s="399"/>
      <c r="C42" s="400"/>
      <c r="D42" s="401"/>
      <c r="E42" s="402"/>
      <c r="F42" s="403"/>
      <c r="G42" s="400"/>
      <c r="H42" s="400"/>
      <c r="I42" s="401"/>
      <c r="J42" s="404"/>
      <c r="K42" s="375"/>
    </row>
    <row r="43" spans="1:11" ht="15" customHeight="1">
      <c r="A43" s="375"/>
      <c r="B43" s="382"/>
      <c r="C43" s="1131" t="s">
        <v>562</v>
      </c>
      <c r="D43" s="1131"/>
      <c r="E43" s="405"/>
      <c r="F43" s="405"/>
      <c r="G43" s="1130" t="s">
        <v>611</v>
      </c>
      <c r="H43" s="1130"/>
      <c r="I43" s="1130"/>
      <c r="J43" s="384"/>
      <c r="K43" s="375"/>
    </row>
    <row r="44" spans="1:11">
      <c r="A44" s="375"/>
      <c r="B44" s="382"/>
      <c r="C44" s="1172" t="s">
        <v>563</v>
      </c>
      <c r="D44" s="1172"/>
      <c r="E44" s="405"/>
      <c r="F44" s="405"/>
      <c r="G44" s="1130" t="s">
        <v>664</v>
      </c>
      <c r="H44" s="1130"/>
      <c r="I44" s="1130"/>
      <c r="J44" s="384"/>
      <c r="K44" s="375"/>
    </row>
    <row r="45" spans="1:11" ht="27" customHeight="1">
      <c r="A45" s="375"/>
      <c r="B45" s="382"/>
      <c r="C45" s="1144" t="s">
        <v>388</v>
      </c>
      <c r="D45" s="1144"/>
      <c r="E45" s="1144"/>
      <c r="F45" s="1144"/>
      <c r="G45" s="1144"/>
      <c r="H45" s="1144"/>
      <c r="I45" s="1144"/>
      <c r="J45" s="1145"/>
      <c r="K45" s="375"/>
    </row>
    <row r="46" spans="1:11" ht="15.75" thickBot="1">
      <c r="A46" s="375"/>
      <c r="B46" s="396"/>
      <c r="C46" s="406"/>
      <c r="D46" s="406"/>
      <c r="E46" s="406"/>
      <c r="F46" s="406"/>
      <c r="G46" s="406"/>
      <c r="H46" s="406"/>
      <c r="I46" s="406"/>
      <c r="J46" s="398"/>
      <c r="K46" s="375"/>
    </row>
    <row r="47" spans="1:11">
      <c r="A47" s="375"/>
      <c r="B47" s="375"/>
      <c r="C47" s="407"/>
      <c r="D47" s="407"/>
      <c r="E47" s="407"/>
      <c r="F47" s="407"/>
      <c r="G47" s="407"/>
      <c r="H47" s="407"/>
      <c r="I47" s="407"/>
      <c r="J47" s="375"/>
      <c r="K47" s="375"/>
    </row>
    <row r="48" spans="1:11">
      <c r="A48" s="375"/>
      <c r="B48" s="375"/>
      <c r="C48" s="407"/>
      <c r="D48" s="407"/>
      <c r="E48" s="407"/>
      <c r="F48" s="407"/>
      <c r="G48" s="407"/>
      <c r="H48" s="407"/>
      <c r="I48" s="407"/>
      <c r="J48" s="375"/>
      <c r="K48" s="375"/>
    </row>
    <row r="49" spans="1:11">
      <c r="A49" s="375"/>
      <c r="B49" s="375"/>
      <c r="C49" s="407"/>
      <c r="D49" s="407"/>
      <c r="E49" s="407"/>
      <c r="F49" s="407"/>
      <c r="G49" s="407"/>
      <c r="H49" s="407"/>
      <c r="I49" s="407"/>
      <c r="J49" s="375"/>
      <c r="K49" s="375"/>
    </row>
    <row r="50" spans="1:11">
      <c r="A50" s="375"/>
      <c r="B50" s="375"/>
      <c r="C50" s="407"/>
      <c r="D50" s="407"/>
      <c r="E50" s="407"/>
      <c r="F50" s="407"/>
      <c r="G50" s="407"/>
      <c r="H50" s="407"/>
      <c r="I50" s="407"/>
      <c r="J50" s="375"/>
      <c r="K50" s="375"/>
    </row>
    <row r="51" spans="1:11">
      <c r="A51" s="375"/>
      <c r="B51" s="375"/>
      <c r="C51" s="407"/>
      <c r="D51" s="407"/>
      <c r="E51" s="407"/>
      <c r="F51" s="407"/>
      <c r="G51" s="407"/>
      <c r="H51" s="407"/>
      <c r="I51" s="407"/>
      <c r="J51" s="375"/>
      <c r="K51" s="375"/>
    </row>
    <row r="52" spans="1:11">
      <c r="A52" s="375"/>
      <c r="B52" s="375"/>
      <c r="C52" s="407"/>
      <c r="D52" s="407"/>
      <c r="E52" s="407"/>
      <c r="F52" s="407"/>
      <c r="G52" s="407"/>
      <c r="H52" s="407"/>
      <c r="I52" s="407"/>
      <c r="J52" s="375"/>
      <c r="K52" s="375"/>
    </row>
    <row r="53" spans="1:11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375"/>
    </row>
    <row r="54" spans="1:11">
      <c r="A54" s="375"/>
      <c r="B54" s="408">
        <v>1</v>
      </c>
      <c r="C54" s="1176" t="s">
        <v>612</v>
      </c>
      <c r="D54" s="1176"/>
      <c r="E54" s="1176"/>
      <c r="F54" s="1176"/>
      <c r="G54" s="1176"/>
      <c r="H54" s="1176"/>
      <c r="I54" s="1176"/>
      <c r="J54" s="1176"/>
      <c r="K54" s="375"/>
    </row>
    <row r="55" spans="1:11">
      <c r="A55" s="375"/>
      <c r="B55" s="408">
        <v>2</v>
      </c>
      <c r="C55" s="1177" t="s">
        <v>613</v>
      </c>
      <c r="D55" s="1177"/>
      <c r="E55" s="1177"/>
      <c r="F55" s="1177"/>
      <c r="G55" s="1177"/>
      <c r="H55" s="1177"/>
      <c r="I55" s="1177"/>
      <c r="J55" s="1177"/>
      <c r="K55" s="375"/>
    </row>
    <row r="56" spans="1:11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</row>
    <row r="57" spans="1:11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</row>
    <row r="58" spans="1:11">
      <c r="A58" s="375"/>
      <c r="B58" s="375"/>
      <c r="C58" s="375"/>
      <c r="D58" s="375"/>
      <c r="E58" s="375"/>
      <c r="F58" s="375"/>
      <c r="G58" s="375"/>
      <c r="H58" s="375"/>
      <c r="I58" s="375"/>
      <c r="J58" s="375"/>
      <c r="K58" s="375"/>
    </row>
  </sheetData>
  <mergeCells count="36">
    <mergeCell ref="B18:C18"/>
    <mergeCell ref="C1:J1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8:C8"/>
    <mergeCell ref="B9:C9"/>
    <mergeCell ref="B10:C10"/>
    <mergeCell ref="B14:C14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C54:J54"/>
    <mergeCell ref="C55:J55"/>
    <mergeCell ref="C33:C35"/>
    <mergeCell ref="C43:D43"/>
    <mergeCell ref="G43:I43"/>
    <mergeCell ref="C44:D44"/>
    <mergeCell ref="G44:I44"/>
    <mergeCell ref="C45:J45"/>
  </mergeCells>
  <phoneticPr fontId="5" type="noConversion"/>
  <printOptions horizontalCentered="1" verticalCentered="1"/>
  <pageMargins left="1.1023622047244095" right="1.299212598425197" top="0.55118110236220474" bottom="0.55118110236220474" header="0.31496062992125984" footer="0.31496062992125984"/>
  <pageSetup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A1:R191"/>
  <sheetViews>
    <sheetView topLeftCell="A22" workbookViewId="0">
      <selection activeCell="I8" sqref="I8"/>
    </sheetView>
  </sheetViews>
  <sheetFormatPr baseColWidth="10" defaultColWidth="8.125" defaultRowHeight="15.75"/>
  <cols>
    <col min="1" max="1" width="8.125" style="459"/>
    <col min="2" max="2" width="17.875" style="374" customWidth="1"/>
    <col min="3" max="3" width="7.5" style="374" customWidth="1"/>
    <col min="4" max="4" width="8.5" style="374" customWidth="1"/>
    <col min="5" max="6" width="9.375" style="374" customWidth="1"/>
    <col min="7" max="7" width="8.25" style="374" customWidth="1"/>
    <col min="8" max="8" width="9.375" style="374" customWidth="1"/>
    <col min="9" max="9" width="12" style="374" customWidth="1"/>
    <col min="10" max="10" width="10.75" style="374" customWidth="1"/>
    <col min="11" max="12" width="9.375" style="374" customWidth="1"/>
    <col min="13" max="16384" width="8.125" style="374"/>
  </cols>
  <sheetData>
    <row r="1" spans="1:13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>
      <c r="A2" s="375"/>
      <c r="B2" s="467"/>
      <c r="C2" s="1133" t="s">
        <v>626</v>
      </c>
      <c r="D2" s="1133"/>
      <c r="E2" s="1133"/>
      <c r="F2" s="1133"/>
      <c r="G2" s="1133"/>
      <c r="H2" s="1133"/>
      <c r="I2" s="1133"/>
      <c r="J2" s="1133"/>
      <c r="K2" s="1133"/>
      <c r="L2" s="1133"/>
      <c r="M2" s="375"/>
    </row>
    <row r="3" spans="1:13" ht="16.5" thickBot="1">
      <c r="A3" s="375"/>
      <c r="B3" s="467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</row>
    <row r="4" spans="1:13">
      <c r="A4" s="466"/>
      <c r="B4" s="1134" t="s">
        <v>1253</v>
      </c>
      <c r="C4" s="1135"/>
      <c r="D4" s="1135"/>
      <c r="E4" s="1135"/>
      <c r="F4" s="1135"/>
      <c r="G4" s="1135"/>
      <c r="H4" s="1135"/>
      <c r="I4" s="1135"/>
      <c r="J4" s="1135"/>
      <c r="K4" s="1135"/>
      <c r="L4" s="1136"/>
      <c r="M4" s="375"/>
    </row>
    <row r="5" spans="1:13" ht="13.5" customHeight="1">
      <c r="A5" s="466"/>
      <c r="B5" s="1137" t="s">
        <v>1254</v>
      </c>
      <c r="C5" s="1138"/>
      <c r="D5" s="1138"/>
      <c r="E5" s="1138"/>
      <c r="F5" s="1138"/>
      <c r="G5" s="1138"/>
      <c r="H5" s="1138"/>
      <c r="I5" s="1138"/>
      <c r="J5" s="1138"/>
      <c r="K5" s="1138"/>
      <c r="L5" s="1139"/>
      <c r="M5" s="375"/>
    </row>
    <row r="6" spans="1:13" ht="16.5" customHeight="1">
      <c r="A6" s="466"/>
      <c r="B6" s="1137" t="str">
        <f>'Inf. Analitico Deuda y Otros'!B4:J4</f>
        <v>DEL MES DE ENERO AL MES DICIEMBRE DEL 2017</v>
      </c>
      <c r="C6" s="1138"/>
      <c r="D6" s="1138"/>
      <c r="E6" s="1138"/>
      <c r="F6" s="1138"/>
      <c r="G6" s="1138"/>
      <c r="H6" s="1138"/>
      <c r="I6" s="1138"/>
      <c r="J6" s="1138"/>
      <c r="K6" s="1138"/>
      <c r="L6" s="1139"/>
      <c r="M6" s="375"/>
    </row>
    <row r="7" spans="1:13" ht="21" customHeight="1" thickBot="1">
      <c r="A7" s="466"/>
      <c r="B7" s="1140" t="s">
        <v>566</v>
      </c>
      <c r="C7" s="1141"/>
      <c r="D7" s="1141"/>
      <c r="E7" s="1141"/>
      <c r="F7" s="1141"/>
      <c r="G7" s="1141"/>
      <c r="H7" s="1141"/>
      <c r="I7" s="1141"/>
      <c r="J7" s="1141"/>
      <c r="K7" s="1141"/>
      <c r="L7" s="1142"/>
      <c r="M7" s="375"/>
    </row>
    <row r="8" spans="1:13" ht="99.75" customHeight="1" thickBot="1">
      <c r="A8" s="466"/>
      <c r="B8" s="391" t="s">
        <v>627</v>
      </c>
      <c r="C8" s="377" t="s">
        <v>628</v>
      </c>
      <c r="D8" s="377" t="s">
        <v>629</v>
      </c>
      <c r="E8" s="377" t="s">
        <v>630</v>
      </c>
      <c r="F8" s="377" t="s">
        <v>631</v>
      </c>
      <c r="G8" s="377" t="s">
        <v>632</v>
      </c>
      <c r="H8" s="377" t="s">
        <v>633</v>
      </c>
      <c r="I8" s="377" t="s">
        <v>634</v>
      </c>
      <c r="J8" s="377" t="s">
        <v>1272</v>
      </c>
      <c r="K8" s="377" t="s">
        <v>1273</v>
      </c>
      <c r="L8" s="377" t="s">
        <v>1274</v>
      </c>
      <c r="M8" s="375"/>
    </row>
    <row r="9" spans="1:13" ht="16.5" customHeight="1">
      <c r="A9" s="466"/>
      <c r="B9" s="468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375"/>
    </row>
    <row r="10" spans="1:13" ht="31.5" customHeight="1">
      <c r="A10" s="466"/>
      <c r="B10" s="633" t="s">
        <v>635</v>
      </c>
      <c r="C10" s="471">
        <v>0</v>
      </c>
      <c r="D10" s="471">
        <v>0</v>
      </c>
      <c r="E10" s="471">
        <v>0</v>
      </c>
      <c r="F10" s="471">
        <v>0</v>
      </c>
      <c r="G10" s="471">
        <v>0</v>
      </c>
      <c r="H10" s="471">
        <v>0</v>
      </c>
      <c r="I10" s="471">
        <v>0</v>
      </c>
      <c r="J10" s="471">
        <v>0</v>
      </c>
      <c r="K10" s="471">
        <v>0</v>
      </c>
      <c r="L10" s="471">
        <v>0</v>
      </c>
      <c r="M10" s="375"/>
    </row>
    <row r="11" spans="1:13" ht="16.5" customHeight="1">
      <c r="A11" s="466"/>
      <c r="B11" s="472" t="s">
        <v>636</v>
      </c>
      <c r="C11" s="473">
        <v>0</v>
      </c>
      <c r="D11" s="473">
        <v>0</v>
      </c>
      <c r="E11" s="473">
        <v>0</v>
      </c>
      <c r="F11" s="473">
        <v>0</v>
      </c>
      <c r="G11" s="473">
        <v>0</v>
      </c>
      <c r="H11" s="473">
        <v>0</v>
      </c>
      <c r="I11" s="473">
        <v>0</v>
      </c>
      <c r="J11" s="473">
        <v>0</v>
      </c>
      <c r="K11" s="473">
        <v>0</v>
      </c>
      <c r="L11" s="473">
        <v>0</v>
      </c>
      <c r="M11" s="375"/>
    </row>
    <row r="12" spans="1:13" ht="16.5" customHeight="1">
      <c r="A12" s="466"/>
      <c r="B12" s="472" t="s">
        <v>637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473">
        <v>0</v>
      </c>
      <c r="J12" s="473">
        <v>0</v>
      </c>
      <c r="K12" s="473">
        <v>0</v>
      </c>
      <c r="L12" s="473">
        <v>0</v>
      </c>
      <c r="M12" s="375"/>
    </row>
    <row r="13" spans="1:13" ht="16.5" customHeight="1">
      <c r="A13" s="466"/>
      <c r="B13" s="472" t="s">
        <v>638</v>
      </c>
      <c r="C13" s="473">
        <v>0</v>
      </c>
      <c r="D13" s="473">
        <v>0</v>
      </c>
      <c r="E13" s="473">
        <v>0</v>
      </c>
      <c r="F13" s="473">
        <v>0</v>
      </c>
      <c r="G13" s="473">
        <v>0</v>
      </c>
      <c r="H13" s="473">
        <v>0</v>
      </c>
      <c r="I13" s="473">
        <v>0</v>
      </c>
      <c r="J13" s="473">
        <v>0</v>
      </c>
      <c r="K13" s="473">
        <v>0</v>
      </c>
      <c r="L13" s="473">
        <v>0</v>
      </c>
      <c r="M13" s="375"/>
    </row>
    <row r="14" spans="1:13" ht="16.5" customHeight="1">
      <c r="A14" s="466"/>
      <c r="B14" s="472" t="s">
        <v>639</v>
      </c>
      <c r="C14" s="473">
        <v>0</v>
      </c>
      <c r="D14" s="473">
        <v>0</v>
      </c>
      <c r="E14" s="473">
        <v>0</v>
      </c>
      <c r="F14" s="473">
        <v>0</v>
      </c>
      <c r="G14" s="473">
        <v>0</v>
      </c>
      <c r="H14" s="473">
        <v>0</v>
      </c>
      <c r="I14" s="473">
        <v>0</v>
      </c>
      <c r="J14" s="473">
        <v>0</v>
      </c>
      <c r="K14" s="473">
        <v>0</v>
      </c>
      <c r="L14" s="473">
        <v>0</v>
      </c>
      <c r="M14" s="375"/>
    </row>
    <row r="15" spans="1:13" ht="16.5" customHeight="1">
      <c r="A15" s="466"/>
      <c r="B15" s="474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375"/>
    </row>
    <row r="16" spans="1:13" ht="24.75" customHeight="1">
      <c r="A16" s="466"/>
      <c r="B16" s="470" t="s">
        <v>640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375"/>
    </row>
    <row r="17" spans="1:18" ht="16.5" customHeight="1">
      <c r="A17" s="466"/>
      <c r="B17" s="472" t="s">
        <v>641</v>
      </c>
      <c r="C17" s="473">
        <v>0</v>
      </c>
      <c r="D17" s="473">
        <v>0</v>
      </c>
      <c r="E17" s="473">
        <v>0</v>
      </c>
      <c r="F17" s="473">
        <v>0</v>
      </c>
      <c r="G17" s="473">
        <v>0</v>
      </c>
      <c r="H17" s="473">
        <v>0</v>
      </c>
      <c r="I17" s="473">
        <v>0</v>
      </c>
      <c r="J17" s="473">
        <v>0</v>
      </c>
      <c r="K17" s="473">
        <v>0</v>
      </c>
      <c r="L17" s="473">
        <v>0</v>
      </c>
      <c r="M17" s="375"/>
    </row>
    <row r="18" spans="1:18" ht="16.5" customHeight="1">
      <c r="A18" s="466"/>
      <c r="B18" s="472" t="s">
        <v>642</v>
      </c>
      <c r="C18" s="473">
        <v>0</v>
      </c>
      <c r="D18" s="473">
        <v>0</v>
      </c>
      <c r="E18" s="473">
        <v>0</v>
      </c>
      <c r="F18" s="473">
        <v>0</v>
      </c>
      <c r="G18" s="473">
        <v>0</v>
      </c>
      <c r="H18" s="473">
        <v>0</v>
      </c>
      <c r="I18" s="473">
        <v>0</v>
      </c>
      <c r="J18" s="473">
        <v>0</v>
      </c>
      <c r="K18" s="473">
        <v>0</v>
      </c>
      <c r="L18" s="473">
        <v>0</v>
      </c>
      <c r="M18" s="375"/>
    </row>
    <row r="19" spans="1:18" ht="16.5" customHeight="1">
      <c r="A19" s="466"/>
      <c r="B19" s="472" t="s">
        <v>643</v>
      </c>
      <c r="C19" s="473">
        <v>0</v>
      </c>
      <c r="D19" s="473">
        <v>0</v>
      </c>
      <c r="E19" s="473">
        <v>0</v>
      </c>
      <c r="F19" s="473">
        <v>0</v>
      </c>
      <c r="G19" s="473">
        <v>0</v>
      </c>
      <c r="H19" s="473">
        <v>0</v>
      </c>
      <c r="I19" s="473">
        <v>0</v>
      </c>
      <c r="J19" s="473">
        <v>0</v>
      </c>
      <c r="K19" s="473">
        <v>0</v>
      </c>
      <c r="L19" s="473">
        <v>0</v>
      </c>
      <c r="M19" s="375"/>
    </row>
    <row r="20" spans="1:18" ht="16.5" customHeight="1">
      <c r="A20" s="466"/>
      <c r="B20" s="472" t="s">
        <v>644</v>
      </c>
      <c r="C20" s="473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  <c r="I20" s="473">
        <v>0</v>
      </c>
      <c r="J20" s="473">
        <v>0</v>
      </c>
      <c r="K20" s="473">
        <v>0</v>
      </c>
      <c r="L20" s="473">
        <v>0</v>
      </c>
      <c r="M20" s="375"/>
    </row>
    <row r="21" spans="1:18" ht="9.75" customHeight="1">
      <c r="A21" s="466"/>
      <c r="B21" s="474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375"/>
    </row>
    <row r="22" spans="1:18" ht="38.25" customHeight="1">
      <c r="A22" s="466"/>
      <c r="B22" s="470" t="s">
        <v>645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375"/>
    </row>
    <row r="23" spans="1:18" ht="9" customHeight="1" thickBot="1">
      <c r="A23" s="466"/>
      <c r="B23" s="475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375"/>
    </row>
    <row r="24" spans="1:18" ht="5.25" customHeight="1" thickBot="1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1:18">
      <c r="A25" s="375"/>
      <c r="B25" s="399"/>
      <c r="C25" s="477"/>
      <c r="D25" s="477"/>
      <c r="E25" s="477"/>
      <c r="F25" s="477"/>
      <c r="G25" s="477"/>
      <c r="H25" s="477"/>
      <c r="I25" s="477"/>
      <c r="J25" s="477"/>
      <c r="K25" s="477"/>
      <c r="L25" s="404"/>
      <c r="M25" s="375"/>
    </row>
    <row r="26" spans="1:18" ht="16.5" thickBot="1">
      <c r="A26" s="375"/>
      <c r="B26" s="382"/>
      <c r="C26" s="455"/>
      <c r="D26" s="449"/>
      <c r="E26" s="449"/>
      <c r="F26" s="454"/>
      <c r="G26" s="454"/>
      <c r="H26" s="454"/>
      <c r="I26" s="449"/>
      <c r="J26" s="397"/>
      <c r="K26" s="397"/>
      <c r="L26" s="384"/>
      <c r="M26" s="375"/>
      <c r="P26" s="1130"/>
      <c r="Q26" s="1130"/>
      <c r="R26" s="1130"/>
    </row>
    <row r="27" spans="1:18" ht="22.5" customHeight="1">
      <c r="A27" s="375"/>
      <c r="B27" s="382"/>
      <c r="C27" s="1131" t="s">
        <v>562</v>
      </c>
      <c r="D27" s="1131"/>
      <c r="E27" s="1131"/>
      <c r="F27" s="405"/>
      <c r="G27" s="383"/>
      <c r="H27" s="478"/>
      <c r="I27" s="1130" t="s">
        <v>646</v>
      </c>
      <c r="J27" s="1130"/>
      <c r="K27" s="1130"/>
      <c r="L27" s="384"/>
      <c r="M27" s="375"/>
    </row>
    <row r="28" spans="1:18">
      <c r="A28" s="375"/>
      <c r="B28" s="382"/>
      <c r="C28" s="634"/>
      <c r="D28" s="510" t="s">
        <v>563</v>
      </c>
      <c r="E28" s="440"/>
      <c r="F28" s="405"/>
      <c r="G28" s="383"/>
      <c r="H28" s="478"/>
      <c r="I28" s="1130" t="s">
        <v>610</v>
      </c>
      <c r="J28" s="1130"/>
      <c r="K28" s="1130"/>
      <c r="L28" s="384"/>
      <c r="M28" s="375"/>
    </row>
    <row r="29" spans="1:18" ht="37.5" customHeight="1" thickBot="1">
      <c r="A29" s="375"/>
      <c r="B29" s="396"/>
      <c r="C29" s="1132" t="s">
        <v>388</v>
      </c>
      <c r="D29" s="1132"/>
      <c r="E29" s="1132"/>
      <c r="F29" s="1132"/>
      <c r="G29" s="1132"/>
      <c r="H29" s="1132"/>
      <c r="I29" s="1132"/>
      <c r="J29" s="1132"/>
      <c r="K29" s="1132"/>
      <c r="L29" s="398"/>
      <c r="M29" s="375"/>
    </row>
    <row r="30" spans="1:18">
      <c r="A30" s="375"/>
      <c r="B30" s="383"/>
      <c r="C30" s="407"/>
      <c r="D30" s="407"/>
      <c r="E30" s="407"/>
      <c r="F30" s="407"/>
      <c r="G30" s="407"/>
      <c r="H30" s="407"/>
      <c r="I30" s="407"/>
      <c r="J30" s="383"/>
      <c r="K30" s="375"/>
      <c r="L30" s="375"/>
      <c r="M30" s="375"/>
    </row>
    <row r="31" spans="1:18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</row>
    <row r="32" spans="1:18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</row>
    <row r="33" spans="1:13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</row>
    <row r="34" spans="1:13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</row>
    <row r="35" spans="1:13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1:13" ht="64.5" customHeight="1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</row>
    <row r="37" spans="1:13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</row>
    <row r="38" spans="1:13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</row>
    <row r="39" spans="1:13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</row>
    <row r="40" spans="1:13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</row>
    <row r="41" spans="1:13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</row>
    <row r="42" spans="1:13" ht="80.25" customHeight="1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</row>
    <row r="43" spans="1:13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</row>
    <row r="44" spans="1:13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</row>
    <row r="45" spans="1:13">
      <c r="A45" s="460"/>
    </row>
    <row r="46" spans="1:13">
      <c r="A46" s="457"/>
    </row>
    <row r="47" spans="1:13">
      <c r="A47" s="460"/>
    </row>
    <row r="48" spans="1:13">
      <c r="A48" s="460"/>
    </row>
    <row r="49" spans="1:3">
      <c r="A49" s="457"/>
    </row>
    <row r="50" spans="1:3">
      <c r="A50" s="460"/>
    </row>
    <row r="51" spans="1:3">
      <c r="A51" s="460"/>
    </row>
    <row r="53" spans="1:3" ht="48" customHeight="1">
      <c r="A53" s="461"/>
      <c r="B53" s="462"/>
      <c r="C53" s="463"/>
    </row>
    <row r="54" spans="1:3" ht="15.75" customHeight="1">
      <c r="A54" s="461"/>
      <c r="B54" s="464"/>
      <c r="C54" s="464"/>
    </row>
    <row r="55" spans="1:3">
      <c r="A55" s="461"/>
      <c r="B55" s="464"/>
      <c r="C55" s="464"/>
    </row>
    <row r="56" spans="1:3">
      <c r="A56" s="461"/>
      <c r="B56" s="464"/>
      <c r="C56" s="464"/>
    </row>
    <row r="57" spans="1:3">
      <c r="A57" s="461"/>
      <c r="B57" s="464"/>
      <c r="C57" s="464"/>
    </row>
    <row r="58" spans="1:3">
      <c r="A58" s="461"/>
      <c r="B58" s="464"/>
      <c r="C58" s="464"/>
    </row>
    <row r="59" spans="1:3">
      <c r="A59" s="461"/>
      <c r="B59" s="464"/>
      <c r="C59" s="464"/>
    </row>
    <row r="61" spans="1:3">
      <c r="A61" s="460"/>
    </row>
    <row r="62" spans="1:3">
      <c r="A62" s="460"/>
    </row>
    <row r="64" spans="1:3">
      <c r="A64" s="461"/>
      <c r="B64" s="462"/>
      <c r="C64" s="462"/>
    </row>
    <row r="65" spans="1:3">
      <c r="A65" s="461"/>
      <c r="B65" s="464"/>
      <c r="C65" s="464"/>
    </row>
    <row r="66" spans="1:3">
      <c r="A66" s="461"/>
      <c r="B66" s="461"/>
      <c r="C66" s="461"/>
    </row>
    <row r="67" spans="1:3">
      <c r="A67" s="461"/>
      <c r="B67" s="464"/>
      <c r="C67" s="464"/>
    </row>
    <row r="68" spans="1:3">
      <c r="A68" s="461"/>
      <c r="B68" s="464"/>
      <c r="C68" s="464"/>
    </row>
    <row r="69" spans="1:3">
      <c r="A69" s="461"/>
      <c r="B69" s="464"/>
      <c r="C69" s="464"/>
    </row>
    <row r="70" spans="1:3">
      <c r="A70" s="461"/>
      <c r="B70" s="464"/>
      <c r="C70" s="464"/>
    </row>
    <row r="71" spans="1:3">
      <c r="A71" s="461"/>
      <c r="B71" s="464"/>
      <c r="C71" s="464"/>
    </row>
    <row r="72" spans="1:3">
      <c r="A72" s="461"/>
      <c r="B72" s="461"/>
      <c r="C72" s="461"/>
    </row>
    <row r="73" spans="1:3">
      <c r="A73" s="461"/>
      <c r="B73" s="464"/>
      <c r="C73" s="464"/>
    </row>
    <row r="74" spans="1:3">
      <c r="A74" s="461"/>
      <c r="B74" s="464"/>
      <c r="C74" s="464"/>
    </row>
    <row r="76" spans="1:3">
      <c r="A76" s="460"/>
    </row>
    <row r="77" spans="1:3">
      <c r="A77" s="460"/>
    </row>
    <row r="78" spans="1:3">
      <c r="A78" s="460"/>
    </row>
    <row r="79" spans="1:3">
      <c r="A79" s="457"/>
    </row>
    <row r="80" spans="1:3">
      <c r="A80" s="460"/>
    </row>
    <row r="81" spans="1:1">
      <c r="A81" s="457"/>
    </row>
    <row r="82" spans="1:1">
      <c r="A82" s="457"/>
    </row>
    <row r="83" spans="1:1">
      <c r="A83" s="457"/>
    </row>
    <row r="84" spans="1:1">
      <c r="A84" s="458"/>
    </row>
    <row r="85" spans="1:1">
      <c r="A85" s="458"/>
    </row>
    <row r="86" spans="1:1">
      <c r="A86" s="458"/>
    </row>
    <row r="87" spans="1:1">
      <c r="A87" s="458"/>
    </row>
    <row r="88" spans="1:1">
      <c r="A88" s="458"/>
    </row>
    <row r="89" spans="1:1">
      <c r="A89" s="458"/>
    </row>
    <row r="90" spans="1:1">
      <c r="A90" s="457"/>
    </row>
    <row r="91" spans="1:1">
      <c r="A91" s="458"/>
    </row>
    <row r="92" spans="1:1">
      <c r="A92" s="458"/>
    </row>
    <row r="94" spans="1:1">
      <c r="A94" s="457"/>
    </row>
    <row r="95" spans="1:1">
      <c r="A95" s="457"/>
    </row>
    <row r="96" spans="1:1">
      <c r="A96" s="457"/>
    </row>
    <row r="97" spans="1:1">
      <c r="A97" s="457"/>
    </row>
    <row r="98" spans="1:1">
      <c r="A98" s="457"/>
    </row>
    <row r="99" spans="1:1">
      <c r="A99" s="457"/>
    </row>
    <row r="100" spans="1:1">
      <c r="A100" s="460"/>
    </row>
    <row r="101" spans="1:1">
      <c r="A101" s="460"/>
    </row>
    <row r="102" spans="1:1">
      <c r="A102" s="460"/>
    </row>
    <row r="103" spans="1:1">
      <c r="A103" s="457"/>
    </row>
    <row r="104" spans="1:1">
      <c r="A104" s="460"/>
    </row>
    <row r="105" spans="1:1">
      <c r="A105" s="457"/>
    </row>
    <row r="106" spans="1:1">
      <c r="A106" s="457"/>
    </row>
    <row r="107" spans="1:1">
      <c r="A107" s="460"/>
    </row>
    <row r="108" spans="1:1">
      <c r="A108" s="460"/>
    </row>
    <row r="109" spans="1:1">
      <c r="A109" s="457"/>
    </row>
    <row r="110" spans="1:1">
      <c r="A110" s="457"/>
    </row>
    <row r="111" spans="1:1">
      <c r="A111" s="460"/>
    </row>
    <row r="113" spans="1:1">
      <c r="A113" s="457"/>
    </row>
    <row r="114" spans="1:1">
      <c r="A114" s="460"/>
    </row>
    <row r="115" spans="1:1">
      <c r="A115" s="457"/>
    </row>
    <row r="116" spans="1:1">
      <c r="A116" s="374"/>
    </row>
    <row r="117" spans="1:1">
      <c r="A117" s="460"/>
    </row>
    <row r="118" spans="1:1">
      <c r="A118" s="457"/>
    </row>
    <row r="119" spans="1:1">
      <c r="A119" s="457"/>
    </row>
    <row r="120" spans="1:1">
      <c r="A120" s="460"/>
    </row>
    <row r="121" spans="1:1">
      <c r="A121" s="460"/>
    </row>
    <row r="122" spans="1:1">
      <c r="A122" s="460"/>
    </row>
    <row r="123" spans="1:1">
      <c r="A123" s="460"/>
    </row>
    <row r="124" spans="1:1">
      <c r="A124" s="460"/>
    </row>
    <row r="125" spans="1:1">
      <c r="A125" s="460"/>
    </row>
    <row r="126" spans="1:1">
      <c r="A126" s="460"/>
    </row>
    <row r="127" spans="1:1">
      <c r="A127" s="457"/>
    </row>
    <row r="128" spans="1:1">
      <c r="A128" s="457"/>
    </row>
    <row r="129" spans="1:1">
      <c r="A129" s="457"/>
    </row>
    <row r="130" spans="1:1">
      <c r="A130" s="457"/>
    </row>
    <row r="131" spans="1:1">
      <c r="A131" s="460"/>
    </row>
    <row r="132" spans="1:1">
      <c r="A132" s="457"/>
    </row>
    <row r="133" spans="1:1">
      <c r="A133" s="457"/>
    </row>
    <row r="134" spans="1:1">
      <c r="A134" s="457"/>
    </row>
    <row r="135" spans="1:1">
      <c r="A135" s="457"/>
    </row>
    <row r="136" spans="1:1">
      <c r="A136" s="460"/>
    </row>
    <row r="137" spans="1:1">
      <c r="A137" s="460"/>
    </row>
    <row r="138" spans="1:1">
      <c r="A138" s="457"/>
    </row>
    <row r="139" spans="1:1">
      <c r="A139" s="457"/>
    </row>
    <row r="140" spans="1:1">
      <c r="A140" s="460"/>
    </row>
    <row r="141" spans="1:1">
      <c r="A141" s="457"/>
    </row>
    <row r="142" spans="1:1">
      <c r="A142" s="457"/>
    </row>
    <row r="144" spans="1:1">
      <c r="A144" s="457"/>
    </row>
    <row r="145" spans="1:1">
      <c r="A145" s="457"/>
    </row>
    <row r="146" spans="1:1">
      <c r="A146" s="457"/>
    </row>
    <row r="147" spans="1:1">
      <c r="A147" s="457"/>
    </row>
    <row r="148" spans="1:1">
      <c r="A148" s="460"/>
    </row>
    <row r="149" spans="1:1">
      <c r="A149" s="457"/>
    </row>
    <row r="150" spans="1:1">
      <c r="A150" s="457"/>
    </row>
    <row r="151" spans="1:1">
      <c r="A151" s="457"/>
    </row>
    <row r="152" spans="1:1">
      <c r="A152" s="457"/>
    </row>
    <row r="153" spans="1:1">
      <c r="A153" s="460"/>
    </row>
    <row r="154" spans="1:1">
      <c r="A154" s="457"/>
    </row>
    <row r="155" spans="1:1">
      <c r="A155" s="457"/>
    </row>
    <row r="156" spans="1:1">
      <c r="A156" s="460"/>
    </row>
    <row r="157" spans="1:1">
      <c r="A157" s="460"/>
    </row>
    <row r="158" spans="1:1">
      <c r="A158" s="460"/>
    </row>
    <row r="159" spans="1:1">
      <c r="A159" s="460"/>
    </row>
    <row r="160" spans="1:1">
      <c r="A160" s="457"/>
    </row>
    <row r="161" spans="1:1">
      <c r="A161" s="457"/>
    </row>
    <row r="162" spans="1:1">
      <c r="A162" s="457"/>
    </row>
    <row r="163" spans="1:1">
      <c r="A163" s="457"/>
    </row>
    <row r="164" spans="1:1">
      <c r="A164" s="457"/>
    </row>
    <row r="165" spans="1:1">
      <c r="A165" s="457"/>
    </row>
    <row r="166" spans="1:1">
      <c r="A166" s="457"/>
    </row>
    <row r="167" spans="1:1">
      <c r="A167" s="457"/>
    </row>
    <row r="168" spans="1:1">
      <c r="A168" s="457"/>
    </row>
    <row r="169" spans="1:1">
      <c r="A169" s="457"/>
    </row>
    <row r="170" spans="1:1">
      <c r="A170" s="457"/>
    </row>
    <row r="171" spans="1:1">
      <c r="A171" s="457"/>
    </row>
    <row r="172" spans="1:1">
      <c r="A172" s="457"/>
    </row>
    <row r="173" spans="1:1">
      <c r="A173" s="457"/>
    </row>
    <row r="174" spans="1:1" ht="34.5" customHeight="1">
      <c r="A174" s="457"/>
    </row>
    <row r="175" spans="1:1">
      <c r="A175" s="457"/>
    </row>
    <row r="176" spans="1:1">
      <c r="A176" s="457"/>
    </row>
    <row r="177" spans="1:1">
      <c r="A177" s="460"/>
    </row>
    <row r="178" spans="1:1">
      <c r="A178" s="457"/>
    </row>
    <row r="179" spans="1:1">
      <c r="A179" s="457"/>
    </row>
    <row r="180" spans="1:1">
      <c r="A180" s="457"/>
    </row>
    <row r="181" spans="1:1">
      <c r="A181" s="457"/>
    </row>
    <row r="182" spans="1:1">
      <c r="A182" s="457"/>
    </row>
    <row r="183" spans="1:1">
      <c r="A183" s="460"/>
    </row>
    <row r="184" spans="1:1">
      <c r="A184" s="460"/>
    </row>
    <row r="185" spans="1:1">
      <c r="A185" s="457"/>
    </row>
    <row r="186" spans="1:1">
      <c r="A186" s="460"/>
    </row>
    <row r="187" spans="1:1">
      <c r="A187" s="457"/>
    </row>
    <row r="188" spans="1:1">
      <c r="A188" s="460"/>
    </row>
    <row r="189" spans="1:1">
      <c r="A189" s="457"/>
    </row>
    <row r="191" spans="1:1" ht="20.25">
      <c r="A191" s="465"/>
    </row>
  </sheetData>
  <mergeCells count="10">
    <mergeCell ref="P26:R26"/>
    <mergeCell ref="I28:K28"/>
    <mergeCell ref="I27:K27"/>
    <mergeCell ref="C29:K29"/>
    <mergeCell ref="C2:L2"/>
    <mergeCell ref="B4:L4"/>
    <mergeCell ref="B5:L5"/>
    <mergeCell ref="B6:L6"/>
    <mergeCell ref="B7:L7"/>
    <mergeCell ref="C27:E27"/>
  </mergeCells>
  <printOptions horizontalCentered="1" verticalCentered="1"/>
  <pageMargins left="1.1023622047244095" right="1.299212598425197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1:M862"/>
  <sheetViews>
    <sheetView topLeftCell="A831" workbookViewId="0">
      <selection activeCell="E852" sqref="E852"/>
    </sheetView>
  </sheetViews>
  <sheetFormatPr baseColWidth="10" defaultColWidth="14.375" defaultRowHeight="13.5" customHeight="1"/>
  <cols>
    <col min="1" max="1" width="38.75" style="764" customWidth="1"/>
    <col min="2" max="2" width="17.125" style="778" customWidth="1"/>
    <col min="3" max="3" width="14" style="778" customWidth="1"/>
    <col min="4" max="4" width="14" style="702" customWidth="1"/>
    <col min="5" max="5" width="13.25" style="702" customWidth="1"/>
    <col min="6" max="6" width="2.25" style="702" customWidth="1"/>
    <col min="7" max="7" width="14.375" style="783"/>
    <col min="8" max="8" width="14.375" style="784"/>
    <col min="9" max="16384" width="14.375" style="744"/>
  </cols>
  <sheetData>
    <row r="1" spans="1:13" ht="45" customHeight="1">
      <c r="A1" s="639"/>
      <c r="B1" s="1202" t="s">
        <v>1252</v>
      </c>
      <c r="C1" s="1202"/>
      <c r="D1" s="1202"/>
      <c r="E1" s="1203"/>
    </row>
    <row r="2" spans="1:13" ht="27.75" customHeight="1" thickBot="1">
      <c r="A2" s="642"/>
      <c r="B2" s="644" t="s">
        <v>672</v>
      </c>
      <c r="C2" s="644" t="s">
        <v>1343</v>
      </c>
      <c r="D2" s="644"/>
      <c r="E2" s="643"/>
    </row>
    <row r="3" spans="1:13" ht="20.25" customHeight="1">
      <c r="A3" s="645" t="s">
        <v>675</v>
      </c>
      <c r="B3" s="646" t="s">
        <v>671</v>
      </c>
      <c r="C3" s="646" t="s">
        <v>673</v>
      </c>
      <c r="D3" s="646" t="s">
        <v>674</v>
      </c>
      <c r="E3" s="647" t="s">
        <v>288</v>
      </c>
      <c r="F3" s="778"/>
      <c r="H3" s="785"/>
      <c r="J3" s="745"/>
      <c r="M3" s="745"/>
    </row>
    <row r="4" spans="1:13" ht="13.5" customHeight="1">
      <c r="A4" s="648" t="s">
        <v>676</v>
      </c>
      <c r="B4" s="649">
        <v>732259373.25</v>
      </c>
      <c r="C4" s="649">
        <v>159641848.91999999</v>
      </c>
      <c r="D4" s="649">
        <v>189884450.84999999</v>
      </c>
      <c r="E4" s="650">
        <f>+B4+C4-D4</f>
        <v>702016771.31999993</v>
      </c>
      <c r="F4" s="778"/>
      <c r="G4" s="702"/>
      <c r="H4" s="746"/>
      <c r="J4" s="745"/>
      <c r="M4" s="745"/>
    </row>
    <row r="5" spans="1:13" ht="13.5" customHeight="1">
      <c r="A5" s="794"/>
      <c r="B5" s="795"/>
      <c r="C5" s="795"/>
      <c r="D5" s="795"/>
      <c r="E5" s="796"/>
      <c r="F5" s="778"/>
      <c r="G5" s="702"/>
      <c r="H5" s="746"/>
      <c r="J5" s="745"/>
      <c r="M5" s="745"/>
    </row>
    <row r="6" spans="1:13" ht="13.5" customHeight="1">
      <c r="A6" s="794" t="s">
        <v>677</v>
      </c>
      <c r="B6" s="795">
        <v>53110953.109999999</v>
      </c>
      <c r="C6" s="795">
        <v>158874945.16999999</v>
      </c>
      <c r="D6" s="795">
        <v>189074402.66</v>
      </c>
      <c r="E6" s="796">
        <v>22911495.620000001</v>
      </c>
      <c r="G6" s="702"/>
      <c r="H6" s="745"/>
    </row>
    <row r="7" spans="1:13" ht="13.5" customHeight="1">
      <c r="A7" s="794"/>
      <c r="B7" s="795"/>
      <c r="C7" s="795"/>
      <c r="D7" s="795"/>
      <c r="E7" s="796"/>
      <c r="F7" s="778"/>
      <c r="G7" s="702"/>
      <c r="H7" s="746"/>
      <c r="J7" s="745"/>
      <c r="M7" s="745"/>
    </row>
    <row r="8" spans="1:13" ht="13.5" customHeight="1">
      <c r="A8" s="794" t="s">
        <v>678</v>
      </c>
      <c r="B8" s="795">
        <v>48615554.909999996</v>
      </c>
      <c r="C8" s="795">
        <v>147398817.38</v>
      </c>
      <c r="D8" s="795">
        <v>174211035.80000001</v>
      </c>
      <c r="E8" s="796">
        <v>21803336.489999998</v>
      </c>
      <c r="F8" s="778"/>
      <c r="G8" s="702"/>
      <c r="H8" s="746"/>
      <c r="J8" s="745"/>
      <c r="M8" s="745"/>
    </row>
    <row r="9" spans="1:13" ht="13.5" customHeight="1">
      <c r="A9" s="794"/>
      <c r="B9" s="795"/>
      <c r="C9" s="795"/>
      <c r="D9" s="795"/>
      <c r="E9" s="796"/>
      <c r="G9" s="702"/>
      <c r="H9" s="744"/>
    </row>
    <row r="10" spans="1:13" s="780" customFormat="1" ht="13.5" customHeight="1">
      <c r="A10" s="794" t="s">
        <v>679</v>
      </c>
      <c r="B10" s="795">
        <v>12665</v>
      </c>
      <c r="C10" s="795">
        <v>25570.799999999999</v>
      </c>
      <c r="D10" s="795">
        <v>38235.800000000003</v>
      </c>
      <c r="E10" s="796">
        <v>0</v>
      </c>
      <c r="F10" s="782"/>
      <c r="G10" s="786"/>
      <c r="H10" s="787"/>
      <c r="J10" s="781"/>
      <c r="M10" s="781"/>
    </row>
    <row r="11" spans="1:13" ht="13.5" customHeight="1">
      <c r="A11" s="794"/>
      <c r="B11" s="795"/>
      <c r="C11" s="795"/>
      <c r="D11" s="795"/>
      <c r="E11" s="796"/>
      <c r="G11" s="702"/>
      <c r="H11" s="745"/>
    </row>
    <row r="12" spans="1:13" ht="13.5" customHeight="1">
      <c r="A12" s="794" t="s">
        <v>680</v>
      </c>
      <c r="B12" s="795"/>
      <c r="C12" s="795"/>
      <c r="D12" s="795"/>
      <c r="E12" s="796"/>
      <c r="F12" s="778"/>
      <c r="G12" s="702"/>
      <c r="H12" s="746"/>
      <c r="J12" s="745"/>
      <c r="M12" s="745"/>
    </row>
    <row r="13" spans="1:13" ht="13.5" customHeight="1">
      <c r="A13" s="794" t="s">
        <v>681</v>
      </c>
      <c r="B13" s="795">
        <v>2665</v>
      </c>
      <c r="C13" s="795">
        <v>25570.799999999999</v>
      </c>
      <c r="D13" s="795">
        <v>28235.8</v>
      </c>
      <c r="E13" s="796">
        <v>0</v>
      </c>
      <c r="F13" s="778"/>
      <c r="G13" s="702"/>
      <c r="H13" s="746"/>
      <c r="J13" s="745"/>
      <c r="M13" s="745"/>
    </row>
    <row r="14" spans="1:13" ht="13.5" customHeight="1">
      <c r="A14" s="651" t="s">
        <v>379</v>
      </c>
      <c r="B14" s="652">
        <v>2665</v>
      </c>
      <c r="C14" s="652">
        <v>25570.799999999999</v>
      </c>
      <c r="D14" s="652">
        <v>28235.8</v>
      </c>
      <c r="E14" s="653">
        <v>0</v>
      </c>
      <c r="F14" s="778"/>
      <c r="G14" s="702"/>
      <c r="H14" s="746"/>
      <c r="J14" s="745"/>
      <c r="M14" s="745"/>
    </row>
    <row r="15" spans="1:13" ht="13.5" customHeight="1">
      <c r="A15" s="794"/>
      <c r="B15" s="795"/>
      <c r="C15" s="795"/>
      <c r="D15" s="795"/>
      <c r="E15" s="796"/>
      <c r="F15" s="778"/>
      <c r="G15" s="702"/>
      <c r="H15" s="746"/>
      <c r="J15" s="745"/>
      <c r="M15" s="745"/>
    </row>
    <row r="16" spans="1:13" ht="13.5" customHeight="1">
      <c r="A16" s="794" t="s">
        <v>682</v>
      </c>
      <c r="B16" s="795"/>
      <c r="C16" s="795"/>
      <c r="D16" s="795"/>
      <c r="E16" s="796"/>
      <c r="F16" s="778"/>
      <c r="G16" s="702"/>
      <c r="H16" s="746"/>
      <c r="J16" s="745"/>
      <c r="M16" s="745"/>
    </row>
    <row r="17" spans="1:13" ht="13.5" customHeight="1">
      <c r="A17" s="794" t="s">
        <v>683</v>
      </c>
      <c r="B17" s="795">
        <v>10000</v>
      </c>
      <c r="C17" s="795">
        <v>0</v>
      </c>
      <c r="D17" s="795">
        <v>10000</v>
      </c>
      <c r="E17" s="796">
        <v>0</v>
      </c>
      <c r="F17" s="778"/>
      <c r="G17" s="702"/>
      <c r="H17" s="746"/>
      <c r="J17" s="793"/>
      <c r="M17" s="745"/>
    </row>
    <row r="18" spans="1:13" ht="13.5" customHeight="1">
      <c r="A18" s="651" t="s">
        <v>379</v>
      </c>
      <c r="B18" s="652">
        <v>10000</v>
      </c>
      <c r="C18" s="652">
        <v>0</v>
      </c>
      <c r="D18" s="652">
        <v>10000</v>
      </c>
      <c r="E18" s="653">
        <v>0</v>
      </c>
      <c r="F18" s="778"/>
      <c r="G18" s="702"/>
      <c r="H18" s="746"/>
      <c r="J18" s="793"/>
      <c r="M18" s="745"/>
    </row>
    <row r="19" spans="1:13" s="780" customFormat="1" ht="13.5" customHeight="1">
      <c r="A19" s="794"/>
      <c r="B19" s="795"/>
      <c r="C19" s="795"/>
      <c r="D19" s="795"/>
      <c r="E19" s="796"/>
      <c r="F19" s="792"/>
      <c r="G19" s="786"/>
      <c r="H19" s="787"/>
      <c r="J19" s="781"/>
      <c r="M19" s="781"/>
    </row>
    <row r="20" spans="1:13" ht="13.5" customHeight="1">
      <c r="A20" s="794" t="s">
        <v>684</v>
      </c>
      <c r="B20" s="795">
        <v>27951146.640000001</v>
      </c>
      <c r="C20" s="795">
        <v>129607399.72</v>
      </c>
      <c r="D20" s="795">
        <v>155898871.49000001</v>
      </c>
      <c r="E20" s="796">
        <v>1659674.87</v>
      </c>
      <c r="G20" s="779"/>
      <c r="H20" s="744"/>
      <c r="J20" s="745"/>
      <c r="M20" s="745"/>
    </row>
    <row r="21" spans="1:13" ht="13.5" customHeight="1">
      <c r="A21" s="794"/>
      <c r="B21" s="795"/>
      <c r="C21" s="795"/>
      <c r="D21" s="795"/>
      <c r="E21" s="796"/>
      <c r="F21" s="778"/>
      <c r="G21" s="702"/>
      <c r="H21" s="746"/>
      <c r="J21" s="745"/>
      <c r="M21" s="745"/>
    </row>
    <row r="22" spans="1:13" ht="13.5" customHeight="1">
      <c r="A22" s="794" t="s">
        <v>685</v>
      </c>
      <c r="B22" s="795"/>
      <c r="C22" s="795"/>
      <c r="D22" s="795"/>
      <c r="E22" s="796"/>
      <c r="G22" s="702"/>
      <c r="H22" s="745"/>
    </row>
    <row r="23" spans="1:13" ht="13.5" customHeight="1">
      <c r="A23" s="794" t="s">
        <v>686</v>
      </c>
      <c r="B23" s="795">
        <v>130093.81</v>
      </c>
      <c r="C23" s="795">
        <v>14276230.74</v>
      </c>
      <c r="D23" s="795">
        <v>14406324.550000001</v>
      </c>
      <c r="E23" s="796">
        <v>0</v>
      </c>
      <c r="F23" s="778"/>
      <c r="G23" s="702"/>
      <c r="H23" s="746"/>
      <c r="J23" s="745"/>
      <c r="M23" s="745"/>
    </row>
    <row r="24" spans="1:13" ht="13.5" customHeight="1">
      <c r="A24" s="794" t="s">
        <v>687</v>
      </c>
      <c r="B24" s="795">
        <v>137764.23000000001</v>
      </c>
      <c r="C24" s="795">
        <v>10730722.539999999</v>
      </c>
      <c r="D24" s="795">
        <v>10868486.77</v>
      </c>
      <c r="E24" s="796">
        <v>0</v>
      </c>
      <c r="F24" s="778"/>
      <c r="G24" s="702"/>
      <c r="H24" s="746"/>
      <c r="J24" s="745"/>
      <c r="M24" s="745"/>
    </row>
    <row r="25" spans="1:13" ht="13.5" customHeight="1">
      <c r="A25" s="794" t="s">
        <v>688</v>
      </c>
      <c r="B25" s="795">
        <v>251417.93</v>
      </c>
      <c r="C25" s="795">
        <v>15814028.73</v>
      </c>
      <c r="D25" s="795">
        <v>16065446.66</v>
      </c>
      <c r="E25" s="796">
        <v>0</v>
      </c>
      <c r="F25" s="778"/>
      <c r="G25" s="702"/>
      <c r="H25" s="746"/>
      <c r="J25" s="745"/>
      <c r="M25" s="745"/>
    </row>
    <row r="26" spans="1:13" ht="13.5" customHeight="1">
      <c r="A26" s="794" t="s">
        <v>1294</v>
      </c>
      <c r="B26" s="795">
        <v>5000000</v>
      </c>
      <c r="C26" s="795">
        <v>4964614.57</v>
      </c>
      <c r="D26" s="795">
        <v>9964614.5700000003</v>
      </c>
      <c r="E26" s="796">
        <v>0</v>
      </c>
      <c r="F26" s="778"/>
      <c r="G26" s="702"/>
      <c r="H26" s="746"/>
      <c r="J26" s="745"/>
      <c r="M26" s="745"/>
    </row>
    <row r="27" spans="1:13" ht="13.5" customHeight="1">
      <c r="A27" s="794" t="s">
        <v>689</v>
      </c>
      <c r="B27" s="795">
        <v>38368.94</v>
      </c>
      <c r="C27" s="795">
        <v>23501500.309999999</v>
      </c>
      <c r="D27" s="795">
        <v>23484180.600000001</v>
      </c>
      <c r="E27" s="796">
        <v>55688.65</v>
      </c>
      <c r="F27" s="778"/>
      <c r="G27" s="702"/>
      <c r="H27" s="746"/>
      <c r="J27" s="745"/>
      <c r="M27" s="745"/>
    </row>
    <row r="28" spans="1:13" ht="13.5" customHeight="1">
      <c r="A28" s="794" t="s">
        <v>690</v>
      </c>
      <c r="B28" s="795">
        <v>36000</v>
      </c>
      <c r="C28" s="795">
        <v>20000</v>
      </c>
      <c r="D28" s="795">
        <v>36000</v>
      </c>
      <c r="E28" s="796">
        <v>20000</v>
      </c>
      <c r="F28" s="778"/>
      <c r="G28" s="702"/>
      <c r="H28" s="746"/>
      <c r="J28" s="745"/>
      <c r="M28" s="745"/>
    </row>
    <row r="29" spans="1:13" ht="13.5" customHeight="1">
      <c r="A29" s="794" t="s">
        <v>691</v>
      </c>
      <c r="B29" s="795">
        <v>6347.52</v>
      </c>
      <c r="C29" s="795">
        <v>3495122.52</v>
      </c>
      <c r="D29" s="795">
        <v>3495827.28</v>
      </c>
      <c r="E29" s="796">
        <v>5642.76</v>
      </c>
      <c r="F29" s="778"/>
      <c r="G29" s="702"/>
      <c r="H29" s="746"/>
      <c r="J29" s="745"/>
      <c r="M29" s="745"/>
    </row>
    <row r="30" spans="1:13" ht="13.5" customHeight="1">
      <c r="A30" s="794" t="s">
        <v>692</v>
      </c>
      <c r="B30" s="795">
        <v>30051.95</v>
      </c>
      <c r="C30" s="795">
        <v>19166669.84</v>
      </c>
      <c r="D30" s="795">
        <v>19186721.77</v>
      </c>
      <c r="E30" s="796">
        <v>10000.02</v>
      </c>
      <c r="F30" s="778"/>
      <c r="G30" s="702"/>
      <c r="H30" s="746"/>
      <c r="J30" s="745"/>
      <c r="M30" s="745"/>
    </row>
    <row r="31" spans="1:13" ht="13.5" customHeight="1">
      <c r="A31" s="794" t="s">
        <v>693</v>
      </c>
      <c r="B31" s="795">
        <v>236378.59</v>
      </c>
      <c r="C31" s="795">
        <v>23900185.859999999</v>
      </c>
      <c r="D31" s="795">
        <v>22841293.93</v>
      </c>
      <c r="E31" s="796">
        <v>1295270.52</v>
      </c>
      <c r="F31" s="778"/>
      <c r="G31" s="702"/>
      <c r="H31" s="746"/>
      <c r="J31" s="745"/>
      <c r="M31" s="745"/>
    </row>
    <row r="32" spans="1:13" ht="13.5" customHeight="1">
      <c r="A32" s="794" t="s">
        <v>694</v>
      </c>
      <c r="B32" s="795">
        <v>479442.65</v>
      </c>
      <c r="C32" s="795">
        <v>5807670</v>
      </c>
      <c r="D32" s="795">
        <v>6275448.5199999996</v>
      </c>
      <c r="E32" s="796">
        <v>11664.13</v>
      </c>
      <c r="G32" s="702"/>
      <c r="H32" s="744"/>
      <c r="M32" s="745"/>
    </row>
    <row r="33" spans="1:13" ht="13.5" customHeight="1">
      <c r="A33" s="794" t="s">
        <v>695</v>
      </c>
      <c r="B33" s="795">
        <v>6435600.54</v>
      </c>
      <c r="C33" s="795">
        <v>820256.81</v>
      </c>
      <c r="D33" s="795">
        <v>7235600.54</v>
      </c>
      <c r="E33" s="796">
        <v>20256.810000000001</v>
      </c>
      <c r="G33" s="702"/>
      <c r="H33" s="745"/>
    </row>
    <row r="34" spans="1:13" ht="13.5" customHeight="1">
      <c r="A34" s="794" t="s">
        <v>696</v>
      </c>
      <c r="B34" s="795">
        <v>15097141.99</v>
      </c>
      <c r="C34" s="795">
        <v>37459.4</v>
      </c>
      <c r="D34" s="795">
        <v>15097141.99</v>
      </c>
      <c r="E34" s="796">
        <v>37459.4</v>
      </c>
      <c r="F34" s="778"/>
      <c r="G34" s="702"/>
      <c r="H34" s="746"/>
      <c r="J34" s="745"/>
      <c r="M34" s="745"/>
    </row>
    <row r="35" spans="1:13" ht="13.5" customHeight="1">
      <c r="A35" s="794" t="s">
        <v>697</v>
      </c>
      <c r="B35" s="795">
        <v>36255.980000000003</v>
      </c>
      <c r="C35" s="795">
        <v>4949475.09</v>
      </c>
      <c r="D35" s="795">
        <v>4801625</v>
      </c>
      <c r="E35" s="796">
        <v>184106.07</v>
      </c>
      <c r="F35" s="778"/>
      <c r="G35" s="702"/>
      <c r="H35" s="746"/>
      <c r="J35" s="745"/>
      <c r="M35" s="745"/>
    </row>
    <row r="36" spans="1:13" ht="13.5" customHeight="1">
      <c r="A36" s="794" t="s">
        <v>698</v>
      </c>
      <c r="B36" s="795">
        <v>36282.51</v>
      </c>
      <c r="C36" s="795">
        <v>2123463.31</v>
      </c>
      <c r="D36" s="795">
        <v>2140159.31</v>
      </c>
      <c r="E36" s="796">
        <v>19586.509999999998</v>
      </c>
      <c r="G36" s="702"/>
      <c r="H36" s="745"/>
    </row>
    <row r="37" spans="1:13" s="780" customFormat="1" ht="13.5" customHeight="1">
      <c r="A37" s="651" t="s">
        <v>379</v>
      </c>
      <c r="B37" s="652">
        <v>27951146.640000001</v>
      </c>
      <c r="C37" s="652">
        <v>129607399.72</v>
      </c>
      <c r="D37" s="652">
        <v>155898871.49000001</v>
      </c>
      <c r="E37" s="653">
        <v>1659674.87</v>
      </c>
      <c r="F37" s="792"/>
      <c r="G37" s="786"/>
      <c r="H37" s="787"/>
      <c r="J37" s="781"/>
      <c r="M37" s="781"/>
    </row>
    <row r="38" spans="1:13" ht="13.5" customHeight="1">
      <c r="A38" s="794"/>
      <c r="B38" s="795"/>
      <c r="C38" s="795"/>
      <c r="D38" s="795"/>
      <c r="E38" s="796"/>
      <c r="F38" s="778"/>
      <c r="G38" s="702"/>
      <c r="H38" s="746"/>
      <c r="J38" s="745"/>
      <c r="M38" s="745"/>
    </row>
    <row r="39" spans="1:13" ht="13.5" customHeight="1">
      <c r="A39" s="794" t="s">
        <v>699</v>
      </c>
      <c r="B39" s="795">
        <v>16420329.310000001</v>
      </c>
      <c r="C39" s="795">
        <v>14766709.550000001</v>
      </c>
      <c r="D39" s="795">
        <v>11661156.08</v>
      </c>
      <c r="E39" s="796">
        <v>19525882.780000001</v>
      </c>
      <c r="F39" s="778"/>
      <c r="G39" s="702"/>
      <c r="H39" s="746"/>
      <c r="J39" s="745"/>
      <c r="M39" s="745"/>
    </row>
    <row r="40" spans="1:13" ht="13.5" customHeight="1">
      <c r="A40" s="794"/>
      <c r="B40" s="795"/>
      <c r="C40" s="795"/>
      <c r="D40" s="795"/>
      <c r="E40" s="796"/>
      <c r="F40" s="778"/>
      <c r="G40" s="702"/>
      <c r="H40" s="746"/>
      <c r="J40" s="745"/>
      <c r="M40" s="745"/>
    </row>
    <row r="41" spans="1:13" ht="13.5" customHeight="1">
      <c r="A41" s="794" t="s">
        <v>700</v>
      </c>
      <c r="B41" s="795"/>
      <c r="C41" s="795"/>
      <c r="D41" s="795"/>
      <c r="E41" s="796"/>
      <c r="F41" s="778"/>
      <c r="G41" s="702"/>
      <c r="H41" s="746"/>
      <c r="J41" s="745"/>
      <c r="M41" s="745"/>
    </row>
    <row r="42" spans="1:13" ht="13.5" customHeight="1">
      <c r="A42" s="794" t="s">
        <v>701</v>
      </c>
      <c r="B42" s="795">
        <v>183344.72</v>
      </c>
      <c r="C42" s="795">
        <v>322.60000000000002</v>
      </c>
      <c r="D42" s="795">
        <v>160020.67000000001</v>
      </c>
      <c r="E42" s="796">
        <v>23646.65</v>
      </c>
      <c r="F42" s="778"/>
      <c r="G42" s="702"/>
      <c r="H42" s="746"/>
      <c r="J42" s="745"/>
      <c r="M42" s="745"/>
    </row>
    <row r="43" spans="1:13" ht="13.5" customHeight="1">
      <c r="A43" s="794" t="s">
        <v>702</v>
      </c>
      <c r="B43" s="795">
        <v>304447.42</v>
      </c>
      <c r="C43" s="795">
        <v>102081.79</v>
      </c>
      <c r="D43" s="795">
        <v>0</v>
      </c>
      <c r="E43" s="796">
        <v>406529.21</v>
      </c>
      <c r="F43" s="778"/>
      <c r="G43" s="702"/>
      <c r="H43" s="746"/>
      <c r="J43" s="745"/>
      <c r="M43" s="745"/>
    </row>
    <row r="44" spans="1:13" ht="13.5" customHeight="1">
      <c r="A44" s="794" t="s">
        <v>703</v>
      </c>
      <c r="B44" s="795">
        <v>83198.09</v>
      </c>
      <c r="C44" s="795">
        <v>179.37</v>
      </c>
      <c r="D44" s="795">
        <v>66030.990000000005</v>
      </c>
      <c r="E44" s="796">
        <v>17346.47</v>
      </c>
      <c r="F44" s="778"/>
      <c r="G44" s="702"/>
      <c r="H44" s="746"/>
      <c r="J44" s="745"/>
      <c r="M44" s="745"/>
    </row>
    <row r="45" spans="1:13" ht="13.5" customHeight="1">
      <c r="A45" s="794" t="s">
        <v>704</v>
      </c>
      <c r="B45" s="795">
        <v>14449584.800000001</v>
      </c>
      <c r="C45" s="795">
        <v>88612.37</v>
      </c>
      <c r="D45" s="795">
        <v>0</v>
      </c>
      <c r="E45" s="796">
        <v>14538197.17</v>
      </c>
      <c r="G45" s="702"/>
      <c r="H45" s="744"/>
    </row>
    <row r="46" spans="1:13" ht="13.5" customHeight="1">
      <c r="A46" s="794" t="s">
        <v>705</v>
      </c>
      <c r="B46" s="795">
        <v>861411.29</v>
      </c>
      <c r="C46" s="795">
        <v>5282.65</v>
      </c>
      <c r="D46" s="795">
        <v>0.03</v>
      </c>
      <c r="E46" s="796">
        <v>866693.91</v>
      </c>
      <c r="F46" s="778"/>
      <c r="G46" s="702"/>
      <c r="H46" s="746"/>
      <c r="J46" s="745"/>
      <c r="M46" s="745"/>
    </row>
    <row r="47" spans="1:13" ht="13.5" customHeight="1">
      <c r="A47" s="794" t="s">
        <v>1325</v>
      </c>
      <c r="B47" s="795">
        <v>0</v>
      </c>
      <c r="C47" s="795">
        <v>4964609.01</v>
      </c>
      <c r="D47" s="795">
        <v>4964609.01</v>
      </c>
      <c r="E47" s="796">
        <v>0</v>
      </c>
      <c r="F47" s="778"/>
      <c r="G47" s="702"/>
      <c r="H47" s="746"/>
      <c r="J47" s="745"/>
      <c r="M47" s="745"/>
    </row>
    <row r="48" spans="1:13" ht="13.5" customHeight="1">
      <c r="A48" s="794" t="s">
        <v>706</v>
      </c>
      <c r="B48" s="795">
        <v>170862.92</v>
      </c>
      <c r="C48" s="795">
        <v>1047.82</v>
      </c>
      <c r="D48" s="795">
        <v>0</v>
      </c>
      <c r="E48" s="796">
        <v>171910.74</v>
      </c>
      <c r="G48" s="702"/>
      <c r="H48" s="744"/>
    </row>
    <row r="49" spans="1:13" ht="13.5" customHeight="1">
      <c r="A49" s="794" t="s">
        <v>707</v>
      </c>
      <c r="B49" s="795">
        <v>58928.38</v>
      </c>
      <c r="C49" s="795">
        <v>10.8</v>
      </c>
      <c r="D49" s="795">
        <v>58939.18</v>
      </c>
      <c r="E49" s="796">
        <v>0</v>
      </c>
      <c r="G49" s="779"/>
      <c r="H49" s="744"/>
      <c r="J49" s="745"/>
      <c r="M49" s="745"/>
    </row>
    <row r="50" spans="1:13" ht="13.5" customHeight="1">
      <c r="A50" s="794" t="s">
        <v>1260</v>
      </c>
      <c r="B50" s="795">
        <v>300486.21000000002</v>
      </c>
      <c r="C50" s="795">
        <v>208.24</v>
      </c>
      <c r="D50" s="795">
        <v>300694.45</v>
      </c>
      <c r="E50" s="796">
        <v>0</v>
      </c>
      <c r="F50" s="778"/>
      <c r="G50" s="702"/>
      <c r="H50" s="746"/>
      <c r="J50" s="745"/>
      <c r="M50" s="745"/>
    </row>
    <row r="51" spans="1:13" s="780" customFormat="1" ht="13.5" customHeight="1">
      <c r="A51" s="794" t="s">
        <v>708</v>
      </c>
      <c r="B51" s="795">
        <v>8065.48</v>
      </c>
      <c r="C51" s="795">
        <v>9604354.9000000004</v>
      </c>
      <c r="D51" s="795">
        <v>6110861.75</v>
      </c>
      <c r="E51" s="796">
        <v>3501558.63</v>
      </c>
      <c r="F51" s="792"/>
      <c r="G51" s="786"/>
      <c r="H51" s="787"/>
      <c r="J51" s="781"/>
      <c r="M51" s="781"/>
    </row>
    <row r="52" spans="1:13" ht="13.5" customHeight="1">
      <c r="A52" s="651" t="s">
        <v>379</v>
      </c>
      <c r="B52" s="652">
        <v>16420329.310000001</v>
      </c>
      <c r="C52" s="652">
        <v>14766709.550000001</v>
      </c>
      <c r="D52" s="652">
        <v>11661156.08</v>
      </c>
      <c r="E52" s="653">
        <v>19525882.780000001</v>
      </c>
      <c r="F52" s="778"/>
      <c r="G52" s="702"/>
      <c r="H52" s="746"/>
      <c r="J52" s="745"/>
      <c r="M52" s="745"/>
    </row>
    <row r="53" spans="1:13" ht="13.5" customHeight="1">
      <c r="A53" s="794"/>
      <c r="B53" s="795"/>
      <c r="C53" s="795"/>
      <c r="D53" s="795"/>
      <c r="E53" s="796"/>
      <c r="F53" s="778"/>
      <c r="G53" s="702"/>
      <c r="H53" s="746"/>
      <c r="J53" s="745"/>
      <c r="M53" s="745"/>
    </row>
    <row r="54" spans="1:13" ht="13.5" customHeight="1">
      <c r="A54" s="794" t="s">
        <v>709</v>
      </c>
      <c r="B54" s="795">
        <v>4231413.96</v>
      </c>
      <c r="C54" s="795">
        <v>2999137.31</v>
      </c>
      <c r="D54" s="795">
        <v>6612772.4299999997</v>
      </c>
      <c r="E54" s="796">
        <v>617778.84</v>
      </c>
      <c r="F54" s="778"/>
      <c r="G54" s="702"/>
      <c r="H54" s="746"/>
      <c r="J54" s="745"/>
      <c r="M54" s="745"/>
    </row>
    <row r="55" spans="1:13" ht="13.5" customHeight="1">
      <c r="A55" s="794"/>
      <c r="B55" s="795"/>
      <c r="C55" s="795"/>
      <c r="D55" s="795"/>
      <c r="E55" s="796"/>
      <c r="F55" s="778"/>
      <c r="G55" s="702"/>
      <c r="H55" s="746"/>
      <c r="J55" s="745"/>
      <c r="M55" s="745"/>
    </row>
    <row r="56" spans="1:13" ht="13.5" customHeight="1">
      <c r="A56" s="794" t="s">
        <v>710</v>
      </c>
      <c r="B56" s="795"/>
      <c r="C56" s="795"/>
      <c r="D56" s="795"/>
      <c r="E56" s="796"/>
      <c r="F56" s="778"/>
      <c r="G56" s="702"/>
      <c r="H56" s="746"/>
      <c r="J56" s="745"/>
      <c r="M56" s="745"/>
    </row>
    <row r="57" spans="1:13" ht="13.5" customHeight="1">
      <c r="A57" s="794" t="s">
        <v>711</v>
      </c>
      <c r="B57" s="795">
        <v>11053.16</v>
      </c>
      <c r="C57" s="795">
        <v>7609.62</v>
      </c>
      <c r="D57" s="795">
        <v>18662.78</v>
      </c>
      <c r="E57" s="796">
        <v>0</v>
      </c>
      <c r="F57" s="778"/>
      <c r="G57" s="702"/>
      <c r="H57" s="746"/>
      <c r="J57" s="745"/>
      <c r="M57" s="745"/>
    </row>
    <row r="58" spans="1:13" ht="13.5" customHeight="1">
      <c r="A58" s="794" t="s">
        <v>712</v>
      </c>
      <c r="B58" s="795">
        <v>2514.69</v>
      </c>
      <c r="C58" s="795">
        <v>5000.0200000000004</v>
      </c>
      <c r="D58" s="795">
        <v>5000</v>
      </c>
      <c r="E58" s="796">
        <v>2514.71</v>
      </c>
      <c r="F58" s="778"/>
      <c r="G58" s="702"/>
      <c r="H58" s="746"/>
      <c r="J58" s="745"/>
      <c r="M58" s="745"/>
    </row>
    <row r="59" spans="1:13" ht="13.5" customHeight="1">
      <c r="A59" s="794" t="s">
        <v>713</v>
      </c>
      <c r="B59" s="795">
        <v>127958.43</v>
      </c>
      <c r="C59" s="795">
        <v>0</v>
      </c>
      <c r="D59" s="795">
        <v>99999.52</v>
      </c>
      <c r="E59" s="796">
        <v>27958.91</v>
      </c>
      <c r="G59" s="702"/>
      <c r="H59" s="744"/>
    </row>
    <row r="60" spans="1:13" ht="13.5" customHeight="1">
      <c r="A60" s="794" t="s">
        <v>714</v>
      </c>
      <c r="B60" s="795">
        <v>11648.35</v>
      </c>
      <c r="C60" s="795">
        <v>72493.990000000005</v>
      </c>
      <c r="D60" s="795">
        <v>66448.2</v>
      </c>
      <c r="E60" s="796">
        <v>17694.14</v>
      </c>
      <c r="G60" s="779"/>
      <c r="H60" s="744"/>
      <c r="J60" s="745"/>
      <c r="M60" s="745"/>
    </row>
    <row r="61" spans="1:13" ht="13.5" customHeight="1">
      <c r="A61" s="794" t="s">
        <v>1326</v>
      </c>
      <c r="B61" s="795">
        <v>0</v>
      </c>
      <c r="C61" s="795">
        <v>156356.62</v>
      </c>
      <c r="D61" s="795">
        <v>156356.62</v>
      </c>
      <c r="E61" s="796">
        <v>0</v>
      </c>
      <c r="F61" s="778"/>
      <c r="G61" s="702"/>
      <c r="H61" s="746"/>
      <c r="J61" s="745"/>
      <c r="M61" s="745"/>
    </row>
    <row r="62" spans="1:13" ht="13.5" customHeight="1">
      <c r="A62" s="794" t="s">
        <v>715</v>
      </c>
      <c r="B62" s="795">
        <v>49951.45</v>
      </c>
      <c r="C62" s="795">
        <v>0</v>
      </c>
      <c r="D62" s="795">
        <v>0</v>
      </c>
      <c r="E62" s="796">
        <v>49951.45</v>
      </c>
      <c r="G62" s="702"/>
      <c r="H62" s="745"/>
    </row>
    <row r="63" spans="1:13" ht="13.5" customHeight="1">
      <c r="A63" s="794" t="s">
        <v>716</v>
      </c>
      <c r="B63" s="795">
        <v>1660.12</v>
      </c>
      <c r="C63" s="795">
        <v>0</v>
      </c>
      <c r="D63" s="795">
        <v>1660.12</v>
      </c>
      <c r="E63" s="796">
        <v>0</v>
      </c>
      <c r="F63" s="778"/>
      <c r="G63" s="702"/>
      <c r="H63" s="746"/>
      <c r="J63" s="745"/>
      <c r="M63" s="745"/>
    </row>
    <row r="64" spans="1:13" ht="13.5" customHeight="1">
      <c r="A64" s="794" t="s">
        <v>717</v>
      </c>
      <c r="B64" s="795">
        <v>36755.99</v>
      </c>
      <c r="C64" s="795">
        <v>0.31</v>
      </c>
      <c r="D64" s="795">
        <v>0</v>
      </c>
      <c r="E64" s="796">
        <v>36756.300000000003</v>
      </c>
      <c r="F64" s="778"/>
      <c r="G64" s="702"/>
      <c r="H64" s="746"/>
      <c r="J64" s="745"/>
      <c r="M64" s="745"/>
    </row>
    <row r="65" spans="1:13" ht="13.5" customHeight="1">
      <c r="A65" s="794" t="s">
        <v>1261</v>
      </c>
      <c r="B65" s="795">
        <v>214442.23</v>
      </c>
      <c r="C65" s="795">
        <v>0</v>
      </c>
      <c r="D65" s="795">
        <v>214442.23</v>
      </c>
      <c r="E65" s="796">
        <v>0</v>
      </c>
      <c r="F65" s="778"/>
      <c r="G65" s="702"/>
      <c r="H65" s="746"/>
      <c r="J65" s="745"/>
      <c r="M65" s="745"/>
    </row>
    <row r="66" spans="1:13" ht="13.5" customHeight="1">
      <c r="A66" s="794" t="s">
        <v>1262</v>
      </c>
      <c r="B66" s="795">
        <v>41004.370000000003</v>
      </c>
      <c r="C66" s="795">
        <v>80000.350000000006</v>
      </c>
      <c r="D66" s="795">
        <v>87073.45</v>
      </c>
      <c r="E66" s="796">
        <v>33931.269999999997</v>
      </c>
      <c r="F66" s="778"/>
      <c r="G66" s="702"/>
      <c r="H66" s="746"/>
      <c r="J66" s="745"/>
      <c r="M66" s="745"/>
    </row>
    <row r="67" spans="1:13" ht="13.5" customHeight="1">
      <c r="A67" s="794" t="s">
        <v>1295</v>
      </c>
      <c r="B67" s="795">
        <v>302600</v>
      </c>
      <c r="C67" s="795">
        <v>25953.57</v>
      </c>
      <c r="D67" s="795">
        <v>328553.57</v>
      </c>
      <c r="E67" s="796">
        <v>0</v>
      </c>
      <c r="F67" s="778"/>
      <c r="G67" s="702"/>
      <c r="H67" s="746"/>
      <c r="J67" s="745"/>
      <c r="M67" s="745"/>
    </row>
    <row r="68" spans="1:13" ht="13.5" customHeight="1">
      <c r="A68" s="794" t="s">
        <v>1327</v>
      </c>
      <c r="B68" s="795">
        <v>0</v>
      </c>
      <c r="C68" s="795">
        <v>5000</v>
      </c>
      <c r="D68" s="795">
        <v>5000</v>
      </c>
      <c r="E68" s="796">
        <v>0</v>
      </c>
      <c r="F68" s="778"/>
      <c r="G68" s="702"/>
      <c r="H68" s="746"/>
      <c r="J68" s="745"/>
      <c r="M68" s="745"/>
    </row>
    <row r="69" spans="1:13" ht="13.5" customHeight="1">
      <c r="A69" s="794" t="s">
        <v>1328</v>
      </c>
      <c r="B69" s="795">
        <v>0</v>
      </c>
      <c r="C69" s="795">
        <v>1944789.64</v>
      </c>
      <c r="D69" s="795">
        <v>1944789.64</v>
      </c>
      <c r="E69" s="796">
        <v>0</v>
      </c>
      <c r="F69" s="778"/>
      <c r="G69" s="702"/>
      <c r="H69" s="746"/>
      <c r="J69" s="745"/>
      <c r="M69" s="745"/>
    </row>
    <row r="70" spans="1:13" ht="13.5" customHeight="1">
      <c r="A70" s="794" t="s">
        <v>1296</v>
      </c>
      <c r="B70" s="795">
        <v>3000000</v>
      </c>
      <c r="C70" s="795">
        <v>1.67</v>
      </c>
      <c r="D70" s="795">
        <v>3000001.67</v>
      </c>
      <c r="E70" s="796">
        <v>0</v>
      </c>
      <c r="F70" s="778"/>
      <c r="G70" s="702"/>
      <c r="H70" s="746"/>
      <c r="J70" s="745"/>
      <c r="M70" s="745"/>
    </row>
    <row r="71" spans="1:13" ht="13.5" customHeight="1">
      <c r="A71" s="794" t="s">
        <v>718</v>
      </c>
      <c r="B71" s="795">
        <v>10624.96</v>
      </c>
      <c r="C71" s="795">
        <v>160020.67000000001</v>
      </c>
      <c r="D71" s="795">
        <v>159910.04999999999</v>
      </c>
      <c r="E71" s="796">
        <v>10735.58</v>
      </c>
      <c r="G71" s="702"/>
      <c r="H71" s="744"/>
    </row>
    <row r="72" spans="1:13" ht="13.5" customHeight="1">
      <c r="A72" s="794" t="s">
        <v>719</v>
      </c>
      <c r="B72" s="795">
        <v>20000</v>
      </c>
      <c r="C72" s="795">
        <v>120000</v>
      </c>
      <c r="D72" s="795">
        <v>100000</v>
      </c>
      <c r="E72" s="796">
        <v>40000</v>
      </c>
      <c r="F72" s="778"/>
      <c r="G72" s="702"/>
      <c r="H72" s="746"/>
      <c r="J72" s="745"/>
      <c r="M72" s="745"/>
    </row>
    <row r="73" spans="1:13" ht="13.5" customHeight="1">
      <c r="A73" s="794" t="s">
        <v>720</v>
      </c>
      <c r="B73" s="795">
        <v>39348.46</v>
      </c>
      <c r="C73" s="795">
        <v>0</v>
      </c>
      <c r="D73" s="795">
        <v>0</v>
      </c>
      <c r="E73" s="796">
        <v>39348.46</v>
      </c>
      <c r="F73" s="778"/>
      <c r="G73" s="702"/>
      <c r="H73" s="746"/>
      <c r="J73" s="745"/>
      <c r="M73" s="745"/>
    </row>
    <row r="74" spans="1:13" ht="13.5" customHeight="1">
      <c r="A74" s="794" t="s">
        <v>721</v>
      </c>
      <c r="B74" s="795">
        <v>118055.55</v>
      </c>
      <c r="C74" s="795">
        <v>8159.04</v>
      </c>
      <c r="D74" s="795">
        <v>1320</v>
      </c>
      <c r="E74" s="796">
        <v>124894.59</v>
      </c>
      <c r="F74" s="778"/>
      <c r="G74" s="702"/>
      <c r="H74" s="746"/>
      <c r="J74" s="745"/>
      <c r="M74" s="745"/>
    </row>
    <row r="75" spans="1:13" ht="13.5" customHeight="1">
      <c r="A75" s="794" t="s">
        <v>722</v>
      </c>
      <c r="B75" s="795">
        <v>176769.73</v>
      </c>
      <c r="C75" s="795">
        <v>0</v>
      </c>
      <c r="D75" s="795">
        <v>0</v>
      </c>
      <c r="E75" s="796">
        <v>176769.73</v>
      </c>
      <c r="G75" s="702"/>
      <c r="H75" s="744"/>
    </row>
    <row r="76" spans="1:13" ht="13.5" customHeight="1">
      <c r="A76" s="794" t="s">
        <v>723</v>
      </c>
      <c r="B76" s="795">
        <v>17031.240000000002</v>
      </c>
      <c r="C76" s="795">
        <v>113057.36</v>
      </c>
      <c r="D76" s="795">
        <v>130088.6</v>
      </c>
      <c r="E76" s="796">
        <v>0</v>
      </c>
      <c r="G76" s="779"/>
      <c r="H76" s="744"/>
      <c r="J76" s="745"/>
      <c r="M76" s="745"/>
    </row>
    <row r="77" spans="1:13" ht="13.5" customHeight="1">
      <c r="A77" s="794" t="s">
        <v>724</v>
      </c>
      <c r="B77" s="795">
        <v>49995.23</v>
      </c>
      <c r="C77" s="795">
        <v>300694.45</v>
      </c>
      <c r="D77" s="795">
        <v>293465.98</v>
      </c>
      <c r="E77" s="796">
        <v>57223.7</v>
      </c>
      <c r="F77" s="778"/>
      <c r="G77" s="702"/>
      <c r="H77" s="746"/>
      <c r="J77" s="745"/>
      <c r="M77" s="745"/>
    </row>
    <row r="78" spans="1:13" ht="13.5" customHeight="1">
      <c r="A78" s="651" t="s">
        <v>379</v>
      </c>
      <c r="B78" s="652">
        <v>4231413.96</v>
      </c>
      <c r="C78" s="652">
        <v>2999137.31</v>
      </c>
      <c r="D78" s="652">
        <v>6612772.4299999997</v>
      </c>
      <c r="E78" s="653">
        <v>617778.84</v>
      </c>
      <c r="F78" s="778"/>
      <c r="G78" s="786"/>
      <c r="H78" s="787"/>
      <c r="J78" s="745"/>
      <c r="M78" s="745"/>
    </row>
    <row r="79" spans="1:13" ht="13.5" customHeight="1">
      <c r="A79" s="794"/>
      <c r="B79" s="795"/>
      <c r="C79" s="795"/>
      <c r="D79" s="795"/>
      <c r="E79" s="796"/>
      <c r="F79" s="778"/>
      <c r="G79" s="702"/>
      <c r="H79" s="746"/>
      <c r="J79" s="745"/>
      <c r="M79" s="745"/>
    </row>
    <row r="80" spans="1:13" ht="13.5" customHeight="1">
      <c r="A80" s="794" t="s">
        <v>725</v>
      </c>
      <c r="B80" s="795">
        <v>4302097.84</v>
      </c>
      <c r="C80" s="795">
        <v>5653130.9000000004</v>
      </c>
      <c r="D80" s="795">
        <v>8847069.6099999994</v>
      </c>
      <c r="E80" s="796">
        <v>1108159.1299999999</v>
      </c>
      <c r="F80" s="778"/>
      <c r="G80" s="702"/>
      <c r="H80" s="746"/>
      <c r="J80" s="745"/>
      <c r="M80" s="745"/>
    </row>
    <row r="81" spans="1:13" ht="13.5" customHeight="1">
      <c r="A81" s="794"/>
      <c r="B81" s="795"/>
      <c r="C81" s="795"/>
      <c r="D81" s="795"/>
      <c r="E81" s="796"/>
      <c r="F81" s="778"/>
      <c r="G81" s="702"/>
      <c r="H81" s="746"/>
      <c r="J81" s="745"/>
      <c r="M81" s="745"/>
    </row>
    <row r="82" spans="1:13" ht="13.5" customHeight="1">
      <c r="A82" s="794" t="s">
        <v>726</v>
      </c>
      <c r="B82" s="795">
        <v>4169722</v>
      </c>
      <c r="C82" s="795">
        <v>5473028.1100000003</v>
      </c>
      <c r="D82" s="795">
        <v>8661992.8200000003</v>
      </c>
      <c r="E82" s="796">
        <v>980757.29</v>
      </c>
      <c r="F82" s="778"/>
      <c r="G82" s="702"/>
      <c r="H82" s="746"/>
      <c r="J82" s="745"/>
      <c r="M82" s="745"/>
    </row>
    <row r="83" spans="1:13" ht="13.5" customHeight="1">
      <c r="A83" s="794"/>
      <c r="B83" s="795"/>
      <c r="C83" s="795"/>
      <c r="D83" s="795"/>
      <c r="E83" s="796"/>
      <c r="F83" s="778"/>
      <c r="G83" s="702"/>
      <c r="H83" s="746"/>
      <c r="J83" s="745"/>
      <c r="M83" s="745"/>
    </row>
    <row r="84" spans="1:13" ht="13.5" customHeight="1">
      <c r="A84" s="794" t="s">
        <v>727</v>
      </c>
      <c r="B84" s="795"/>
      <c r="C84" s="795"/>
      <c r="D84" s="795"/>
      <c r="E84" s="796"/>
      <c r="F84" s="778"/>
      <c r="G84" s="702"/>
      <c r="H84" s="746"/>
      <c r="J84" s="745"/>
      <c r="M84" s="745"/>
    </row>
    <row r="85" spans="1:13" ht="13.5" customHeight="1">
      <c r="A85" s="794" t="s">
        <v>1329</v>
      </c>
      <c r="B85" s="795">
        <v>0</v>
      </c>
      <c r="C85" s="795">
        <v>445993.29</v>
      </c>
      <c r="D85" s="795">
        <v>443030.82</v>
      </c>
      <c r="E85" s="796">
        <v>2962.47</v>
      </c>
      <c r="F85" s="778"/>
      <c r="G85" s="702"/>
      <c r="H85" s="746"/>
      <c r="J85" s="745"/>
      <c r="M85" s="745"/>
    </row>
    <row r="86" spans="1:13" ht="13.5" customHeight="1">
      <c r="A86" s="794" t="s">
        <v>1263</v>
      </c>
      <c r="B86" s="795">
        <v>5000</v>
      </c>
      <c r="C86" s="795">
        <v>0</v>
      </c>
      <c r="D86" s="795">
        <v>5000</v>
      </c>
      <c r="E86" s="796">
        <v>0</v>
      </c>
      <c r="G86" s="702"/>
      <c r="H86" s="744"/>
    </row>
    <row r="87" spans="1:13" ht="13.5" customHeight="1">
      <c r="A87" s="794" t="s">
        <v>728</v>
      </c>
      <c r="B87" s="795">
        <v>80000</v>
      </c>
      <c r="C87" s="795">
        <v>0</v>
      </c>
      <c r="D87" s="795">
        <v>80000</v>
      </c>
      <c r="E87" s="796">
        <v>0</v>
      </c>
      <c r="G87" s="779"/>
      <c r="H87" s="744"/>
      <c r="J87" s="745"/>
      <c r="M87" s="745"/>
    </row>
    <row r="88" spans="1:13" ht="13.5" customHeight="1">
      <c r="A88" s="794" t="s">
        <v>1297</v>
      </c>
      <c r="B88" s="795">
        <v>230000</v>
      </c>
      <c r="C88" s="795">
        <v>3890640</v>
      </c>
      <c r="D88" s="795">
        <v>4120640</v>
      </c>
      <c r="E88" s="796">
        <v>0</v>
      </c>
      <c r="G88" s="702"/>
      <c r="H88" s="745"/>
    </row>
    <row r="89" spans="1:13" ht="13.5" customHeight="1">
      <c r="A89" s="794" t="s">
        <v>729</v>
      </c>
      <c r="B89" s="795">
        <v>137400</v>
      </c>
      <c r="C89" s="795">
        <v>16000</v>
      </c>
      <c r="D89" s="795">
        <v>148000</v>
      </c>
      <c r="E89" s="796">
        <v>5400</v>
      </c>
      <c r="F89" s="778"/>
      <c r="G89" s="702"/>
      <c r="H89" s="746"/>
      <c r="M89" s="745"/>
    </row>
    <row r="90" spans="1:13" ht="13.5" customHeight="1">
      <c r="A90" s="794" t="s">
        <v>1298</v>
      </c>
      <c r="B90" s="795">
        <v>31200</v>
      </c>
      <c r="C90" s="795">
        <v>0</v>
      </c>
      <c r="D90" s="795">
        <v>31200</v>
      </c>
      <c r="E90" s="796">
        <v>0</v>
      </c>
      <c r="G90" s="702"/>
      <c r="H90" s="744"/>
    </row>
    <row r="91" spans="1:13" ht="13.5" customHeight="1">
      <c r="A91" s="794" t="s">
        <v>1330</v>
      </c>
      <c r="B91" s="795">
        <v>0</v>
      </c>
      <c r="C91" s="795">
        <v>972394.82</v>
      </c>
      <c r="D91" s="795">
        <v>0</v>
      </c>
      <c r="E91" s="796">
        <v>972394.82</v>
      </c>
      <c r="G91" s="779"/>
      <c r="H91" s="744"/>
      <c r="J91" s="745"/>
      <c r="M91" s="745"/>
    </row>
    <row r="92" spans="1:13" ht="13.5" customHeight="1">
      <c r="A92" s="794" t="s">
        <v>730</v>
      </c>
      <c r="B92" s="795">
        <v>16000</v>
      </c>
      <c r="C92" s="795">
        <v>148000</v>
      </c>
      <c r="D92" s="795">
        <v>164000</v>
      </c>
      <c r="E92" s="796">
        <v>0</v>
      </c>
      <c r="F92" s="778"/>
      <c r="G92" s="786"/>
      <c r="H92" s="787"/>
      <c r="J92" s="745"/>
      <c r="M92" s="745"/>
    </row>
    <row r="93" spans="1:13" ht="13.5" customHeight="1">
      <c r="A93" s="794" t="s">
        <v>731</v>
      </c>
      <c r="B93" s="795">
        <v>175000</v>
      </c>
      <c r="C93" s="795">
        <v>0</v>
      </c>
      <c r="D93" s="795">
        <v>175000</v>
      </c>
      <c r="E93" s="796">
        <v>0</v>
      </c>
      <c r="F93" s="778"/>
      <c r="G93" s="702"/>
      <c r="H93" s="746"/>
      <c r="J93" s="745"/>
      <c r="M93" s="745"/>
    </row>
    <row r="94" spans="1:13" ht="13.5" customHeight="1">
      <c r="A94" s="794" t="s">
        <v>1299</v>
      </c>
      <c r="B94" s="795">
        <v>3495122</v>
      </c>
      <c r="C94" s="795">
        <v>0</v>
      </c>
      <c r="D94" s="795">
        <v>3495122</v>
      </c>
      <c r="E94" s="796">
        <v>0</v>
      </c>
      <c r="F94" s="778"/>
      <c r="G94" s="702"/>
      <c r="H94" s="746"/>
      <c r="J94" s="745"/>
      <c r="M94" s="745"/>
    </row>
    <row r="95" spans="1:13" ht="13.5" customHeight="1">
      <c r="A95" s="651" t="s">
        <v>379</v>
      </c>
      <c r="B95" s="652">
        <v>4169722</v>
      </c>
      <c r="C95" s="652">
        <v>5473028.1100000003</v>
      </c>
      <c r="D95" s="652">
        <v>8661992.8200000003</v>
      </c>
      <c r="E95" s="653">
        <v>980757.29</v>
      </c>
      <c r="F95" s="778"/>
      <c r="G95" s="702"/>
      <c r="H95" s="746"/>
      <c r="J95" s="745"/>
      <c r="M95" s="745"/>
    </row>
    <row r="96" spans="1:13" ht="13.5" customHeight="1">
      <c r="A96" s="794"/>
      <c r="B96" s="795"/>
      <c r="C96" s="795"/>
      <c r="D96" s="795"/>
      <c r="E96" s="796"/>
      <c r="F96" s="778"/>
      <c r="G96" s="702"/>
      <c r="H96" s="746"/>
      <c r="J96" s="745"/>
      <c r="M96" s="745"/>
    </row>
    <row r="97" spans="1:13" ht="13.5" customHeight="1">
      <c r="A97" s="794" t="s">
        <v>732</v>
      </c>
      <c r="B97" s="795">
        <v>132194</v>
      </c>
      <c r="C97" s="795">
        <v>179997.55</v>
      </c>
      <c r="D97" s="795">
        <v>184894.95</v>
      </c>
      <c r="E97" s="796">
        <v>127296.6</v>
      </c>
      <c r="F97" s="778"/>
      <c r="G97" s="702"/>
      <c r="H97" s="746"/>
      <c r="J97" s="745"/>
      <c r="M97" s="745"/>
    </row>
    <row r="98" spans="1:13" ht="13.5" customHeight="1">
      <c r="A98" s="794"/>
      <c r="B98" s="795"/>
      <c r="C98" s="795"/>
      <c r="D98" s="795"/>
      <c r="E98" s="796"/>
      <c r="F98" s="778"/>
      <c r="G98" s="702"/>
      <c r="H98" s="746"/>
      <c r="J98" s="745"/>
      <c r="M98" s="745"/>
    </row>
    <row r="99" spans="1:13" ht="13.5" customHeight="1">
      <c r="A99" s="794" t="s">
        <v>733</v>
      </c>
      <c r="B99" s="795"/>
      <c r="C99" s="795"/>
      <c r="D99" s="795"/>
      <c r="E99" s="796"/>
      <c r="F99" s="778"/>
      <c r="G99" s="702"/>
      <c r="H99" s="746"/>
      <c r="J99" s="745"/>
      <c r="M99" s="745"/>
    </row>
    <row r="100" spans="1:13" ht="13.5" customHeight="1">
      <c r="A100" s="794" t="s">
        <v>734</v>
      </c>
      <c r="B100" s="795">
        <v>0</v>
      </c>
      <c r="C100" s="795">
        <v>1297.19</v>
      </c>
      <c r="D100" s="795">
        <v>1297.19</v>
      </c>
      <c r="E100" s="796">
        <v>0</v>
      </c>
      <c r="F100" s="778"/>
      <c r="G100" s="702"/>
      <c r="H100" s="746"/>
      <c r="J100" s="745"/>
      <c r="M100" s="745"/>
    </row>
    <row r="101" spans="1:13" ht="13.5" customHeight="1">
      <c r="A101" s="794" t="s">
        <v>1264</v>
      </c>
      <c r="B101" s="795">
        <v>0</v>
      </c>
      <c r="C101" s="795">
        <v>947.57</v>
      </c>
      <c r="D101" s="795">
        <v>947.57</v>
      </c>
      <c r="E101" s="796">
        <v>0</v>
      </c>
      <c r="F101" s="778"/>
      <c r="G101" s="702"/>
      <c r="H101" s="746"/>
      <c r="J101" s="745"/>
      <c r="M101" s="745"/>
    </row>
    <row r="102" spans="1:13" ht="13.5" customHeight="1">
      <c r="A102" s="794" t="s">
        <v>1300</v>
      </c>
      <c r="B102" s="795">
        <v>0</v>
      </c>
      <c r="C102" s="795">
        <v>2280</v>
      </c>
      <c r="D102" s="795">
        <v>2280</v>
      </c>
      <c r="E102" s="796">
        <v>0</v>
      </c>
      <c r="G102" s="702"/>
      <c r="H102" s="744"/>
    </row>
    <row r="103" spans="1:13" ht="13.5" customHeight="1">
      <c r="A103" s="794" t="s">
        <v>1301</v>
      </c>
      <c r="B103" s="795">
        <v>0</v>
      </c>
      <c r="C103" s="795">
        <v>2170</v>
      </c>
      <c r="D103" s="795">
        <v>2170</v>
      </c>
      <c r="E103" s="796">
        <v>0</v>
      </c>
      <c r="G103" s="779"/>
      <c r="H103" s="744"/>
      <c r="J103" s="745"/>
      <c r="M103" s="745"/>
    </row>
    <row r="104" spans="1:13" ht="13.5" customHeight="1">
      <c r="A104" s="794" t="s">
        <v>735</v>
      </c>
      <c r="B104" s="795">
        <v>68194</v>
      </c>
      <c r="C104" s="795">
        <v>0</v>
      </c>
      <c r="D104" s="795">
        <v>0</v>
      </c>
      <c r="E104" s="796">
        <v>68194</v>
      </c>
      <c r="F104" s="778"/>
      <c r="G104" s="702"/>
      <c r="H104" s="746"/>
      <c r="J104" s="745"/>
      <c r="M104" s="745"/>
    </row>
    <row r="105" spans="1:13" ht="13.5" customHeight="1">
      <c r="A105" s="794" t="s">
        <v>736</v>
      </c>
      <c r="B105" s="795">
        <v>0</v>
      </c>
      <c r="C105" s="795">
        <v>45498.27</v>
      </c>
      <c r="D105" s="795">
        <v>45498.27</v>
      </c>
      <c r="E105" s="796">
        <v>0</v>
      </c>
      <c r="F105" s="778"/>
      <c r="G105" s="702"/>
      <c r="H105" s="746"/>
      <c r="J105" s="745"/>
      <c r="M105" s="745"/>
    </row>
    <row r="106" spans="1:13" ht="13.5" customHeight="1">
      <c r="A106" s="794" t="s">
        <v>737</v>
      </c>
      <c r="B106" s="795">
        <v>14000</v>
      </c>
      <c r="C106" s="795">
        <v>0</v>
      </c>
      <c r="D106" s="795">
        <v>14000</v>
      </c>
      <c r="E106" s="796">
        <v>0</v>
      </c>
      <c r="F106" s="778"/>
      <c r="G106" s="702"/>
      <c r="H106" s="746"/>
      <c r="J106" s="745"/>
      <c r="M106" s="745"/>
    </row>
    <row r="107" spans="1:13" ht="13.5" customHeight="1">
      <c r="A107" s="794" t="s">
        <v>738</v>
      </c>
      <c r="B107" s="795">
        <v>50000</v>
      </c>
      <c r="C107" s="795">
        <v>0</v>
      </c>
      <c r="D107" s="795">
        <v>0</v>
      </c>
      <c r="E107" s="796">
        <v>50000</v>
      </c>
      <c r="F107" s="778"/>
      <c r="G107" s="702"/>
      <c r="H107" s="746"/>
      <c r="J107" s="745"/>
      <c r="M107" s="745"/>
    </row>
    <row r="108" spans="1:13" ht="13.5" customHeight="1">
      <c r="A108" s="794" t="s">
        <v>1331</v>
      </c>
      <c r="B108" s="795">
        <v>0</v>
      </c>
      <c r="C108" s="795">
        <v>842.6</v>
      </c>
      <c r="D108" s="795">
        <v>0</v>
      </c>
      <c r="E108" s="796">
        <v>842.6</v>
      </c>
      <c r="F108" s="778"/>
      <c r="G108" s="702"/>
      <c r="H108" s="746"/>
      <c r="J108" s="745"/>
      <c r="M108" s="745"/>
    </row>
    <row r="109" spans="1:13" ht="13.5" customHeight="1">
      <c r="A109" s="794" t="s">
        <v>1332</v>
      </c>
      <c r="B109" s="795">
        <v>0</v>
      </c>
      <c r="C109" s="795">
        <v>135</v>
      </c>
      <c r="D109" s="795">
        <v>135</v>
      </c>
      <c r="E109" s="796">
        <v>0</v>
      </c>
      <c r="F109" s="778"/>
      <c r="G109" s="702"/>
      <c r="H109" s="746"/>
      <c r="J109" s="745"/>
      <c r="M109" s="745"/>
    </row>
    <row r="110" spans="1:13" ht="13.5" customHeight="1">
      <c r="A110" s="794" t="s">
        <v>1333</v>
      </c>
      <c r="B110" s="795">
        <v>0</v>
      </c>
      <c r="C110" s="795">
        <v>104748</v>
      </c>
      <c r="D110" s="795">
        <v>104748</v>
      </c>
      <c r="E110" s="796">
        <v>0</v>
      </c>
      <c r="F110" s="778"/>
      <c r="G110" s="702"/>
      <c r="H110" s="746"/>
      <c r="J110" s="745"/>
      <c r="M110" s="745"/>
    </row>
    <row r="111" spans="1:13" ht="13.5" customHeight="1">
      <c r="A111" s="794" t="s">
        <v>1334</v>
      </c>
      <c r="B111" s="795">
        <v>0</v>
      </c>
      <c r="C111" s="795">
        <v>1080</v>
      </c>
      <c r="D111" s="795">
        <v>1080</v>
      </c>
      <c r="E111" s="796">
        <v>0</v>
      </c>
      <c r="F111" s="778"/>
      <c r="G111" s="702"/>
      <c r="H111" s="746"/>
      <c r="J111" s="745"/>
      <c r="M111" s="745"/>
    </row>
    <row r="112" spans="1:13" ht="13.5" customHeight="1">
      <c r="A112" s="794" t="s">
        <v>1335</v>
      </c>
      <c r="B112" s="795">
        <v>0</v>
      </c>
      <c r="C112" s="795">
        <v>288.83999999999997</v>
      </c>
      <c r="D112" s="795">
        <v>288.83999999999997</v>
      </c>
      <c r="E112" s="796">
        <v>0</v>
      </c>
      <c r="F112" s="778"/>
      <c r="G112" s="702"/>
      <c r="H112" s="746"/>
      <c r="J112" s="745"/>
      <c r="M112" s="745"/>
    </row>
    <row r="113" spans="1:13" ht="13.5" customHeight="1">
      <c r="A113" s="794" t="s">
        <v>1336</v>
      </c>
      <c r="B113" s="795">
        <v>0</v>
      </c>
      <c r="C113" s="795">
        <v>10337.08</v>
      </c>
      <c r="D113" s="795">
        <v>10337.08</v>
      </c>
      <c r="E113" s="796">
        <v>0</v>
      </c>
      <c r="F113" s="778"/>
      <c r="G113" s="786"/>
      <c r="H113" s="787"/>
      <c r="J113" s="745"/>
      <c r="M113" s="745"/>
    </row>
    <row r="114" spans="1:13" ht="13.5" customHeight="1">
      <c r="A114" s="794" t="s">
        <v>1337</v>
      </c>
      <c r="B114" s="795">
        <v>0</v>
      </c>
      <c r="C114" s="795">
        <v>2100</v>
      </c>
      <c r="D114" s="795">
        <v>2100</v>
      </c>
      <c r="E114" s="796">
        <v>0</v>
      </c>
      <c r="G114" s="702"/>
      <c r="H114" s="744"/>
    </row>
    <row r="115" spans="1:13" ht="13.5" customHeight="1">
      <c r="A115" s="794" t="s">
        <v>1338</v>
      </c>
      <c r="B115" s="795">
        <v>0</v>
      </c>
      <c r="C115" s="795">
        <v>13</v>
      </c>
      <c r="D115" s="795">
        <v>13</v>
      </c>
      <c r="E115" s="796">
        <v>0</v>
      </c>
      <c r="G115" s="779"/>
      <c r="H115" s="744"/>
      <c r="J115" s="745"/>
      <c r="M115" s="745"/>
    </row>
    <row r="116" spans="1:13" ht="13.5" customHeight="1">
      <c r="A116" s="794" t="s">
        <v>1339</v>
      </c>
      <c r="B116" s="795">
        <v>0</v>
      </c>
      <c r="C116" s="795">
        <v>8260</v>
      </c>
      <c r="D116" s="795">
        <v>0</v>
      </c>
      <c r="E116" s="796">
        <v>8260</v>
      </c>
      <c r="F116" s="778"/>
      <c r="G116" s="702"/>
      <c r="H116" s="746"/>
      <c r="J116" s="745"/>
      <c r="M116" s="745"/>
    </row>
    <row r="117" spans="1:13" ht="13.5" customHeight="1">
      <c r="A117" s="651" t="s">
        <v>379</v>
      </c>
      <c r="B117" s="652">
        <v>132194</v>
      </c>
      <c r="C117" s="652">
        <v>179997.55</v>
      </c>
      <c r="D117" s="652">
        <v>184894.95</v>
      </c>
      <c r="E117" s="653">
        <v>127296.6</v>
      </c>
      <c r="F117" s="778"/>
      <c r="G117" s="702"/>
      <c r="H117" s="746"/>
      <c r="J117" s="745"/>
      <c r="M117" s="745"/>
    </row>
    <row r="118" spans="1:13" ht="13.5" customHeight="1">
      <c r="A118" s="794"/>
      <c r="B118" s="795"/>
      <c r="C118" s="795"/>
      <c r="D118" s="795"/>
      <c r="E118" s="796"/>
      <c r="F118" s="778"/>
      <c r="G118" s="702"/>
      <c r="H118" s="746"/>
      <c r="J118" s="745"/>
      <c r="M118" s="745"/>
    </row>
    <row r="119" spans="1:13" ht="13.5" customHeight="1">
      <c r="A119" s="794" t="s">
        <v>739</v>
      </c>
      <c r="B119" s="795">
        <v>181.84</v>
      </c>
      <c r="C119" s="795">
        <v>105.24</v>
      </c>
      <c r="D119" s="795">
        <v>181.84</v>
      </c>
      <c r="E119" s="796">
        <v>105.24</v>
      </c>
      <c r="F119" s="778"/>
      <c r="G119" s="702"/>
      <c r="H119" s="746"/>
      <c r="J119" s="745"/>
      <c r="M119" s="745"/>
    </row>
    <row r="120" spans="1:13" ht="13.5" customHeight="1">
      <c r="A120" s="794"/>
      <c r="B120" s="795"/>
      <c r="C120" s="795"/>
      <c r="D120" s="795"/>
      <c r="E120" s="796"/>
      <c r="F120" s="778"/>
      <c r="G120" s="786"/>
      <c r="H120" s="787"/>
      <c r="J120" s="745"/>
      <c r="M120" s="745"/>
    </row>
    <row r="121" spans="1:13" ht="13.5" customHeight="1">
      <c r="A121" s="794" t="s">
        <v>740</v>
      </c>
      <c r="B121" s="795"/>
      <c r="C121" s="795"/>
      <c r="D121" s="795"/>
      <c r="E121" s="796"/>
      <c r="F121" s="778"/>
      <c r="G121" s="702"/>
      <c r="H121" s="746"/>
      <c r="J121" s="745"/>
      <c r="M121" s="745"/>
    </row>
    <row r="122" spans="1:13" ht="13.5" customHeight="1">
      <c r="A122" s="794" t="s">
        <v>741</v>
      </c>
      <c r="B122" s="795">
        <v>181.84</v>
      </c>
      <c r="C122" s="795">
        <v>105.24</v>
      </c>
      <c r="D122" s="795">
        <v>181.84</v>
      </c>
      <c r="E122" s="796">
        <v>105.24</v>
      </c>
      <c r="F122" s="778"/>
      <c r="G122" s="702"/>
      <c r="H122" s="746"/>
      <c r="J122" s="745"/>
      <c r="M122" s="745"/>
    </row>
    <row r="123" spans="1:13" ht="13.5" customHeight="1">
      <c r="A123" s="651" t="s">
        <v>379</v>
      </c>
      <c r="B123" s="652">
        <v>181.84</v>
      </c>
      <c r="C123" s="652">
        <v>105.24</v>
      </c>
      <c r="D123" s="652">
        <v>181.84</v>
      </c>
      <c r="E123" s="653">
        <v>105.24</v>
      </c>
      <c r="F123" s="778"/>
      <c r="G123" s="702"/>
      <c r="H123" s="746"/>
      <c r="J123" s="745"/>
      <c r="M123" s="745"/>
    </row>
    <row r="124" spans="1:13" ht="13.5" customHeight="1">
      <c r="A124" s="794"/>
      <c r="B124" s="795"/>
      <c r="C124" s="795"/>
      <c r="D124" s="795"/>
      <c r="E124" s="796"/>
      <c r="F124" s="778"/>
      <c r="G124" s="702"/>
      <c r="H124" s="746"/>
      <c r="J124" s="745"/>
      <c r="M124" s="745"/>
    </row>
    <row r="125" spans="1:13" ht="13.5" customHeight="1">
      <c r="A125" s="794" t="s">
        <v>742</v>
      </c>
      <c r="B125" s="795">
        <v>193300.36</v>
      </c>
      <c r="C125" s="795">
        <v>35699</v>
      </c>
      <c r="D125" s="795">
        <v>228999.36</v>
      </c>
      <c r="E125" s="796">
        <v>0</v>
      </c>
      <c r="G125" s="786"/>
      <c r="H125" s="787"/>
    </row>
    <row r="126" spans="1:13" ht="13.5" customHeight="1">
      <c r="A126" s="794"/>
      <c r="B126" s="795"/>
      <c r="C126" s="795"/>
      <c r="D126" s="795"/>
      <c r="E126" s="796"/>
      <c r="G126" s="779"/>
      <c r="H126" s="744"/>
      <c r="J126" s="745"/>
      <c r="M126" s="745"/>
    </row>
    <row r="127" spans="1:13" ht="13.5" customHeight="1">
      <c r="A127" s="794" t="s">
        <v>743</v>
      </c>
      <c r="B127" s="795">
        <v>193300.36</v>
      </c>
      <c r="C127" s="795">
        <v>35699</v>
      </c>
      <c r="D127" s="795">
        <v>228999.36</v>
      </c>
      <c r="E127" s="796">
        <v>0</v>
      </c>
      <c r="F127" s="778"/>
      <c r="G127" s="702"/>
      <c r="H127" s="746"/>
      <c r="J127" s="745"/>
      <c r="M127" s="745"/>
    </row>
    <row r="128" spans="1:13" ht="13.5" customHeight="1">
      <c r="A128" s="794"/>
      <c r="B128" s="795"/>
      <c r="C128" s="795"/>
      <c r="D128" s="795"/>
      <c r="E128" s="796"/>
      <c r="F128" s="778"/>
      <c r="G128" s="702"/>
      <c r="H128" s="746"/>
      <c r="J128" s="745"/>
      <c r="M128" s="745"/>
    </row>
    <row r="129" spans="1:13" ht="13.5" customHeight="1">
      <c r="A129" s="794" t="s">
        <v>744</v>
      </c>
      <c r="B129" s="795"/>
      <c r="C129" s="795"/>
      <c r="D129" s="795"/>
      <c r="E129" s="796"/>
      <c r="F129" s="778"/>
      <c r="G129" s="786"/>
      <c r="H129" s="787"/>
      <c r="J129" s="745"/>
      <c r="M129" s="745"/>
    </row>
    <row r="130" spans="1:13" ht="13.5" customHeight="1">
      <c r="A130" s="794" t="s">
        <v>745</v>
      </c>
      <c r="B130" s="795">
        <v>193300.36</v>
      </c>
      <c r="C130" s="795">
        <v>35699</v>
      </c>
      <c r="D130" s="795">
        <v>228999.36</v>
      </c>
      <c r="E130" s="796">
        <v>0</v>
      </c>
      <c r="F130" s="778"/>
      <c r="G130" s="702"/>
      <c r="H130" s="746"/>
      <c r="J130" s="745"/>
      <c r="M130" s="745"/>
    </row>
    <row r="131" spans="1:13" ht="13.5" customHeight="1">
      <c r="A131" s="651" t="s">
        <v>379</v>
      </c>
      <c r="B131" s="652">
        <v>193300.36</v>
      </c>
      <c r="C131" s="652">
        <v>35699</v>
      </c>
      <c r="D131" s="652">
        <v>228999.36</v>
      </c>
      <c r="E131" s="653">
        <v>0</v>
      </c>
      <c r="F131" s="778"/>
      <c r="G131" s="786"/>
      <c r="H131" s="787"/>
      <c r="J131" s="745"/>
      <c r="M131" s="745"/>
    </row>
    <row r="132" spans="1:13" ht="13.5" customHeight="1">
      <c r="A132" s="794"/>
      <c r="B132" s="795"/>
      <c r="C132" s="795"/>
      <c r="D132" s="795"/>
      <c r="E132" s="796"/>
      <c r="F132" s="778"/>
      <c r="G132" s="702"/>
      <c r="H132" s="746"/>
      <c r="J132" s="745"/>
      <c r="M132" s="745"/>
    </row>
    <row r="133" spans="1:13" ht="13.5" customHeight="1">
      <c r="A133" s="794" t="s">
        <v>746</v>
      </c>
      <c r="B133" s="795">
        <v>0</v>
      </c>
      <c r="C133" s="795">
        <v>5787297.8899999997</v>
      </c>
      <c r="D133" s="795">
        <v>5787297.8899999997</v>
      </c>
      <c r="E133" s="796">
        <v>0</v>
      </c>
      <c r="F133" s="778"/>
      <c r="G133" s="702"/>
      <c r="H133" s="746"/>
      <c r="J133" s="745"/>
      <c r="M133" s="745"/>
    </row>
    <row r="134" spans="1:13" ht="13.5" customHeight="1">
      <c r="A134" s="794"/>
      <c r="B134" s="795"/>
      <c r="C134" s="795"/>
      <c r="D134" s="795"/>
      <c r="E134" s="796"/>
      <c r="F134" s="778"/>
      <c r="G134" s="702"/>
      <c r="H134" s="746"/>
      <c r="J134" s="745"/>
      <c r="M134" s="745"/>
    </row>
    <row r="135" spans="1:13" ht="13.5" customHeight="1">
      <c r="A135" s="794" t="s">
        <v>747</v>
      </c>
      <c r="B135" s="795">
        <v>679148420.13999999</v>
      </c>
      <c r="C135" s="795">
        <v>751127.75</v>
      </c>
      <c r="D135" s="795">
        <v>794272.19</v>
      </c>
      <c r="E135" s="796">
        <v>679105275.70000005</v>
      </c>
      <c r="F135" s="778"/>
      <c r="G135" s="702"/>
      <c r="H135" s="746"/>
      <c r="J135" s="745"/>
      <c r="M135" s="745"/>
    </row>
    <row r="136" spans="1:13" ht="13.5" customHeight="1">
      <c r="A136" s="794"/>
      <c r="B136" s="795"/>
      <c r="C136" s="795"/>
      <c r="D136" s="795"/>
      <c r="E136" s="796"/>
      <c r="G136" s="786"/>
      <c r="H136" s="787"/>
    </row>
    <row r="137" spans="1:13" ht="13.5" customHeight="1">
      <c r="A137" s="794" t="s">
        <v>748</v>
      </c>
      <c r="B137" s="795">
        <v>580551472.44000006</v>
      </c>
      <c r="C137" s="795">
        <v>0</v>
      </c>
      <c r="D137" s="795">
        <v>0</v>
      </c>
      <c r="E137" s="796">
        <v>580551472.44000006</v>
      </c>
      <c r="G137" s="779"/>
      <c r="H137" s="744"/>
      <c r="J137" s="745"/>
      <c r="M137" s="745"/>
    </row>
    <row r="138" spans="1:13" ht="13.5" customHeight="1">
      <c r="A138" s="794"/>
      <c r="B138" s="795"/>
      <c r="C138" s="795"/>
      <c r="D138" s="795"/>
      <c r="E138" s="796"/>
      <c r="F138" s="778"/>
      <c r="G138" s="702"/>
      <c r="H138" s="746"/>
      <c r="J138" s="745"/>
      <c r="M138" s="745"/>
    </row>
    <row r="139" spans="1:13" ht="13.5" customHeight="1">
      <c r="A139" s="794" t="s">
        <v>749</v>
      </c>
      <c r="B139" s="795">
        <v>340416560.31999999</v>
      </c>
      <c r="C139" s="795">
        <v>0</v>
      </c>
      <c r="D139" s="795">
        <v>0</v>
      </c>
      <c r="E139" s="796">
        <v>340416560.31999999</v>
      </c>
      <c r="F139" s="778"/>
      <c r="G139" s="702"/>
      <c r="H139" s="746"/>
      <c r="J139" s="745"/>
      <c r="M139" s="745"/>
    </row>
    <row r="140" spans="1:13" ht="13.5" customHeight="1">
      <c r="A140" s="794"/>
      <c r="B140" s="795"/>
      <c r="C140" s="795"/>
      <c r="D140" s="795"/>
      <c r="E140" s="796"/>
      <c r="G140" s="702"/>
      <c r="H140" s="744"/>
    </row>
    <row r="141" spans="1:13" ht="13.5" customHeight="1">
      <c r="A141" s="794" t="s">
        <v>750</v>
      </c>
      <c r="B141" s="795"/>
      <c r="C141" s="795"/>
      <c r="D141" s="795"/>
      <c r="E141" s="796"/>
      <c r="G141" s="779"/>
      <c r="H141" s="744"/>
      <c r="J141" s="745"/>
      <c r="M141" s="745"/>
    </row>
    <row r="142" spans="1:13" ht="13.5" customHeight="1">
      <c r="A142" s="794" t="s">
        <v>751</v>
      </c>
      <c r="B142" s="795">
        <v>340416560.31999999</v>
      </c>
      <c r="C142" s="795">
        <v>0</v>
      </c>
      <c r="D142" s="795">
        <v>0</v>
      </c>
      <c r="E142" s="796">
        <v>340416560.31999999</v>
      </c>
      <c r="F142" s="778"/>
      <c r="G142" s="702"/>
      <c r="H142" s="746"/>
      <c r="J142" s="745"/>
      <c r="M142" s="745"/>
    </row>
    <row r="143" spans="1:13" ht="13.5" customHeight="1">
      <c r="A143" s="651" t="s">
        <v>379</v>
      </c>
      <c r="B143" s="652">
        <v>340416560.31999999</v>
      </c>
      <c r="C143" s="652">
        <v>0</v>
      </c>
      <c r="D143" s="652">
        <v>0</v>
      </c>
      <c r="E143" s="653">
        <v>340416560.31999999</v>
      </c>
      <c r="G143" s="702"/>
      <c r="H143" s="744"/>
    </row>
    <row r="144" spans="1:13" ht="13.5" customHeight="1">
      <c r="A144" s="794"/>
      <c r="B144" s="795"/>
      <c r="C144" s="795"/>
      <c r="D144" s="795"/>
      <c r="E144" s="796"/>
      <c r="G144" s="779"/>
      <c r="H144" s="744"/>
      <c r="J144" s="745"/>
      <c r="M144" s="745"/>
    </row>
    <row r="145" spans="1:13" ht="13.5" customHeight="1">
      <c r="A145" s="794" t="s">
        <v>752</v>
      </c>
      <c r="B145" s="795">
        <v>240134912.12</v>
      </c>
      <c r="C145" s="795">
        <v>0</v>
      </c>
      <c r="D145" s="795">
        <v>0</v>
      </c>
      <c r="E145" s="796">
        <v>240134912.12</v>
      </c>
      <c r="F145" s="778"/>
      <c r="G145" s="702"/>
      <c r="H145" s="746"/>
      <c r="J145" s="745"/>
      <c r="M145" s="745"/>
    </row>
    <row r="146" spans="1:13" ht="13.5" customHeight="1">
      <c r="A146" s="794"/>
      <c r="B146" s="795"/>
      <c r="C146" s="795"/>
      <c r="D146" s="795"/>
      <c r="E146" s="796"/>
      <c r="F146" s="778"/>
      <c r="G146" s="702"/>
      <c r="H146" s="746"/>
      <c r="J146" s="745"/>
      <c r="M146" s="745"/>
    </row>
    <row r="147" spans="1:13" ht="13.5" customHeight="1">
      <c r="A147" s="794" t="s">
        <v>753</v>
      </c>
      <c r="B147" s="795"/>
      <c r="C147" s="795"/>
      <c r="D147" s="795"/>
      <c r="E147" s="796"/>
      <c r="F147" s="778"/>
      <c r="G147" s="702"/>
      <c r="H147" s="746"/>
      <c r="J147" s="745"/>
      <c r="M147" s="745"/>
    </row>
    <row r="148" spans="1:13" ht="13.5" customHeight="1">
      <c r="A148" s="794" t="s">
        <v>754</v>
      </c>
      <c r="B148" s="795">
        <v>1692278.17</v>
      </c>
      <c r="C148" s="795">
        <v>0</v>
      </c>
      <c r="D148" s="795">
        <v>0</v>
      </c>
      <c r="E148" s="796">
        <v>1692278.17</v>
      </c>
      <c r="F148" s="778"/>
      <c r="G148" s="702"/>
      <c r="H148" s="746"/>
      <c r="J148" s="745"/>
      <c r="M148" s="745"/>
    </row>
    <row r="149" spans="1:13" ht="13.5" customHeight="1">
      <c r="A149" s="794" t="s">
        <v>755</v>
      </c>
      <c r="B149" s="795">
        <v>1972456.2</v>
      </c>
      <c r="C149" s="795">
        <v>0</v>
      </c>
      <c r="D149" s="795">
        <v>0</v>
      </c>
      <c r="E149" s="796">
        <v>1972456.2</v>
      </c>
      <c r="F149" s="778"/>
      <c r="G149" s="702"/>
      <c r="H149" s="746"/>
      <c r="J149" s="745"/>
      <c r="M149" s="745"/>
    </row>
    <row r="150" spans="1:13" ht="13.5" customHeight="1">
      <c r="A150" s="794" t="s">
        <v>756</v>
      </c>
      <c r="B150" s="795">
        <v>2933956.94</v>
      </c>
      <c r="C150" s="795">
        <v>0</v>
      </c>
      <c r="D150" s="795">
        <v>0</v>
      </c>
      <c r="E150" s="796">
        <v>2933956.94</v>
      </c>
      <c r="F150" s="778"/>
      <c r="G150" s="702"/>
      <c r="H150" s="746"/>
      <c r="J150" s="745"/>
      <c r="M150" s="745"/>
    </row>
    <row r="151" spans="1:13" ht="13.5" customHeight="1">
      <c r="A151" s="794" t="s">
        <v>757</v>
      </c>
      <c r="B151" s="795">
        <v>3348225.5</v>
      </c>
      <c r="C151" s="795">
        <v>0</v>
      </c>
      <c r="D151" s="795">
        <v>0</v>
      </c>
      <c r="E151" s="796">
        <v>3348225.5</v>
      </c>
      <c r="F151" s="778"/>
      <c r="G151" s="702"/>
      <c r="H151" s="746"/>
      <c r="J151" s="745"/>
      <c r="M151" s="745"/>
    </row>
    <row r="152" spans="1:13" ht="13.5" customHeight="1">
      <c r="A152" s="794" t="s">
        <v>758</v>
      </c>
      <c r="B152" s="795">
        <v>6839094.4100000001</v>
      </c>
      <c r="C152" s="795">
        <v>0</v>
      </c>
      <c r="D152" s="795">
        <v>0</v>
      </c>
      <c r="E152" s="796">
        <v>6839094.4100000001</v>
      </c>
      <c r="F152" s="778"/>
      <c r="G152" s="702"/>
      <c r="H152" s="746"/>
      <c r="J152" s="745"/>
      <c r="M152" s="745"/>
    </row>
    <row r="153" spans="1:13" ht="13.5" customHeight="1">
      <c r="A153" s="794" t="s">
        <v>759</v>
      </c>
      <c r="B153" s="795">
        <v>9065758.8699999992</v>
      </c>
      <c r="C153" s="795">
        <v>0</v>
      </c>
      <c r="D153" s="795">
        <v>0</v>
      </c>
      <c r="E153" s="796">
        <v>9065758.8699999992</v>
      </c>
      <c r="F153" s="778"/>
      <c r="G153" s="702"/>
      <c r="H153" s="746"/>
      <c r="J153" s="745"/>
      <c r="M153" s="745"/>
    </row>
    <row r="154" spans="1:13" ht="13.5" customHeight="1">
      <c r="A154" s="794" t="s">
        <v>760</v>
      </c>
      <c r="B154" s="795">
        <v>5050235.59</v>
      </c>
      <c r="C154" s="795">
        <v>0</v>
      </c>
      <c r="D154" s="795">
        <v>0</v>
      </c>
      <c r="E154" s="796">
        <v>5050235.59</v>
      </c>
      <c r="F154" s="778"/>
      <c r="G154" s="702"/>
      <c r="H154" s="746"/>
      <c r="J154" s="745"/>
      <c r="M154" s="745"/>
    </row>
    <row r="155" spans="1:13" ht="13.5" customHeight="1">
      <c r="A155" s="794" t="s">
        <v>761</v>
      </c>
      <c r="B155" s="795">
        <v>4163032.74</v>
      </c>
      <c r="C155" s="795">
        <v>0</v>
      </c>
      <c r="D155" s="795">
        <v>0</v>
      </c>
      <c r="E155" s="796">
        <v>4163032.74</v>
      </c>
      <c r="G155" s="779"/>
      <c r="H155" s="744"/>
      <c r="J155" s="745"/>
      <c r="M155" s="745"/>
    </row>
    <row r="156" spans="1:13" ht="13.5" customHeight="1">
      <c r="A156" s="794" t="s">
        <v>762</v>
      </c>
      <c r="B156" s="795">
        <v>7078708.9500000002</v>
      </c>
      <c r="C156" s="795">
        <v>0</v>
      </c>
      <c r="D156" s="795">
        <v>0</v>
      </c>
      <c r="E156" s="796">
        <v>7078708.9500000002</v>
      </c>
      <c r="F156" s="778"/>
      <c r="G156" s="702"/>
      <c r="H156" s="746"/>
      <c r="J156" s="745"/>
      <c r="M156" s="745"/>
    </row>
    <row r="157" spans="1:13" ht="13.5" customHeight="1">
      <c r="A157" s="794" t="s">
        <v>763</v>
      </c>
      <c r="B157" s="795">
        <v>1512219.41</v>
      </c>
      <c r="C157" s="795">
        <v>0</v>
      </c>
      <c r="D157" s="795">
        <v>0</v>
      </c>
      <c r="E157" s="796">
        <v>1512219.41</v>
      </c>
      <c r="F157" s="778"/>
      <c r="G157" s="702"/>
      <c r="H157" s="746"/>
      <c r="J157" s="745"/>
      <c r="M157" s="745"/>
    </row>
    <row r="158" spans="1:13" ht="13.5" customHeight="1">
      <c r="A158" s="794" t="s">
        <v>764</v>
      </c>
      <c r="B158" s="795">
        <v>3427316.09</v>
      </c>
      <c r="C158" s="795">
        <v>0</v>
      </c>
      <c r="D158" s="795">
        <v>0</v>
      </c>
      <c r="E158" s="796">
        <v>3427316.09</v>
      </c>
      <c r="F158" s="778"/>
      <c r="G158" s="702"/>
      <c r="H158" s="746"/>
      <c r="J158" s="745"/>
      <c r="M158" s="745"/>
    </row>
    <row r="159" spans="1:13" ht="13.5" customHeight="1">
      <c r="A159" s="794" t="s">
        <v>765</v>
      </c>
      <c r="B159" s="795">
        <v>5812547.9900000002</v>
      </c>
      <c r="C159" s="795">
        <v>0</v>
      </c>
      <c r="D159" s="795">
        <v>0</v>
      </c>
      <c r="E159" s="796">
        <v>5812547.9900000002</v>
      </c>
      <c r="F159" s="778"/>
      <c r="G159" s="702"/>
      <c r="H159" s="746"/>
      <c r="J159" s="745"/>
      <c r="M159" s="745"/>
    </row>
    <row r="160" spans="1:13" ht="13.5" customHeight="1">
      <c r="A160" s="794" t="s">
        <v>766</v>
      </c>
      <c r="B160" s="795">
        <v>2308848.35</v>
      </c>
      <c r="C160" s="795">
        <v>0</v>
      </c>
      <c r="D160" s="795">
        <v>0</v>
      </c>
      <c r="E160" s="796">
        <v>2308848.35</v>
      </c>
      <c r="F160" s="778"/>
      <c r="G160" s="702"/>
      <c r="H160" s="746"/>
      <c r="J160" s="745"/>
      <c r="M160" s="745"/>
    </row>
    <row r="161" spans="1:13" ht="13.5" customHeight="1">
      <c r="A161" s="794" t="s">
        <v>767</v>
      </c>
      <c r="B161" s="795">
        <v>6468228.4900000002</v>
      </c>
      <c r="C161" s="795">
        <v>0</v>
      </c>
      <c r="D161" s="795">
        <v>0</v>
      </c>
      <c r="E161" s="796">
        <v>6468228.4900000002</v>
      </c>
      <c r="F161" s="778"/>
      <c r="G161" s="702"/>
      <c r="H161" s="746"/>
      <c r="J161" s="745"/>
      <c r="M161" s="745"/>
    </row>
    <row r="162" spans="1:13" ht="13.5" customHeight="1">
      <c r="A162" s="794" t="s">
        <v>768</v>
      </c>
      <c r="B162" s="795">
        <v>381102.22</v>
      </c>
      <c r="C162" s="795">
        <v>0</v>
      </c>
      <c r="D162" s="795">
        <v>0</v>
      </c>
      <c r="E162" s="796">
        <v>381102.22</v>
      </c>
      <c r="F162" s="778"/>
      <c r="G162" s="702"/>
      <c r="H162" s="746"/>
      <c r="J162" s="745"/>
      <c r="M162" s="745"/>
    </row>
    <row r="163" spans="1:13" ht="13.5" customHeight="1">
      <c r="A163" s="794" t="s">
        <v>769</v>
      </c>
      <c r="B163" s="795">
        <v>452803.42</v>
      </c>
      <c r="C163" s="795">
        <v>0</v>
      </c>
      <c r="D163" s="795">
        <v>0</v>
      </c>
      <c r="E163" s="796">
        <v>452803.42</v>
      </c>
      <c r="F163" s="778"/>
      <c r="G163" s="702"/>
      <c r="H163" s="746"/>
      <c r="J163" s="745"/>
      <c r="M163" s="745"/>
    </row>
    <row r="164" spans="1:13" ht="13.5" customHeight="1">
      <c r="A164" s="794" t="s">
        <v>770</v>
      </c>
      <c r="B164" s="795">
        <v>628203.93999999994</v>
      </c>
      <c r="C164" s="795">
        <v>0</v>
      </c>
      <c r="D164" s="795">
        <v>0</v>
      </c>
      <c r="E164" s="796">
        <v>628203.93999999994</v>
      </c>
      <c r="F164" s="778"/>
      <c r="G164" s="702"/>
      <c r="H164" s="746"/>
      <c r="J164" s="745"/>
      <c r="M164" s="745"/>
    </row>
    <row r="165" spans="1:13" ht="13.5" customHeight="1">
      <c r="A165" s="794" t="s">
        <v>771</v>
      </c>
      <c r="B165" s="795">
        <v>161852.25</v>
      </c>
      <c r="C165" s="795">
        <v>0</v>
      </c>
      <c r="D165" s="795">
        <v>0</v>
      </c>
      <c r="E165" s="796">
        <v>161852.25</v>
      </c>
      <c r="F165" s="778"/>
      <c r="G165" s="702"/>
      <c r="H165" s="746"/>
      <c r="J165" s="745"/>
      <c r="M165" s="745"/>
    </row>
    <row r="166" spans="1:13" ht="13.5" customHeight="1">
      <c r="A166" s="794" t="s">
        <v>772</v>
      </c>
      <c r="B166" s="795">
        <v>1801051.94</v>
      </c>
      <c r="C166" s="795">
        <v>0</v>
      </c>
      <c r="D166" s="795">
        <v>0</v>
      </c>
      <c r="E166" s="796">
        <v>1801051.94</v>
      </c>
      <c r="G166" s="702"/>
      <c r="H166" s="744"/>
    </row>
    <row r="167" spans="1:13" ht="13.5" customHeight="1">
      <c r="A167" s="794" t="s">
        <v>773</v>
      </c>
      <c r="B167" s="795">
        <v>72416</v>
      </c>
      <c r="C167" s="795">
        <v>0</v>
      </c>
      <c r="D167" s="795">
        <v>0</v>
      </c>
      <c r="E167" s="796">
        <v>72416</v>
      </c>
      <c r="G167" s="779"/>
      <c r="H167" s="744"/>
      <c r="J167" s="745"/>
      <c r="M167" s="745"/>
    </row>
    <row r="168" spans="1:13" ht="13.5" customHeight="1">
      <c r="A168" s="794" t="s">
        <v>774</v>
      </c>
      <c r="B168" s="795">
        <v>91734.19</v>
      </c>
      <c r="C168" s="795">
        <v>0</v>
      </c>
      <c r="D168" s="795">
        <v>0</v>
      </c>
      <c r="E168" s="796">
        <v>91734.19</v>
      </c>
      <c r="F168" s="778"/>
      <c r="G168" s="702"/>
      <c r="H168" s="746"/>
      <c r="J168" s="745"/>
      <c r="M168" s="745"/>
    </row>
    <row r="169" spans="1:13" ht="13.5" customHeight="1">
      <c r="A169" s="794" t="s">
        <v>775</v>
      </c>
      <c r="B169" s="795">
        <v>1878368.37</v>
      </c>
      <c r="C169" s="795">
        <v>0</v>
      </c>
      <c r="D169" s="795">
        <v>0</v>
      </c>
      <c r="E169" s="796">
        <v>1878368.37</v>
      </c>
      <c r="F169" s="778"/>
      <c r="G169" s="702"/>
      <c r="H169" s="746"/>
      <c r="J169" s="745"/>
      <c r="M169" s="745"/>
    </row>
    <row r="170" spans="1:13" ht="13.5" customHeight="1">
      <c r="A170" s="794" t="s">
        <v>776</v>
      </c>
      <c r="B170" s="795">
        <v>3340271.31</v>
      </c>
      <c r="C170" s="795">
        <v>0</v>
      </c>
      <c r="D170" s="795">
        <v>0</v>
      </c>
      <c r="E170" s="796">
        <v>3340271.31</v>
      </c>
      <c r="F170" s="778"/>
      <c r="G170" s="702"/>
      <c r="H170" s="746"/>
      <c r="J170" s="745"/>
      <c r="M170" s="745"/>
    </row>
    <row r="171" spans="1:13" ht="13.5" customHeight="1">
      <c r="A171" s="794" t="s">
        <v>777</v>
      </c>
      <c r="B171" s="795">
        <v>535467.67000000004</v>
      </c>
      <c r="C171" s="795">
        <v>0</v>
      </c>
      <c r="D171" s="795">
        <v>0</v>
      </c>
      <c r="E171" s="796">
        <v>535467.67000000004</v>
      </c>
      <c r="F171" s="778"/>
      <c r="G171" s="702"/>
      <c r="H171" s="746"/>
      <c r="J171" s="745"/>
      <c r="M171" s="745"/>
    </row>
    <row r="172" spans="1:13" ht="13.5" customHeight="1">
      <c r="A172" s="794" t="s">
        <v>778</v>
      </c>
      <c r="B172" s="795">
        <v>1766003.63</v>
      </c>
      <c r="C172" s="795">
        <v>0</v>
      </c>
      <c r="D172" s="795">
        <v>0</v>
      </c>
      <c r="E172" s="796">
        <v>1766003.63</v>
      </c>
      <c r="F172" s="778"/>
      <c r="G172" s="702"/>
      <c r="H172" s="746"/>
      <c r="J172" s="745"/>
      <c r="M172" s="745"/>
    </row>
    <row r="173" spans="1:13" ht="13.5" customHeight="1">
      <c r="A173" s="794" t="s">
        <v>779</v>
      </c>
      <c r="B173" s="795">
        <v>97745</v>
      </c>
      <c r="C173" s="795">
        <v>0</v>
      </c>
      <c r="D173" s="795">
        <v>0</v>
      </c>
      <c r="E173" s="796">
        <v>97745</v>
      </c>
      <c r="F173" s="778"/>
      <c r="G173" s="702"/>
      <c r="H173" s="746"/>
      <c r="J173" s="745"/>
      <c r="M173" s="745"/>
    </row>
    <row r="174" spans="1:13" ht="13.5" customHeight="1">
      <c r="A174" s="794" t="s">
        <v>780</v>
      </c>
      <c r="B174" s="795">
        <v>77982.25</v>
      </c>
      <c r="C174" s="795">
        <v>0</v>
      </c>
      <c r="D174" s="795">
        <v>0</v>
      </c>
      <c r="E174" s="796">
        <v>77982.25</v>
      </c>
      <c r="F174" s="778"/>
      <c r="G174" s="702"/>
      <c r="H174" s="746"/>
      <c r="J174" s="745"/>
      <c r="M174" s="745"/>
    </row>
    <row r="175" spans="1:13" ht="13.5" customHeight="1">
      <c r="A175" s="794" t="s">
        <v>781</v>
      </c>
      <c r="B175" s="795">
        <v>313652.28000000003</v>
      </c>
      <c r="C175" s="795">
        <v>0</v>
      </c>
      <c r="D175" s="795">
        <v>0</v>
      </c>
      <c r="E175" s="796">
        <v>313652.28000000003</v>
      </c>
      <c r="F175" s="778"/>
      <c r="G175" s="702"/>
      <c r="H175" s="746"/>
      <c r="J175" s="745"/>
      <c r="M175" s="745"/>
    </row>
    <row r="176" spans="1:13" ht="13.5" customHeight="1">
      <c r="A176" s="794" t="s">
        <v>782</v>
      </c>
      <c r="B176" s="795">
        <v>918619.88</v>
      </c>
      <c r="C176" s="795">
        <v>0</v>
      </c>
      <c r="D176" s="795">
        <v>0</v>
      </c>
      <c r="E176" s="796">
        <v>918619.88</v>
      </c>
      <c r="F176" s="778"/>
      <c r="G176" s="702"/>
      <c r="H176" s="746"/>
      <c r="J176" s="745"/>
      <c r="M176" s="745"/>
    </row>
    <row r="177" spans="1:13" ht="13.5" customHeight="1">
      <c r="A177" s="794" t="s">
        <v>783</v>
      </c>
      <c r="B177" s="795">
        <v>2052401.43</v>
      </c>
      <c r="C177" s="795">
        <v>0</v>
      </c>
      <c r="D177" s="795">
        <v>0</v>
      </c>
      <c r="E177" s="796">
        <v>2052401.43</v>
      </c>
      <c r="F177" s="778"/>
      <c r="G177" s="702"/>
      <c r="H177" s="746"/>
      <c r="J177" s="745"/>
      <c r="M177" s="745"/>
    </row>
    <row r="178" spans="1:13" ht="13.5" customHeight="1">
      <c r="A178" s="794" t="s">
        <v>784</v>
      </c>
      <c r="B178" s="795">
        <v>242550.07</v>
      </c>
      <c r="C178" s="795">
        <v>0</v>
      </c>
      <c r="D178" s="795">
        <v>0</v>
      </c>
      <c r="E178" s="796">
        <v>242550.07</v>
      </c>
      <c r="G178" s="702"/>
      <c r="H178" s="744"/>
    </row>
    <row r="179" spans="1:13" ht="13.5" customHeight="1">
      <c r="A179" s="794" t="s">
        <v>785</v>
      </c>
      <c r="B179" s="795">
        <v>1780597.47</v>
      </c>
      <c r="C179" s="795">
        <v>0</v>
      </c>
      <c r="D179" s="795">
        <v>0</v>
      </c>
      <c r="E179" s="796">
        <v>1780597.47</v>
      </c>
      <c r="G179" s="779"/>
      <c r="H179" s="744"/>
      <c r="J179" s="745"/>
      <c r="M179" s="745"/>
    </row>
    <row r="180" spans="1:13" ht="13.5" customHeight="1">
      <c r="A180" s="794" t="s">
        <v>786</v>
      </c>
      <c r="B180" s="795">
        <v>92026.03</v>
      </c>
      <c r="C180" s="795">
        <v>0</v>
      </c>
      <c r="D180" s="795">
        <v>0</v>
      </c>
      <c r="E180" s="796">
        <v>92026.03</v>
      </c>
      <c r="F180" s="778"/>
      <c r="G180" s="702"/>
      <c r="H180" s="746"/>
      <c r="J180" s="745"/>
      <c r="M180" s="745"/>
    </row>
    <row r="181" spans="1:13" ht="13.5" customHeight="1">
      <c r="A181" s="794" t="s">
        <v>787</v>
      </c>
      <c r="B181" s="795">
        <v>185282.9</v>
      </c>
      <c r="C181" s="795">
        <v>0</v>
      </c>
      <c r="D181" s="795">
        <v>0</v>
      </c>
      <c r="E181" s="796">
        <v>185282.9</v>
      </c>
      <c r="F181" s="778"/>
      <c r="G181" s="702"/>
      <c r="H181" s="746"/>
      <c r="J181" s="745"/>
      <c r="M181" s="745"/>
    </row>
    <row r="182" spans="1:13" ht="13.5" customHeight="1">
      <c r="A182" s="794" t="s">
        <v>788</v>
      </c>
      <c r="B182" s="795">
        <v>352748.93</v>
      </c>
      <c r="C182" s="795">
        <v>0</v>
      </c>
      <c r="D182" s="795">
        <v>0</v>
      </c>
      <c r="E182" s="796">
        <v>352748.93</v>
      </c>
      <c r="F182" s="778"/>
      <c r="G182" s="702"/>
      <c r="H182" s="746"/>
      <c r="J182" s="745"/>
      <c r="M182" s="745"/>
    </row>
    <row r="183" spans="1:13" ht="13.5" customHeight="1">
      <c r="A183" s="794" t="s">
        <v>789</v>
      </c>
      <c r="B183" s="795">
        <v>1498499.05</v>
      </c>
      <c r="C183" s="795">
        <v>0</v>
      </c>
      <c r="D183" s="795">
        <v>0</v>
      </c>
      <c r="E183" s="796">
        <v>1498499.05</v>
      </c>
      <c r="F183" s="778"/>
      <c r="G183" s="702"/>
      <c r="H183" s="746"/>
      <c r="J183" s="745"/>
      <c r="M183" s="745"/>
    </row>
    <row r="184" spans="1:13" ht="13.5" customHeight="1">
      <c r="A184" s="794" t="s">
        <v>790</v>
      </c>
      <c r="B184" s="795">
        <v>1617434.67</v>
      </c>
      <c r="C184" s="795">
        <v>0</v>
      </c>
      <c r="D184" s="795">
        <v>0</v>
      </c>
      <c r="E184" s="796">
        <v>1617434.67</v>
      </c>
      <c r="F184" s="778"/>
      <c r="G184" s="702"/>
      <c r="H184" s="746"/>
      <c r="J184" s="745"/>
      <c r="M184" s="745"/>
    </row>
    <row r="185" spans="1:13" ht="13.5" customHeight="1">
      <c r="A185" s="794" t="s">
        <v>791</v>
      </c>
      <c r="B185" s="795">
        <v>191720.97</v>
      </c>
      <c r="C185" s="795">
        <v>0</v>
      </c>
      <c r="D185" s="795">
        <v>0</v>
      </c>
      <c r="E185" s="796">
        <v>191720.97</v>
      </c>
      <c r="F185" s="778"/>
      <c r="G185" s="702"/>
      <c r="H185" s="746"/>
      <c r="J185" s="745"/>
      <c r="M185" s="745"/>
    </row>
    <row r="186" spans="1:13" ht="13.5" customHeight="1">
      <c r="A186" s="794" t="s">
        <v>792</v>
      </c>
      <c r="B186" s="795">
        <v>339894.51</v>
      </c>
      <c r="C186" s="795">
        <v>0</v>
      </c>
      <c r="D186" s="795">
        <v>0</v>
      </c>
      <c r="E186" s="796">
        <v>339894.51</v>
      </c>
      <c r="F186" s="778"/>
      <c r="G186" s="702"/>
      <c r="H186" s="746"/>
      <c r="J186" s="745"/>
      <c r="M186" s="745"/>
    </row>
    <row r="187" spans="1:13" ht="13.5" customHeight="1">
      <c r="A187" s="794" t="s">
        <v>793</v>
      </c>
      <c r="B187" s="795">
        <v>22939411.379999999</v>
      </c>
      <c r="C187" s="795">
        <v>0</v>
      </c>
      <c r="D187" s="795">
        <v>0</v>
      </c>
      <c r="E187" s="796">
        <v>22939411.379999999</v>
      </c>
      <c r="F187" s="778"/>
      <c r="G187" s="786"/>
      <c r="H187" s="787"/>
      <c r="J187" s="745"/>
      <c r="M187" s="745"/>
    </row>
    <row r="188" spans="1:13" ht="13.5" customHeight="1">
      <c r="A188" s="794" t="s">
        <v>794</v>
      </c>
      <c r="B188" s="795">
        <v>43573.15</v>
      </c>
      <c r="C188" s="795">
        <v>0</v>
      </c>
      <c r="D188" s="795">
        <v>0</v>
      </c>
      <c r="E188" s="796">
        <v>43573.15</v>
      </c>
      <c r="F188" s="778"/>
      <c r="G188" s="702"/>
      <c r="H188" s="746"/>
      <c r="J188" s="745"/>
      <c r="M188" s="745"/>
    </row>
    <row r="189" spans="1:13" ht="13.5" customHeight="1">
      <c r="A189" s="794" t="s">
        <v>795</v>
      </c>
      <c r="B189" s="795">
        <v>222499.1</v>
      </c>
      <c r="C189" s="795">
        <v>0</v>
      </c>
      <c r="D189" s="795">
        <v>0</v>
      </c>
      <c r="E189" s="796">
        <v>222499.1</v>
      </c>
      <c r="F189" s="778"/>
      <c r="G189" s="702"/>
      <c r="H189" s="746"/>
      <c r="J189" s="745"/>
      <c r="M189" s="745"/>
    </row>
    <row r="190" spans="1:13" ht="13.5" customHeight="1">
      <c r="A190" s="794" t="s">
        <v>796</v>
      </c>
      <c r="B190" s="795">
        <v>107363401.95</v>
      </c>
      <c r="C190" s="795">
        <v>0</v>
      </c>
      <c r="D190" s="795">
        <v>0</v>
      </c>
      <c r="E190" s="796">
        <v>107363401.95</v>
      </c>
      <c r="F190" s="778"/>
      <c r="G190" s="702"/>
      <c r="H190" s="746"/>
      <c r="J190" s="745"/>
      <c r="M190" s="745"/>
    </row>
    <row r="191" spans="1:13" ht="13.5" customHeight="1">
      <c r="A191" s="794" t="s">
        <v>797</v>
      </c>
      <c r="B191" s="795">
        <v>12149230.880000001</v>
      </c>
      <c r="C191" s="795">
        <v>0</v>
      </c>
      <c r="D191" s="795">
        <v>0</v>
      </c>
      <c r="E191" s="796">
        <v>12149230.880000001</v>
      </c>
      <c r="F191" s="778"/>
      <c r="G191" s="702"/>
      <c r="H191" s="746"/>
      <c r="J191" s="745"/>
      <c r="M191" s="745"/>
    </row>
    <row r="192" spans="1:13" ht="13.5" customHeight="1">
      <c r="A192" s="794" t="s">
        <v>798</v>
      </c>
      <c r="B192" s="795">
        <v>14873457.58</v>
      </c>
      <c r="C192" s="795">
        <v>0</v>
      </c>
      <c r="D192" s="795">
        <v>0</v>
      </c>
      <c r="E192" s="796">
        <v>14873457.58</v>
      </c>
      <c r="F192" s="778"/>
      <c r="G192" s="786"/>
      <c r="H192" s="787"/>
      <c r="J192" s="745"/>
      <c r="M192" s="745"/>
    </row>
    <row r="193" spans="1:13" ht="13.5" customHeight="1">
      <c r="A193" s="651" t="s">
        <v>379</v>
      </c>
      <c r="B193" s="652">
        <v>240134912.12</v>
      </c>
      <c r="C193" s="652">
        <v>0</v>
      </c>
      <c r="D193" s="652">
        <v>0</v>
      </c>
      <c r="E193" s="653">
        <v>240134912.12</v>
      </c>
      <c r="F193" s="778"/>
      <c r="G193" s="702"/>
      <c r="H193" s="746"/>
      <c r="J193" s="745"/>
      <c r="M193" s="745"/>
    </row>
    <row r="194" spans="1:13" ht="13.5" customHeight="1">
      <c r="A194" s="794"/>
      <c r="B194" s="795"/>
      <c r="C194" s="795"/>
      <c r="D194" s="795"/>
      <c r="E194" s="796"/>
      <c r="F194" s="778"/>
      <c r="G194" s="702"/>
      <c r="H194" s="746"/>
      <c r="J194" s="745"/>
      <c r="M194" s="745"/>
    </row>
    <row r="195" spans="1:13" ht="13.5" customHeight="1">
      <c r="A195" s="794" t="s">
        <v>799</v>
      </c>
      <c r="B195" s="795">
        <v>118677757.53</v>
      </c>
      <c r="C195" s="795">
        <v>741963.75</v>
      </c>
      <c r="D195" s="795">
        <v>3166.93</v>
      </c>
      <c r="E195" s="796">
        <v>119416554.34999999</v>
      </c>
      <c r="F195" s="778"/>
      <c r="G195" s="702"/>
      <c r="H195" s="746"/>
      <c r="J195" s="745"/>
      <c r="M195" s="745"/>
    </row>
    <row r="196" spans="1:13" ht="13.5" customHeight="1">
      <c r="A196" s="794"/>
      <c r="B196" s="795"/>
      <c r="C196" s="795"/>
      <c r="D196" s="795"/>
      <c r="E196" s="796"/>
      <c r="F196" s="778"/>
      <c r="G196" s="702"/>
      <c r="H196" s="746"/>
      <c r="J196" s="745"/>
      <c r="M196" s="745"/>
    </row>
    <row r="197" spans="1:13" ht="13.5" customHeight="1">
      <c r="A197" s="794" t="s">
        <v>800</v>
      </c>
      <c r="B197" s="795">
        <v>61584557.600000001</v>
      </c>
      <c r="C197" s="795">
        <v>584533.18000000005</v>
      </c>
      <c r="D197" s="795">
        <v>3166.93</v>
      </c>
      <c r="E197" s="796">
        <v>62165923.850000001</v>
      </c>
      <c r="F197" s="778"/>
      <c r="G197" s="702"/>
      <c r="H197" s="746"/>
      <c r="J197" s="745"/>
      <c r="M197" s="745"/>
    </row>
    <row r="198" spans="1:13" ht="13.5" customHeight="1">
      <c r="A198" s="794"/>
      <c r="B198" s="795"/>
      <c r="C198" s="795"/>
      <c r="D198" s="795"/>
      <c r="E198" s="796"/>
      <c r="F198" s="778"/>
      <c r="G198" s="786"/>
      <c r="H198" s="787"/>
      <c r="J198" s="745"/>
      <c r="M198" s="745"/>
    </row>
    <row r="199" spans="1:13" ht="13.5" customHeight="1">
      <c r="A199" s="794" t="s">
        <v>801</v>
      </c>
      <c r="B199" s="795"/>
      <c r="C199" s="795"/>
      <c r="D199" s="795"/>
      <c r="E199" s="796"/>
      <c r="G199" s="702"/>
      <c r="H199" s="744"/>
    </row>
    <row r="200" spans="1:13" ht="13.5" customHeight="1">
      <c r="A200" s="794" t="s">
        <v>802</v>
      </c>
      <c r="B200" s="795">
        <v>18818657.32</v>
      </c>
      <c r="C200" s="795">
        <v>539654.89</v>
      </c>
      <c r="D200" s="795">
        <v>0</v>
      </c>
      <c r="E200" s="796">
        <v>19358312.210000001</v>
      </c>
      <c r="G200" s="779"/>
      <c r="H200" s="744"/>
      <c r="J200" s="745"/>
      <c r="M200" s="745"/>
    </row>
    <row r="201" spans="1:13" ht="13.5" customHeight="1">
      <c r="A201" s="651" t="s">
        <v>379</v>
      </c>
      <c r="B201" s="652">
        <v>18818657.32</v>
      </c>
      <c r="C201" s="652">
        <v>539654.89</v>
      </c>
      <c r="D201" s="652">
        <v>0</v>
      </c>
      <c r="E201" s="653">
        <v>19358312.210000001</v>
      </c>
      <c r="F201" s="778"/>
      <c r="G201" s="702"/>
      <c r="H201" s="746"/>
      <c r="J201" s="745"/>
      <c r="M201" s="745"/>
    </row>
    <row r="202" spans="1:13" ht="13.5" customHeight="1">
      <c r="A202" s="794"/>
      <c r="B202" s="795"/>
      <c r="C202" s="795"/>
      <c r="D202" s="795"/>
      <c r="E202" s="796"/>
      <c r="F202" s="778"/>
      <c r="G202" s="702"/>
      <c r="H202" s="746"/>
      <c r="J202" s="745"/>
      <c r="M202" s="745"/>
    </row>
    <row r="203" spans="1:13" ht="13.5" customHeight="1">
      <c r="A203" s="794" t="s">
        <v>803</v>
      </c>
      <c r="B203" s="795"/>
      <c r="C203" s="795"/>
      <c r="D203" s="795"/>
      <c r="E203" s="796"/>
      <c r="F203" s="778"/>
      <c r="G203" s="702"/>
      <c r="H203" s="746"/>
      <c r="J203" s="745"/>
      <c r="M203" s="745"/>
    </row>
    <row r="204" spans="1:13" ht="13.5" customHeight="1">
      <c r="A204" s="794" t="s">
        <v>804</v>
      </c>
      <c r="B204" s="795">
        <v>42520396.609999999</v>
      </c>
      <c r="C204" s="795">
        <v>44878.29</v>
      </c>
      <c r="D204" s="795">
        <v>3166.93</v>
      </c>
      <c r="E204" s="796">
        <v>42562107.969999999</v>
      </c>
      <c r="F204" s="778"/>
      <c r="G204" s="702"/>
      <c r="H204" s="746"/>
      <c r="J204" s="745"/>
      <c r="M204" s="745"/>
    </row>
    <row r="205" spans="1:13" ht="13.5" customHeight="1">
      <c r="A205" s="651" t="s">
        <v>379</v>
      </c>
      <c r="B205" s="652">
        <v>42520396.609999999</v>
      </c>
      <c r="C205" s="652">
        <v>44878.29</v>
      </c>
      <c r="D205" s="652">
        <v>3166.93</v>
      </c>
      <c r="E205" s="653">
        <v>42562107.969999999</v>
      </c>
      <c r="F205" s="778"/>
      <c r="G205" s="702"/>
      <c r="H205" s="746"/>
      <c r="J205" s="745"/>
      <c r="M205" s="745"/>
    </row>
    <row r="206" spans="1:13" ht="13.5" customHeight="1">
      <c r="A206" s="794"/>
      <c r="B206" s="795"/>
      <c r="C206" s="795"/>
      <c r="D206" s="795"/>
      <c r="E206" s="796"/>
      <c r="F206" s="778"/>
      <c r="G206" s="702"/>
      <c r="H206" s="746"/>
      <c r="J206" s="745"/>
      <c r="M206" s="745"/>
    </row>
    <row r="207" spans="1:13" ht="13.5" customHeight="1">
      <c r="A207" s="794" t="s">
        <v>805</v>
      </c>
      <c r="B207" s="795"/>
      <c r="C207" s="795"/>
      <c r="D207" s="795"/>
      <c r="E207" s="796"/>
      <c r="F207" s="778"/>
      <c r="G207" s="702"/>
      <c r="H207" s="746"/>
      <c r="J207" s="745"/>
      <c r="M207" s="745"/>
    </row>
    <row r="208" spans="1:13" ht="13.5" customHeight="1">
      <c r="A208" s="794" t="s">
        <v>806</v>
      </c>
      <c r="B208" s="795">
        <v>245503.67</v>
      </c>
      <c r="C208" s="795">
        <v>0</v>
      </c>
      <c r="D208" s="795">
        <v>15776</v>
      </c>
      <c r="E208" s="796">
        <f>+B208+C208-D208</f>
        <v>229727.67</v>
      </c>
      <c r="F208" s="778"/>
      <c r="G208" s="702"/>
      <c r="H208" s="746"/>
      <c r="J208" s="745"/>
      <c r="M208" s="745"/>
    </row>
    <row r="209" spans="1:13" ht="13.5" customHeight="1">
      <c r="A209" s="651" t="s">
        <v>379</v>
      </c>
      <c r="B209" s="652">
        <v>245503.67</v>
      </c>
      <c r="C209" s="652">
        <v>0</v>
      </c>
      <c r="D209" s="652">
        <v>15776</v>
      </c>
      <c r="E209" s="653">
        <f>+B209+C209-D209</f>
        <v>229727.67</v>
      </c>
      <c r="F209" s="778"/>
      <c r="G209" s="702"/>
      <c r="H209" s="746"/>
      <c r="J209" s="745"/>
      <c r="M209" s="745"/>
    </row>
    <row r="210" spans="1:13" ht="13.5" customHeight="1">
      <c r="A210" s="794"/>
      <c r="B210" s="795"/>
      <c r="C210" s="795"/>
      <c r="D210" s="795"/>
      <c r="E210" s="796"/>
      <c r="F210" s="778"/>
      <c r="G210" s="702"/>
      <c r="H210" s="746"/>
      <c r="J210" s="745"/>
      <c r="M210" s="745"/>
    </row>
    <row r="211" spans="1:13" ht="13.5" customHeight="1">
      <c r="A211" s="794" t="s">
        <v>807</v>
      </c>
      <c r="B211" s="795">
        <v>18015070.859999999</v>
      </c>
      <c r="C211" s="795">
        <v>155060.39000000001</v>
      </c>
      <c r="D211" s="795">
        <v>0</v>
      </c>
      <c r="E211" s="796">
        <f>+B211+C211-D211</f>
        <v>18170131.25</v>
      </c>
      <c r="F211" s="778"/>
      <c r="G211" s="702"/>
      <c r="H211" s="746"/>
      <c r="J211" s="745"/>
      <c r="M211" s="745"/>
    </row>
    <row r="212" spans="1:13" ht="13.5" customHeight="1">
      <c r="A212" s="794"/>
      <c r="B212" s="795"/>
      <c r="C212" s="795"/>
      <c r="D212" s="795"/>
      <c r="E212" s="796"/>
      <c r="F212" s="778"/>
      <c r="G212" s="702"/>
      <c r="H212" s="746"/>
      <c r="J212" s="745"/>
      <c r="M212" s="745"/>
    </row>
    <row r="213" spans="1:13" ht="13.5" customHeight="1">
      <c r="A213" s="794" t="s">
        <v>808</v>
      </c>
      <c r="B213" s="795"/>
      <c r="C213" s="795"/>
      <c r="D213" s="795"/>
      <c r="E213" s="796"/>
      <c r="G213" s="786"/>
      <c r="H213" s="787"/>
    </row>
    <row r="214" spans="1:13" ht="13.5" customHeight="1">
      <c r="A214" s="794" t="s">
        <v>809</v>
      </c>
      <c r="B214" s="795">
        <v>2458316.71</v>
      </c>
      <c r="C214" s="795">
        <v>5409.08</v>
      </c>
      <c r="D214" s="795">
        <v>0</v>
      </c>
      <c r="E214" s="796">
        <v>2463725.79</v>
      </c>
      <c r="G214" s="779"/>
      <c r="H214" s="744"/>
      <c r="J214" s="745"/>
      <c r="M214" s="745"/>
    </row>
    <row r="215" spans="1:13" ht="13.5" customHeight="1">
      <c r="A215" s="651" t="s">
        <v>379</v>
      </c>
      <c r="B215" s="652">
        <v>2458316.71</v>
      </c>
      <c r="C215" s="652">
        <v>5409.08</v>
      </c>
      <c r="D215" s="652">
        <v>0</v>
      </c>
      <c r="E215" s="653">
        <v>2463725.79</v>
      </c>
      <c r="F215" s="778"/>
      <c r="G215" s="702"/>
      <c r="H215" s="746"/>
      <c r="J215" s="745"/>
      <c r="M215" s="745"/>
    </row>
    <row r="216" spans="1:13" ht="13.5" customHeight="1">
      <c r="A216" s="794"/>
      <c r="B216" s="795"/>
      <c r="C216" s="795"/>
      <c r="D216" s="795"/>
      <c r="E216" s="796"/>
      <c r="F216" s="778"/>
      <c r="G216" s="702"/>
      <c r="H216" s="746"/>
      <c r="J216" s="745"/>
      <c r="M216" s="745"/>
    </row>
    <row r="217" spans="1:13" ht="13.5" customHeight="1">
      <c r="A217" s="794" t="s">
        <v>810</v>
      </c>
      <c r="B217" s="795"/>
      <c r="C217" s="795"/>
      <c r="D217" s="795"/>
      <c r="E217" s="796"/>
      <c r="F217" s="778"/>
      <c r="G217" s="702"/>
      <c r="H217" s="746"/>
      <c r="J217" s="745"/>
      <c r="M217" s="745"/>
    </row>
    <row r="218" spans="1:13" ht="13.5" customHeight="1">
      <c r="A218" s="794" t="s">
        <v>811</v>
      </c>
      <c r="B218" s="795">
        <v>312665.94</v>
      </c>
      <c r="C218" s="795">
        <v>0</v>
      </c>
      <c r="D218" s="795">
        <v>0</v>
      </c>
      <c r="E218" s="796">
        <v>312665.94</v>
      </c>
      <c r="F218" s="778"/>
      <c r="G218" s="786"/>
      <c r="H218" s="787"/>
      <c r="J218" s="745"/>
      <c r="M218" s="745"/>
    </row>
    <row r="219" spans="1:13" ht="13.5" customHeight="1">
      <c r="A219" s="651" t="s">
        <v>379</v>
      </c>
      <c r="B219" s="652">
        <v>312665.94</v>
      </c>
      <c r="C219" s="652">
        <v>0</v>
      </c>
      <c r="D219" s="652">
        <v>0</v>
      </c>
      <c r="E219" s="653">
        <v>312665.94</v>
      </c>
      <c r="F219" s="778"/>
      <c r="G219" s="702"/>
      <c r="H219" s="746"/>
      <c r="J219" s="745"/>
      <c r="M219" s="745"/>
    </row>
    <row r="220" spans="1:13" ht="13.5" customHeight="1">
      <c r="A220" s="794"/>
      <c r="B220" s="795"/>
      <c r="C220" s="795"/>
      <c r="D220" s="795"/>
      <c r="E220" s="796"/>
      <c r="F220" s="778"/>
      <c r="G220" s="786"/>
      <c r="H220" s="787"/>
      <c r="J220" s="745"/>
      <c r="M220" s="745"/>
    </row>
    <row r="221" spans="1:13" ht="13.5" customHeight="1">
      <c r="A221" s="794" t="s">
        <v>812</v>
      </c>
      <c r="B221" s="795"/>
      <c r="C221" s="795"/>
      <c r="D221" s="795"/>
      <c r="E221" s="796"/>
      <c r="F221" s="778"/>
      <c r="G221" s="702"/>
      <c r="H221" s="746"/>
      <c r="J221" s="745"/>
      <c r="M221" s="745"/>
    </row>
    <row r="222" spans="1:13" ht="13.5" customHeight="1">
      <c r="A222" s="794" t="s">
        <v>813</v>
      </c>
      <c r="B222" s="795">
        <v>1368428.29</v>
      </c>
      <c r="C222" s="795">
        <v>133875.31</v>
      </c>
      <c r="D222" s="795">
        <v>0</v>
      </c>
      <c r="E222" s="796">
        <v>1502303.6</v>
      </c>
      <c r="F222" s="778"/>
      <c r="G222" s="702"/>
      <c r="H222" s="746"/>
      <c r="J222" s="745"/>
      <c r="M222" s="745"/>
    </row>
    <row r="223" spans="1:13" ht="13.5" customHeight="1">
      <c r="A223" s="651" t="s">
        <v>379</v>
      </c>
      <c r="B223" s="652">
        <v>1368428.29</v>
      </c>
      <c r="C223" s="652">
        <v>133875.31</v>
      </c>
      <c r="D223" s="652">
        <v>0</v>
      </c>
      <c r="E223" s="653">
        <v>1502303.6</v>
      </c>
      <c r="G223" s="702"/>
      <c r="H223" s="744"/>
    </row>
    <row r="224" spans="1:13" ht="13.5" customHeight="1">
      <c r="A224" s="794"/>
      <c r="B224" s="795"/>
      <c r="C224" s="795"/>
      <c r="D224" s="795"/>
      <c r="E224" s="796"/>
      <c r="G224" s="779"/>
      <c r="H224" s="744"/>
      <c r="J224" s="745"/>
      <c r="M224" s="745"/>
    </row>
    <row r="225" spans="1:13" ht="13.5" customHeight="1">
      <c r="A225" s="794" t="s">
        <v>814</v>
      </c>
      <c r="B225" s="795">
        <v>13875659.92</v>
      </c>
      <c r="C225" s="795">
        <v>15776</v>
      </c>
      <c r="D225" s="795">
        <v>0</v>
      </c>
      <c r="E225" s="796">
        <f>+B225+C225-D225</f>
        <v>13891435.92</v>
      </c>
      <c r="F225" s="778"/>
      <c r="G225" s="786"/>
      <c r="H225" s="787"/>
      <c r="J225" s="745"/>
      <c r="M225" s="745"/>
    </row>
    <row r="226" spans="1:13" ht="13.5" customHeight="1">
      <c r="A226" s="794"/>
      <c r="B226" s="795"/>
      <c r="C226" s="795"/>
      <c r="D226" s="795"/>
      <c r="E226" s="796"/>
      <c r="F226" s="778"/>
      <c r="G226" s="702"/>
      <c r="H226" s="746"/>
      <c r="J226" s="745"/>
      <c r="M226" s="745"/>
    </row>
    <row r="227" spans="1:13" ht="13.5" customHeight="1">
      <c r="A227" s="794" t="s">
        <v>815</v>
      </c>
      <c r="B227" s="795">
        <v>1069748.48</v>
      </c>
      <c r="C227" s="795">
        <v>0</v>
      </c>
      <c r="D227" s="795">
        <v>0</v>
      </c>
      <c r="E227" s="796">
        <v>1069748.48</v>
      </c>
      <c r="G227" s="702"/>
      <c r="H227" s="745"/>
    </row>
    <row r="228" spans="1:13" ht="13.5" customHeight="1">
      <c r="A228" s="794"/>
      <c r="B228" s="795"/>
      <c r="C228" s="795"/>
      <c r="D228" s="795"/>
      <c r="E228" s="796"/>
      <c r="F228" s="778"/>
      <c r="G228" s="702"/>
      <c r="H228" s="746"/>
      <c r="J228" s="745"/>
      <c r="M228" s="745"/>
    </row>
    <row r="229" spans="1:13" ht="13.5" customHeight="1">
      <c r="A229" s="794" t="s">
        <v>816</v>
      </c>
      <c r="B229" s="795"/>
      <c r="C229" s="795"/>
      <c r="D229" s="795"/>
      <c r="E229" s="796"/>
      <c r="F229" s="778"/>
      <c r="G229" s="702"/>
      <c r="H229" s="746"/>
      <c r="J229" s="745"/>
      <c r="M229" s="745"/>
    </row>
    <row r="230" spans="1:13" ht="13.5" customHeight="1">
      <c r="A230" s="794" t="s">
        <v>817</v>
      </c>
      <c r="B230" s="795">
        <v>1069748.48</v>
      </c>
      <c r="C230" s="795">
        <v>0</v>
      </c>
      <c r="D230" s="795">
        <v>0</v>
      </c>
      <c r="E230" s="796">
        <v>1069748.48</v>
      </c>
      <c r="G230" s="786"/>
      <c r="H230" s="787"/>
    </row>
    <row r="231" spans="1:13" ht="13.5" customHeight="1">
      <c r="A231" s="651" t="s">
        <v>379</v>
      </c>
      <c r="B231" s="652">
        <v>1069748.48</v>
      </c>
      <c r="C231" s="652">
        <v>0</v>
      </c>
      <c r="D231" s="652">
        <v>0</v>
      </c>
      <c r="E231" s="653">
        <v>1069748.48</v>
      </c>
      <c r="F231" s="778"/>
      <c r="G231" s="702"/>
      <c r="H231" s="746"/>
      <c r="J231" s="745"/>
      <c r="M231" s="745"/>
    </row>
    <row r="232" spans="1:13" ht="13.5" customHeight="1">
      <c r="A232" s="794" t="s">
        <v>818</v>
      </c>
      <c r="B232" s="795">
        <v>5541028.0099999998</v>
      </c>
      <c r="C232" s="795">
        <v>0</v>
      </c>
      <c r="D232" s="795">
        <v>0</v>
      </c>
      <c r="E232" s="796">
        <v>5541028.0099999998</v>
      </c>
      <c r="F232" s="778"/>
      <c r="G232" s="786"/>
      <c r="H232" s="787"/>
      <c r="J232" s="745"/>
      <c r="M232" s="745"/>
    </row>
    <row r="233" spans="1:13" ht="13.5" customHeight="1">
      <c r="A233" s="794"/>
      <c r="B233" s="795"/>
      <c r="C233" s="795"/>
      <c r="D233" s="795"/>
      <c r="E233" s="796"/>
      <c r="F233" s="778"/>
      <c r="G233" s="702"/>
      <c r="H233" s="746"/>
      <c r="J233" s="745"/>
      <c r="M233" s="745"/>
    </row>
    <row r="234" spans="1:13" ht="13.5" customHeight="1">
      <c r="A234" s="794" t="s">
        <v>819</v>
      </c>
      <c r="B234" s="795"/>
      <c r="C234" s="795"/>
      <c r="D234" s="795"/>
      <c r="E234" s="796"/>
      <c r="F234" s="778"/>
      <c r="G234" s="702"/>
      <c r="H234" s="746"/>
      <c r="J234" s="745"/>
      <c r="M234" s="745"/>
    </row>
    <row r="235" spans="1:13" ht="13.5" customHeight="1">
      <c r="A235" s="794" t="s">
        <v>820</v>
      </c>
      <c r="B235" s="795">
        <v>5541028.0099999998</v>
      </c>
      <c r="C235" s="795">
        <v>0</v>
      </c>
      <c r="D235" s="795">
        <v>0</v>
      </c>
      <c r="E235" s="796">
        <v>5541028.0099999998</v>
      </c>
      <c r="F235" s="778"/>
      <c r="G235" s="702"/>
      <c r="H235" s="746"/>
      <c r="J235" s="745"/>
      <c r="M235" s="745"/>
    </row>
    <row r="236" spans="1:13" ht="13.5" customHeight="1">
      <c r="A236" s="651" t="s">
        <v>379</v>
      </c>
      <c r="B236" s="652">
        <v>5541028.0099999998</v>
      </c>
      <c r="C236" s="652">
        <v>0</v>
      </c>
      <c r="D236" s="652">
        <v>0</v>
      </c>
      <c r="E236" s="653">
        <v>5541028.0099999998</v>
      </c>
      <c r="F236" s="778"/>
      <c r="G236" s="786"/>
      <c r="H236" s="787"/>
      <c r="J236" s="745"/>
      <c r="M236" s="745"/>
    </row>
    <row r="237" spans="1:13" ht="13.5" customHeight="1">
      <c r="A237" s="794"/>
      <c r="B237" s="795"/>
      <c r="C237" s="795"/>
      <c r="D237" s="795"/>
      <c r="E237" s="796"/>
      <c r="F237" s="778"/>
      <c r="G237" s="702"/>
      <c r="H237" s="746"/>
      <c r="J237" s="745"/>
      <c r="M237" s="745"/>
    </row>
    <row r="238" spans="1:13" ht="13.5" customHeight="1">
      <c r="A238" s="794" t="s">
        <v>821</v>
      </c>
      <c r="B238" s="795">
        <v>32331214.57</v>
      </c>
      <c r="C238" s="795">
        <v>18146.18</v>
      </c>
      <c r="D238" s="795">
        <v>0</v>
      </c>
      <c r="E238" s="796">
        <v>32349360.75</v>
      </c>
      <c r="G238" s="702"/>
      <c r="H238" s="744"/>
    </row>
    <row r="239" spans="1:13" ht="13.5" customHeight="1">
      <c r="A239" s="794" t="s">
        <v>822</v>
      </c>
      <c r="B239" s="795"/>
      <c r="C239" s="795"/>
      <c r="D239" s="795"/>
      <c r="E239" s="796"/>
      <c r="G239" s="779"/>
      <c r="H239" s="744"/>
      <c r="J239" s="745"/>
      <c r="M239" s="745"/>
    </row>
    <row r="240" spans="1:13" ht="13.5" customHeight="1">
      <c r="A240" s="794" t="s">
        <v>823</v>
      </c>
      <c r="B240" s="795">
        <v>57696.83</v>
      </c>
      <c r="C240" s="795">
        <v>0</v>
      </c>
      <c r="D240" s="795">
        <v>0</v>
      </c>
      <c r="E240" s="796">
        <v>57696.83</v>
      </c>
      <c r="F240" s="778"/>
      <c r="G240" s="702"/>
      <c r="H240" s="746"/>
      <c r="J240" s="745"/>
      <c r="M240" s="745"/>
    </row>
    <row r="241" spans="1:13" ht="13.5" customHeight="1">
      <c r="A241" s="651" t="s">
        <v>379</v>
      </c>
      <c r="B241" s="652">
        <v>57696.83</v>
      </c>
      <c r="C241" s="652">
        <v>0</v>
      </c>
      <c r="D241" s="652">
        <v>0</v>
      </c>
      <c r="E241" s="653">
        <v>57696.83</v>
      </c>
      <c r="F241" s="778"/>
      <c r="G241" s="702"/>
      <c r="H241" s="746"/>
      <c r="J241" s="745"/>
      <c r="M241" s="745"/>
    </row>
    <row r="242" spans="1:13" ht="13.5" customHeight="1">
      <c r="A242" s="794" t="s">
        <v>824</v>
      </c>
      <c r="B242" s="795"/>
      <c r="C242" s="795"/>
      <c r="D242" s="795"/>
      <c r="E242" s="796"/>
      <c r="G242" s="702"/>
      <c r="H242" s="745"/>
    </row>
    <row r="243" spans="1:13" ht="13.5" customHeight="1">
      <c r="A243" s="794" t="s">
        <v>825</v>
      </c>
      <c r="B243" s="795">
        <v>3493715.19</v>
      </c>
      <c r="C243" s="795">
        <v>18146.18</v>
      </c>
      <c r="D243" s="795">
        <v>0</v>
      </c>
      <c r="E243" s="796">
        <v>3511861.37</v>
      </c>
      <c r="G243" s="702"/>
      <c r="H243" s="745"/>
    </row>
    <row r="244" spans="1:13" ht="13.5" customHeight="1">
      <c r="A244" s="651" t="s">
        <v>379</v>
      </c>
      <c r="B244" s="652">
        <v>3493715.19</v>
      </c>
      <c r="C244" s="652">
        <v>18146.18</v>
      </c>
      <c r="D244" s="652">
        <v>0</v>
      </c>
      <c r="E244" s="653">
        <v>3511861.37</v>
      </c>
      <c r="F244" s="778"/>
      <c r="G244" s="702"/>
      <c r="H244" s="746"/>
      <c r="J244" s="745"/>
      <c r="M244" s="745"/>
    </row>
    <row r="245" spans="1:13" ht="13.5" customHeight="1">
      <c r="A245" s="794"/>
      <c r="B245" s="795"/>
      <c r="C245" s="795"/>
      <c r="D245" s="795"/>
      <c r="E245" s="796"/>
      <c r="F245" s="778"/>
      <c r="G245" s="702"/>
      <c r="H245" s="746"/>
      <c r="J245" s="745"/>
      <c r="M245" s="745"/>
    </row>
    <row r="246" spans="1:13" ht="13.5" customHeight="1">
      <c r="A246" s="794" t="s">
        <v>826</v>
      </c>
      <c r="B246" s="795"/>
      <c r="C246" s="795"/>
      <c r="D246" s="795"/>
      <c r="E246" s="796"/>
      <c r="F246" s="778"/>
      <c r="G246" s="702"/>
      <c r="H246" s="746"/>
      <c r="J246" s="745"/>
      <c r="M246" s="745"/>
    </row>
    <row r="247" spans="1:13" ht="13.5" customHeight="1">
      <c r="A247" s="794" t="s">
        <v>827</v>
      </c>
      <c r="B247" s="795">
        <v>10889528.029999999</v>
      </c>
      <c r="C247" s="795">
        <v>0</v>
      </c>
      <c r="D247" s="795">
        <v>0</v>
      </c>
      <c r="E247" s="796">
        <v>10889528.029999999</v>
      </c>
      <c r="F247" s="778"/>
      <c r="G247" s="702"/>
      <c r="H247" s="746"/>
      <c r="J247" s="745"/>
      <c r="M247" s="745"/>
    </row>
    <row r="248" spans="1:13" ht="13.5" customHeight="1">
      <c r="A248" s="651" t="s">
        <v>379</v>
      </c>
      <c r="B248" s="652">
        <v>10889528.029999999</v>
      </c>
      <c r="C248" s="652">
        <v>0</v>
      </c>
      <c r="D248" s="652">
        <v>0</v>
      </c>
      <c r="E248" s="653">
        <v>10889528.029999999</v>
      </c>
      <c r="F248" s="778"/>
      <c r="G248" s="702"/>
      <c r="H248" s="746"/>
      <c r="J248" s="745"/>
      <c r="M248" s="745"/>
    </row>
    <row r="249" spans="1:13" ht="14.25" customHeight="1">
      <c r="A249" s="794"/>
      <c r="B249" s="795"/>
      <c r="C249" s="795"/>
      <c r="D249" s="795"/>
      <c r="E249" s="796"/>
      <c r="F249" s="778"/>
      <c r="G249" s="702"/>
      <c r="H249" s="746"/>
      <c r="J249" s="745"/>
      <c r="M249" s="745"/>
    </row>
    <row r="250" spans="1:13" ht="14.25" customHeight="1">
      <c r="A250" s="794" t="s">
        <v>828</v>
      </c>
      <c r="B250" s="795"/>
      <c r="C250" s="795"/>
      <c r="D250" s="795"/>
      <c r="E250" s="796"/>
      <c r="F250" s="778"/>
      <c r="G250" s="702"/>
      <c r="H250" s="746"/>
      <c r="J250" s="745"/>
      <c r="M250" s="745"/>
    </row>
    <row r="251" spans="1:13" ht="14.25" customHeight="1">
      <c r="A251" s="794" t="s">
        <v>829</v>
      </c>
      <c r="B251" s="795">
        <v>17890274.52</v>
      </c>
      <c r="C251" s="795">
        <v>0</v>
      </c>
      <c r="D251" s="795">
        <v>0</v>
      </c>
      <c r="E251" s="796">
        <v>17890274.52</v>
      </c>
      <c r="F251" s="778"/>
      <c r="G251" s="702"/>
      <c r="H251" s="746"/>
      <c r="J251" s="745"/>
      <c r="M251" s="745"/>
    </row>
    <row r="252" spans="1:13" ht="14.25" customHeight="1">
      <c r="A252" s="651" t="s">
        <v>379</v>
      </c>
      <c r="B252" s="652">
        <v>17890274.52</v>
      </c>
      <c r="C252" s="652">
        <v>0</v>
      </c>
      <c r="D252" s="652">
        <v>0</v>
      </c>
      <c r="E252" s="653">
        <v>17890274.52</v>
      </c>
      <c r="F252" s="778"/>
      <c r="G252" s="702"/>
      <c r="H252" s="746"/>
      <c r="J252" s="745"/>
      <c r="M252" s="745"/>
    </row>
    <row r="253" spans="1:13" ht="14.25" customHeight="1">
      <c r="A253" s="794"/>
      <c r="B253" s="795"/>
      <c r="C253" s="795"/>
      <c r="D253" s="795"/>
      <c r="E253" s="796"/>
      <c r="F253" s="778"/>
      <c r="G253" s="702"/>
      <c r="H253" s="746"/>
      <c r="J253" s="745"/>
      <c r="M253" s="745"/>
    </row>
    <row r="254" spans="1:13" ht="14.25" customHeight="1">
      <c r="A254" s="794" t="s">
        <v>830</v>
      </c>
      <c r="B254" s="795">
        <v>136138.01</v>
      </c>
      <c r="C254" s="795">
        <v>0</v>
      </c>
      <c r="D254" s="795">
        <v>0</v>
      </c>
      <c r="E254" s="796">
        <v>136138.01</v>
      </c>
      <c r="F254" s="778"/>
      <c r="G254" s="702"/>
      <c r="H254" s="746"/>
      <c r="J254" s="745"/>
      <c r="M254" s="745"/>
    </row>
    <row r="255" spans="1:13" ht="14.25" customHeight="1">
      <c r="A255" s="794"/>
      <c r="B255" s="795"/>
      <c r="C255" s="795"/>
      <c r="D255" s="795"/>
      <c r="E255" s="796"/>
      <c r="F255" s="778"/>
      <c r="G255" s="702"/>
      <c r="H255" s="746"/>
      <c r="J255" s="745"/>
      <c r="M255" s="745"/>
    </row>
    <row r="256" spans="1:13" ht="14.25" customHeight="1">
      <c r="A256" s="794" t="s">
        <v>831</v>
      </c>
      <c r="B256" s="795"/>
      <c r="C256" s="795"/>
      <c r="D256" s="795"/>
      <c r="E256" s="796"/>
      <c r="F256" s="778"/>
      <c r="G256" s="702"/>
      <c r="H256" s="746"/>
      <c r="J256" s="745"/>
      <c r="M256" s="745"/>
    </row>
    <row r="257" spans="1:13" ht="14.25" customHeight="1">
      <c r="A257" s="794" t="s">
        <v>832</v>
      </c>
      <c r="B257" s="795">
        <v>136138.01</v>
      </c>
      <c r="C257" s="795">
        <v>0</v>
      </c>
      <c r="D257" s="795">
        <v>0</v>
      </c>
      <c r="E257" s="796">
        <v>136138.01</v>
      </c>
      <c r="F257" s="778"/>
      <c r="G257" s="702"/>
      <c r="H257" s="746"/>
      <c r="J257" s="745"/>
      <c r="M257" s="745"/>
    </row>
    <row r="258" spans="1:13" ht="13.5" customHeight="1">
      <c r="A258" s="651" t="s">
        <v>379</v>
      </c>
      <c r="B258" s="652">
        <v>136138.01</v>
      </c>
      <c r="C258" s="652">
        <v>0</v>
      </c>
      <c r="D258" s="652">
        <v>0</v>
      </c>
      <c r="E258" s="653">
        <v>136138.01</v>
      </c>
      <c r="F258" s="778"/>
      <c r="G258" s="702"/>
      <c r="H258" s="746"/>
      <c r="J258" s="745"/>
      <c r="M258" s="745"/>
    </row>
    <row r="259" spans="1:13" ht="13.5" customHeight="1">
      <c r="A259" s="794" t="s">
        <v>833</v>
      </c>
      <c r="B259" s="795">
        <v>4723683.5999999996</v>
      </c>
      <c r="C259" s="795">
        <v>9164</v>
      </c>
      <c r="D259" s="795">
        <v>9164</v>
      </c>
      <c r="E259" s="796">
        <v>4723683.5999999996</v>
      </c>
      <c r="F259" s="778"/>
      <c r="G259" s="702"/>
      <c r="H259" s="746"/>
      <c r="J259" s="745"/>
      <c r="M259" s="745"/>
    </row>
    <row r="260" spans="1:13" ht="13.5" customHeight="1">
      <c r="A260" s="794"/>
      <c r="B260" s="795"/>
      <c r="C260" s="795"/>
      <c r="D260" s="795"/>
      <c r="E260" s="796"/>
      <c r="F260" s="778"/>
      <c r="G260" s="702"/>
      <c r="H260" s="746"/>
      <c r="J260" s="745"/>
      <c r="M260" s="745"/>
    </row>
    <row r="261" spans="1:13" ht="13.5" customHeight="1">
      <c r="A261" s="794" t="s">
        <v>834</v>
      </c>
      <c r="B261" s="795">
        <v>4596683.5999999996</v>
      </c>
      <c r="C261" s="795">
        <v>9164</v>
      </c>
      <c r="D261" s="795">
        <v>9164</v>
      </c>
      <c r="E261" s="796">
        <v>4596683.5999999996</v>
      </c>
      <c r="F261" s="778"/>
      <c r="G261" s="702"/>
      <c r="H261" s="746"/>
      <c r="J261" s="745"/>
      <c r="M261" s="745"/>
    </row>
    <row r="262" spans="1:13" ht="13.5" customHeight="1">
      <c r="A262" s="794"/>
      <c r="B262" s="795"/>
      <c r="C262" s="795"/>
      <c r="D262" s="795"/>
      <c r="E262" s="796"/>
      <c r="F262" s="778"/>
      <c r="G262" s="702"/>
      <c r="H262" s="746"/>
      <c r="J262" s="745"/>
      <c r="M262" s="745"/>
    </row>
    <row r="263" spans="1:13" ht="13.5" customHeight="1">
      <c r="A263" s="794" t="s">
        <v>835</v>
      </c>
      <c r="B263" s="795"/>
      <c r="C263" s="795"/>
      <c r="D263" s="795"/>
      <c r="E263" s="796"/>
      <c r="F263" s="778"/>
      <c r="G263" s="702"/>
      <c r="H263" s="746"/>
      <c r="J263" s="745"/>
      <c r="M263" s="745"/>
    </row>
    <row r="264" spans="1:13" ht="14.25" customHeight="1">
      <c r="A264" s="797" t="s">
        <v>836</v>
      </c>
      <c r="B264" s="795">
        <v>4596683.5999999996</v>
      </c>
      <c r="C264" s="795">
        <v>9164</v>
      </c>
      <c r="D264" s="795">
        <v>9164</v>
      </c>
      <c r="E264" s="796">
        <v>4596683.5999999996</v>
      </c>
      <c r="F264" s="778"/>
      <c r="G264" s="702"/>
      <c r="H264" s="746"/>
      <c r="J264" s="745"/>
      <c r="M264" s="745"/>
    </row>
    <row r="265" spans="1:13" ht="13.5" customHeight="1">
      <c r="A265" s="651" t="s">
        <v>379</v>
      </c>
      <c r="B265" s="652">
        <v>4596683.5999999996</v>
      </c>
      <c r="C265" s="652">
        <v>9164</v>
      </c>
      <c r="D265" s="652">
        <v>9164</v>
      </c>
      <c r="E265" s="653">
        <v>4596683.5999999996</v>
      </c>
      <c r="F265" s="778"/>
      <c r="G265" s="702"/>
      <c r="H265" s="746"/>
      <c r="J265" s="745"/>
      <c r="M265" s="745"/>
    </row>
    <row r="266" spans="1:13" ht="13.5" customHeight="1">
      <c r="A266" s="794"/>
      <c r="B266" s="795"/>
      <c r="C266" s="795"/>
      <c r="D266" s="795"/>
      <c r="E266" s="796"/>
      <c r="F266" s="778"/>
      <c r="G266" s="786"/>
      <c r="H266" s="787"/>
      <c r="J266" s="745"/>
      <c r="M266" s="745"/>
    </row>
    <row r="267" spans="1:13" ht="13.5" customHeight="1">
      <c r="A267" s="794" t="s">
        <v>837</v>
      </c>
      <c r="B267" s="795">
        <v>127000</v>
      </c>
      <c r="C267" s="795">
        <v>0</v>
      </c>
      <c r="D267" s="795">
        <v>0</v>
      </c>
      <c r="E267" s="796">
        <v>127000</v>
      </c>
      <c r="F267" s="778"/>
      <c r="G267" s="702"/>
      <c r="H267" s="746"/>
      <c r="J267" s="745"/>
      <c r="M267" s="745"/>
    </row>
    <row r="268" spans="1:13" ht="13.5" customHeight="1">
      <c r="A268" s="794"/>
      <c r="B268" s="795"/>
      <c r="C268" s="795"/>
      <c r="D268" s="795"/>
      <c r="E268" s="796"/>
      <c r="G268" s="779"/>
      <c r="H268" s="744"/>
      <c r="J268" s="745"/>
      <c r="M268" s="745"/>
    </row>
    <row r="269" spans="1:13" ht="13.5" customHeight="1">
      <c r="A269" s="794" t="s">
        <v>838</v>
      </c>
      <c r="B269" s="795"/>
      <c r="C269" s="795"/>
      <c r="D269" s="795"/>
      <c r="E269" s="796"/>
      <c r="F269" s="778"/>
      <c r="G269" s="702"/>
      <c r="H269" s="746"/>
      <c r="J269" s="745"/>
      <c r="M269" s="745"/>
    </row>
    <row r="270" spans="1:13" ht="13.5" customHeight="1">
      <c r="A270" s="797" t="s">
        <v>839</v>
      </c>
      <c r="B270" s="795">
        <v>127000</v>
      </c>
      <c r="C270" s="795">
        <v>0</v>
      </c>
      <c r="D270" s="795">
        <v>0</v>
      </c>
      <c r="E270" s="796">
        <v>127000</v>
      </c>
      <c r="F270" s="778"/>
      <c r="G270" s="702"/>
      <c r="H270" s="746"/>
      <c r="J270" s="745"/>
      <c r="M270" s="745"/>
    </row>
    <row r="271" spans="1:13" ht="13.5" customHeight="1">
      <c r="A271" s="651" t="s">
        <v>379</v>
      </c>
      <c r="B271" s="652">
        <v>127000</v>
      </c>
      <c r="C271" s="652">
        <v>0</v>
      </c>
      <c r="D271" s="652">
        <v>0</v>
      </c>
      <c r="E271" s="653">
        <v>127000</v>
      </c>
      <c r="F271" s="778"/>
      <c r="G271" s="702"/>
      <c r="H271" s="746"/>
      <c r="J271" s="745"/>
      <c r="M271" s="745"/>
    </row>
    <row r="272" spans="1:13" ht="13.5" customHeight="1">
      <c r="A272" s="794"/>
      <c r="B272" s="795"/>
      <c r="C272" s="795"/>
      <c r="D272" s="795"/>
      <c r="E272" s="796"/>
      <c r="F272" s="778"/>
      <c r="G272" s="786"/>
      <c r="H272" s="787"/>
      <c r="J272" s="745"/>
      <c r="M272" s="745"/>
    </row>
    <row r="273" spans="1:13" ht="13.5" customHeight="1">
      <c r="A273" s="794" t="s">
        <v>840</v>
      </c>
      <c r="B273" s="795">
        <v>-24804493.43</v>
      </c>
      <c r="C273" s="795">
        <v>0</v>
      </c>
      <c r="D273" s="795">
        <v>781941.26</v>
      </c>
      <c r="E273" s="796">
        <v>-25586434.690000001</v>
      </c>
      <c r="F273" s="778"/>
      <c r="G273" s="702"/>
      <c r="H273" s="746"/>
      <c r="J273" s="745"/>
      <c r="M273" s="745"/>
    </row>
    <row r="274" spans="1:13" ht="13.5" customHeight="1">
      <c r="A274" s="794"/>
      <c r="B274" s="795"/>
      <c r="C274" s="795"/>
      <c r="D274" s="795"/>
      <c r="E274" s="796"/>
      <c r="F274" s="778"/>
      <c r="G274" s="702"/>
      <c r="H274" s="746"/>
      <c r="J274" s="745"/>
      <c r="M274" s="745"/>
    </row>
    <row r="275" spans="1:13" ht="13.5" customHeight="1">
      <c r="A275" s="794" t="s">
        <v>841</v>
      </c>
      <c r="B275" s="795">
        <v>-2175390.3199999998</v>
      </c>
      <c r="C275" s="795">
        <v>0</v>
      </c>
      <c r="D275" s="795">
        <v>75055.520000000004</v>
      </c>
      <c r="E275" s="796">
        <v>-2250445.84</v>
      </c>
      <c r="F275" s="778"/>
      <c r="G275" s="702"/>
      <c r="H275" s="746"/>
      <c r="J275" s="745"/>
      <c r="M275" s="745"/>
    </row>
    <row r="276" spans="1:13" ht="13.5" customHeight="1">
      <c r="A276" s="794" t="s">
        <v>842</v>
      </c>
      <c r="B276" s="795"/>
      <c r="C276" s="795"/>
      <c r="D276" s="795"/>
      <c r="E276" s="796"/>
      <c r="F276" s="778"/>
      <c r="G276" s="702"/>
      <c r="H276" s="746"/>
      <c r="J276" s="745"/>
      <c r="M276" s="745"/>
    </row>
    <row r="277" spans="1:13" ht="13.5" customHeight="1">
      <c r="A277" s="794" t="s">
        <v>843</v>
      </c>
      <c r="B277" s="795">
        <v>-2175390.3199999998</v>
      </c>
      <c r="C277" s="795">
        <v>0</v>
      </c>
      <c r="D277" s="795">
        <v>75055.520000000004</v>
      </c>
      <c r="E277" s="796">
        <v>-2250445.84</v>
      </c>
      <c r="G277" s="702"/>
      <c r="H277" s="744"/>
    </row>
    <row r="278" spans="1:13" ht="13.5" customHeight="1">
      <c r="A278" s="651" t="s">
        <v>379</v>
      </c>
      <c r="B278" s="652">
        <v>-2175390.3199999998</v>
      </c>
      <c r="C278" s="652">
        <v>0</v>
      </c>
      <c r="D278" s="652">
        <v>75055.520000000004</v>
      </c>
      <c r="E278" s="653">
        <v>-2250445.84</v>
      </c>
      <c r="F278" s="778"/>
      <c r="G278" s="702"/>
      <c r="H278" s="746"/>
      <c r="J278" s="745"/>
      <c r="M278" s="745"/>
    </row>
    <row r="279" spans="1:13" ht="13.5" customHeight="1">
      <c r="A279" s="794" t="s">
        <v>844</v>
      </c>
      <c r="B279" s="795">
        <v>-20612339.52</v>
      </c>
      <c r="C279" s="795">
        <v>0</v>
      </c>
      <c r="D279" s="795">
        <v>634615.31000000006</v>
      </c>
      <c r="E279" s="796">
        <v>-21246954.829999998</v>
      </c>
      <c r="F279" s="778"/>
      <c r="G279" s="702"/>
      <c r="H279" s="746"/>
      <c r="J279" s="745"/>
      <c r="M279" s="745"/>
    </row>
    <row r="280" spans="1:13" ht="13.5" customHeight="1">
      <c r="A280" s="794"/>
      <c r="B280" s="795"/>
      <c r="C280" s="795"/>
      <c r="D280" s="795"/>
      <c r="E280" s="796"/>
      <c r="F280" s="778"/>
      <c r="G280" s="786"/>
      <c r="H280" s="787"/>
      <c r="J280" s="745"/>
      <c r="M280" s="745"/>
    </row>
    <row r="281" spans="1:13" ht="13.5" customHeight="1">
      <c r="A281" s="794" t="s">
        <v>845</v>
      </c>
      <c r="B281" s="795"/>
      <c r="C281" s="795"/>
      <c r="D281" s="795"/>
      <c r="E281" s="796"/>
      <c r="F281" s="778"/>
      <c r="G281" s="702"/>
      <c r="H281" s="746"/>
      <c r="J281" s="745"/>
      <c r="M281" s="745"/>
    </row>
    <row r="282" spans="1:13" ht="13.5" customHeight="1">
      <c r="A282" s="794" t="s">
        <v>846</v>
      </c>
      <c r="B282" s="795">
        <v>-943300.32</v>
      </c>
      <c r="C282" s="795">
        <v>0</v>
      </c>
      <c r="D282" s="795">
        <v>24278.48</v>
      </c>
      <c r="E282" s="796">
        <v>-967578.8</v>
      </c>
      <c r="F282" s="778"/>
      <c r="G282" s="702"/>
      <c r="H282" s="746"/>
      <c r="J282" s="745"/>
      <c r="M282" s="745"/>
    </row>
    <row r="283" spans="1:13" ht="13.5" customHeight="1">
      <c r="A283" s="794" t="s">
        <v>847</v>
      </c>
      <c r="B283" s="795">
        <v>-1128.99</v>
      </c>
      <c r="C283" s="795">
        <v>0</v>
      </c>
      <c r="D283" s="795">
        <v>21.3</v>
      </c>
      <c r="E283" s="796">
        <v>-1150.29</v>
      </c>
      <c r="F283" s="778"/>
      <c r="G283" s="702"/>
      <c r="H283" s="746"/>
      <c r="J283" s="745"/>
      <c r="M283" s="745"/>
    </row>
    <row r="284" spans="1:13" ht="13.5" customHeight="1">
      <c r="A284" s="794" t="s">
        <v>848</v>
      </c>
      <c r="B284" s="795">
        <v>-13060437.289999999</v>
      </c>
      <c r="C284" s="795">
        <v>0</v>
      </c>
      <c r="D284" s="795">
        <v>422135.74</v>
      </c>
      <c r="E284" s="796">
        <v>-13482573.029999999</v>
      </c>
      <c r="F284" s="778"/>
      <c r="G284" s="702"/>
      <c r="H284" s="746"/>
      <c r="J284" s="745"/>
      <c r="M284" s="745"/>
    </row>
    <row r="285" spans="1:13" ht="13.5" customHeight="1">
      <c r="A285" s="794" t="s">
        <v>849</v>
      </c>
      <c r="B285" s="795">
        <v>-60972.53</v>
      </c>
      <c r="C285" s="795">
        <v>0</v>
      </c>
      <c r="D285" s="795">
        <v>876.29</v>
      </c>
      <c r="E285" s="796">
        <v>-61848.82</v>
      </c>
      <c r="F285" s="778"/>
      <c r="G285" s="702"/>
      <c r="H285" s="746"/>
      <c r="J285" s="745"/>
      <c r="M285" s="745"/>
    </row>
    <row r="286" spans="1:13" ht="13.5" customHeight="1">
      <c r="A286" s="651" t="s">
        <v>379</v>
      </c>
      <c r="B286" s="652">
        <v>-14065839.130000001</v>
      </c>
      <c r="C286" s="652">
        <v>0</v>
      </c>
      <c r="D286" s="652">
        <v>447311.81</v>
      </c>
      <c r="E286" s="653">
        <v>-14513150.939999999</v>
      </c>
      <c r="F286" s="778"/>
      <c r="G286" s="702"/>
      <c r="H286" s="746"/>
      <c r="J286" s="745"/>
      <c r="M286" s="745"/>
    </row>
    <row r="287" spans="1:13" ht="13.5" customHeight="1">
      <c r="A287" s="794"/>
      <c r="B287" s="795"/>
      <c r="C287" s="795"/>
      <c r="D287" s="795"/>
      <c r="E287" s="796"/>
      <c r="G287" s="702"/>
      <c r="H287" s="744"/>
    </row>
    <row r="288" spans="1:13" ht="13.5" customHeight="1">
      <c r="A288" s="794" t="s">
        <v>850</v>
      </c>
      <c r="B288" s="795"/>
      <c r="C288" s="795"/>
      <c r="D288" s="795"/>
      <c r="E288" s="796"/>
      <c r="G288" s="779"/>
      <c r="H288" s="744"/>
      <c r="J288" s="745"/>
      <c r="M288" s="745"/>
    </row>
    <row r="289" spans="1:13" ht="13.5" customHeight="1">
      <c r="A289" s="794" t="s">
        <v>851</v>
      </c>
      <c r="B289" s="795">
        <v>-1273652.1000000001</v>
      </c>
      <c r="C289" s="795">
        <v>0</v>
      </c>
      <c r="D289" s="795">
        <v>15707.76</v>
      </c>
      <c r="E289" s="796">
        <v>-1289359.8600000001</v>
      </c>
      <c r="F289" s="778"/>
      <c r="G289" s="702"/>
      <c r="H289" s="746"/>
      <c r="J289" s="745"/>
      <c r="M289" s="745"/>
    </row>
    <row r="290" spans="1:13" ht="13.5" customHeight="1">
      <c r="A290" s="794" t="s">
        <v>852</v>
      </c>
      <c r="B290" s="795">
        <v>-19875.919999999998</v>
      </c>
      <c r="C290" s="795">
        <v>0</v>
      </c>
      <c r="D290" s="795">
        <v>621.49</v>
      </c>
      <c r="E290" s="796">
        <v>-20497.41</v>
      </c>
      <c r="F290" s="778"/>
      <c r="G290" s="702"/>
      <c r="H290" s="746"/>
      <c r="J290" s="745"/>
      <c r="M290" s="745"/>
    </row>
    <row r="291" spans="1:13" ht="13.5" customHeight="1">
      <c r="A291" s="794" t="s">
        <v>853</v>
      </c>
      <c r="B291" s="795">
        <v>-882139.46</v>
      </c>
      <c r="C291" s="795">
        <v>0</v>
      </c>
      <c r="D291" s="795">
        <v>24040.06</v>
      </c>
      <c r="E291" s="796">
        <v>-906179.52</v>
      </c>
      <c r="F291" s="778"/>
      <c r="G291" s="702"/>
      <c r="H291" s="746"/>
      <c r="J291" s="745"/>
      <c r="M291" s="745"/>
    </row>
    <row r="292" spans="1:13" ht="13.5" customHeight="1">
      <c r="A292" s="794" t="s">
        <v>854</v>
      </c>
      <c r="B292" s="795">
        <v>-1562124.34</v>
      </c>
      <c r="C292" s="795">
        <v>0</v>
      </c>
      <c r="D292" s="795">
        <v>46466.29</v>
      </c>
      <c r="E292" s="796">
        <v>-1608590.63</v>
      </c>
      <c r="F292" s="778"/>
      <c r="G292" s="702"/>
      <c r="H292" s="746"/>
      <c r="J292" s="745"/>
      <c r="M292" s="745"/>
    </row>
    <row r="293" spans="1:13" ht="13.5" customHeight="1">
      <c r="A293" s="651" t="s">
        <v>379</v>
      </c>
      <c r="B293" s="652">
        <v>-3737791.82</v>
      </c>
      <c r="C293" s="652">
        <v>0</v>
      </c>
      <c r="D293" s="652">
        <v>86835.6</v>
      </c>
      <c r="E293" s="653">
        <v>-3824627.42</v>
      </c>
      <c r="F293" s="778"/>
      <c r="G293" s="702"/>
      <c r="H293" s="746"/>
      <c r="J293" s="745"/>
      <c r="M293" s="745"/>
    </row>
    <row r="294" spans="1:13" ht="13.5" customHeight="1">
      <c r="A294" s="794"/>
      <c r="B294" s="795"/>
      <c r="C294" s="795"/>
      <c r="D294" s="795"/>
      <c r="E294" s="796"/>
      <c r="F294" s="778"/>
      <c r="G294" s="786"/>
      <c r="H294" s="787"/>
      <c r="J294" s="745"/>
      <c r="M294" s="745"/>
    </row>
    <row r="295" spans="1:13" ht="13.5" customHeight="1">
      <c r="A295" s="794" t="s">
        <v>855</v>
      </c>
      <c r="B295" s="795"/>
      <c r="C295" s="795"/>
      <c r="D295" s="795"/>
      <c r="E295" s="796"/>
      <c r="F295" s="778"/>
      <c r="G295" s="702"/>
      <c r="H295" s="746"/>
      <c r="J295" s="745"/>
      <c r="M295" s="745"/>
    </row>
    <row r="296" spans="1:13" ht="13.5" customHeight="1">
      <c r="A296" s="794" t="s">
        <v>856</v>
      </c>
      <c r="B296" s="795">
        <v>-127800.58</v>
      </c>
      <c r="C296" s="795">
        <v>0</v>
      </c>
      <c r="D296" s="795">
        <v>9004.02</v>
      </c>
      <c r="E296" s="796">
        <v>-136804.6</v>
      </c>
      <c r="F296" s="778"/>
      <c r="G296" s="702"/>
      <c r="H296" s="746"/>
      <c r="J296" s="745"/>
      <c r="M296" s="745"/>
    </row>
    <row r="297" spans="1:13" ht="13.5" customHeight="1">
      <c r="A297" s="651" t="s">
        <v>379</v>
      </c>
      <c r="B297" s="652">
        <v>-127800.58</v>
      </c>
      <c r="C297" s="652">
        <v>0</v>
      </c>
      <c r="D297" s="652">
        <v>9004.02</v>
      </c>
      <c r="E297" s="653">
        <v>-136804.6</v>
      </c>
      <c r="F297" s="778"/>
      <c r="G297" s="702"/>
      <c r="H297" s="746"/>
      <c r="J297" s="745"/>
      <c r="M297" s="745"/>
    </row>
    <row r="298" spans="1:13" ht="13.5" customHeight="1">
      <c r="A298" s="794"/>
      <c r="B298" s="795"/>
      <c r="C298" s="795"/>
      <c r="D298" s="795"/>
      <c r="E298" s="796"/>
      <c r="F298" s="778"/>
      <c r="G298" s="702"/>
      <c r="H298" s="746"/>
      <c r="J298" s="745"/>
      <c r="M298" s="745"/>
    </row>
    <row r="299" spans="1:13" ht="13.5" customHeight="1">
      <c r="A299" s="794" t="s">
        <v>857</v>
      </c>
      <c r="B299" s="795"/>
      <c r="C299" s="795"/>
      <c r="D299" s="795"/>
      <c r="E299" s="796"/>
      <c r="F299" s="778"/>
      <c r="G299" s="702"/>
      <c r="H299" s="746"/>
      <c r="J299" s="745"/>
      <c r="M299" s="745"/>
    </row>
    <row r="300" spans="1:13" ht="13.5" customHeight="1">
      <c r="A300" s="794" t="s">
        <v>858</v>
      </c>
      <c r="B300" s="795">
        <v>-534096.9</v>
      </c>
      <c r="C300" s="795">
        <v>0</v>
      </c>
      <c r="D300" s="795">
        <v>18261.599999999999</v>
      </c>
      <c r="E300" s="796">
        <v>-552358.5</v>
      </c>
      <c r="F300" s="778"/>
      <c r="G300" s="702"/>
      <c r="H300" s="746"/>
      <c r="J300" s="745"/>
      <c r="M300" s="745"/>
    </row>
    <row r="301" spans="1:13" ht="13.5" customHeight="1">
      <c r="A301" s="651" t="s">
        <v>379</v>
      </c>
      <c r="B301" s="652">
        <v>-534096.9</v>
      </c>
      <c r="C301" s="652">
        <v>0</v>
      </c>
      <c r="D301" s="652">
        <v>18261.599999999999</v>
      </c>
      <c r="E301" s="653">
        <v>-552358.5</v>
      </c>
      <c r="F301" s="778"/>
      <c r="G301" s="786"/>
      <c r="H301" s="787"/>
      <c r="J301" s="745"/>
      <c r="M301" s="745"/>
    </row>
    <row r="302" spans="1:13" ht="13.5" customHeight="1">
      <c r="A302" s="794"/>
      <c r="B302" s="795"/>
      <c r="C302" s="795"/>
      <c r="D302" s="795"/>
      <c r="E302" s="796"/>
      <c r="F302" s="778"/>
      <c r="G302" s="702"/>
      <c r="H302" s="746"/>
      <c r="J302" s="745"/>
      <c r="M302" s="745"/>
    </row>
    <row r="303" spans="1:13" ht="13.5" customHeight="1">
      <c r="A303" s="794" t="s">
        <v>859</v>
      </c>
      <c r="B303" s="795"/>
      <c r="C303" s="795"/>
      <c r="D303" s="795"/>
      <c r="E303" s="796"/>
      <c r="F303" s="778"/>
      <c r="G303" s="702"/>
      <c r="H303" s="746"/>
      <c r="J303" s="745"/>
      <c r="M303" s="745"/>
    </row>
    <row r="304" spans="1:13" ht="13.5" customHeight="1">
      <c r="A304" s="794" t="s">
        <v>860</v>
      </c>
      <c r="B304" s="795">
        <v>-8118.15</v>
      </c>
      <c r="C304" s="795">
        <v>0</v>
      </c>
      <c r="D304" s="795">
        <v>480.81</v>
      </c>
      <c r="E304" s="796">
        <v>-8598.9599999999991</v>
      </c>
      <c r="G304" s="702"/>
      <c r="H304" s="744"/>
    </row>
    <row r="305" spans="1:13" ht="13.5" customHeight="1">
      <c r="A305" s="794" t="s">
        <v>861</v>
      </c>
      <c r="B305" s="795">
        <v>-45834.29</v>
      </c>
      <c r="C305" s="795">
        <v>0</v>
      </c>
      <c r="D305" s="795">
        <v>2609.6999999999998</v>
      </c>
      <c r="E305" s="796">
        <v>-48443.99</v>
      </c>
      <c r="G305" s="779"/>
      <c r="H305" s="744"/>
      <c r="J305" s="745"/>
      <c r="M305" s="745"/>
    </row>
    <row r="306" spans="1:13" ht="13.5" customHeight="1">
      <c r="A306" s="794" t="s">
        <v>862</v>
      </c>
      <c r="B306" s="795">
        <v>-1050644.8</v>
      </c>
      <c r="C306" s="795">
        <v>0</v>
      </c>
      <c r="D306" s="795">
        <v>36751.230000000003</v>
      </c>
      <c r="E306" s="796">
        <v>-1087396.03</v>
      </c>
      <c r="F306" s="778"/>
      <c r="G306" s="702"/>
      <c r="H306" s="746"/>
      <c r="J306" s="745"/>
      <c r="M306" s="745"/>
    </row>
    <row r="307" spans="1:13" ht="13.5" customHeight="1">
      <c r="A307" s="794" t="s">
        <v>863</v>
      </c>
      <c r="B307" s="795">
        <v>-1042213.85</v>
      </c>
      <c r="C307" s="795">
        <v>0</v>
      </c>
      <c r="D307" s="795">
        <v>33360.54</v>
      </c>
      <c r="E307" s="796">
        <v>-1075574.3899999999</v>
      </c>
      <c r="F307" s="778"/>
      <c r="G307" s="702"/>
      <c r="H307" s="746"/>
      <c r="J307" s="745"/>
      <c r="M307" s="745"/>
    </row>
    <row r="308" spans="1:13" ht="13.5" customHeight="1">
      <c r="A308" s="651" t="s">
        <v>379</v>
      </c>
      <c r="B308" s="652">
        <v>-2146811.09</v>
      </c>
      <c r="C308" s="652">
        <v>0</v>
      </c>
      <c r="D308" s="652">
        <v>73202.28</v>
      </c>
      <c r="E308" s="653">
        <v>-2220013.37</v>
      </c>
      <c r="F308" s="778"/>
      <c r="G308" s="702"/>
      <c r="H308" s="746"/>
      <c r="J308" s="745"/>
      <c r="M308" s="745"/>
    </row>
    <row r="309" spans="1:13" ht="13.5" customHeight="1">
      <c r="A309" s="794"/>
      <c r="B309" s="795"/>
      <c r="C309" s="795"/>
      <c r="D309" s="795"/>
      <c r="E309" s="796"/>
      <c r="F309" s="778"/>
      <c r="G309" s="702"/>
      <c r="H309" s="746"/>
      <c r="J309" s="745"/>
      <c r="M309" s="745"/>
    </row>
    <row r="310" spans="1:13" ht="13.5" customHeight="1">
      <c r="A310" s="794" t="s">
        <v>864</v>
      </c>
      <c r="B310" s="795">
        <v>-2016763.59</v>
      </c>
      <c r="C310" s="795">
        <v>0</v>
      </c>
      <c r="D310" s="795">
        <v>72270.429999999993</v>
      </c>
      <c r="E310" s="796">
        <v>-2089034.02</v>
      </c>
      <c r="F310" s="778"/>
      <c r="G310" s="702"/>
      <c r="H310" s="746"/>
      <c r="J310" s="745"/>
      <c r="M310" s="745"/>
    </row>
    <row r="311" spans="1:13" ht="13.5" customHeight="1">
      <c r="A311" s="794"/>
      <c r="B311" s="795"/>
      <c r="C311" s="795"/>
      <c r="D311" s="795"/>
      <c r="E311" s="796"/>
      <c r="F311" s="778"/>
      <c r="G311" s="702"/>
      <c r="H311" s="746"/>
      <c r="J311" s="745"/>
      <c r="M311" s="745"/>
    </row>
    <row r="312" spans="1:13" ht="13.5" customHeight="1">
      <c r="A312" s="794" t="s">
        <v>865</v>
      </c>
      <c r="B312" s="795"/>
      <c r="C312" s="795"/>
      <c r="D312" s="795"/>
      <c r="E312" s="796"/>
      <c r="F312" s="778"/>
      <c r="G312" s="702"/>
      <c r="H312" s="746"/>
      <c r="J312" s="745"/>
      <c r="M312" s="745"/>
    </row>
    <row r="313" spans="1:13" ht="13.5" customHeight="1">
      <c r="A313" s="794" t="s">
        <v>866</v>
      </c>
      <c r="B313" s="795">
        <v>-2016763.59</v>
      </c>
      <c r="C313" s="795">
        <v>0</v>
      </c>
      <c r="D313" s="795">
        <v>72270.429999999993</v>
      </c>
      <c r="E313" s="796">
        <v>-2089034.02</v>
      </c>
      <c r="F313" s="778"/>
      <c r="G313" s="702"/>
      <c r="H313" s="746"/>
      <c r="J313" s="745"/>
      <c r="M313" s="745"/>
    </row>
    <row r="314" spans="1:13" ht="13.5" customHeight="1">
      <c r="A314" s="651" t="s">
        <v>379</v>
      </c>
      <c r="B314" s="652">
        <v>-2016763.59</v>
      </c>
      <c r="C314" s="652">
        <v>0</v>
      </c>
      <c r="D314" s="652">
        <v>72270.429999999993</v>
      </c>
      <c r="E314" s="653">
        <v>-2089034.02</v>
      </c>
      <c r="F314" s="778"/>
      <c r="G314" s="702"/>
      <c r="H314" s="746"/>
      <c r="J314" s="745"/>
      <c r="M314" s="745"/>
    </row>
    <row r="315" spans="1:13" ht="13.5" customHeight="1">
      <c r="A315" s="794"/>
      <c r="B315" s="795"/>
      <c r="C315" s="795"/>
      <c r="D315" s="795"/>
      <c r="E315" s="796"/>
      <c r="F315" s="778"/>
      <c r="G315" s="702"/>
      <c r="H315" s="746"/>
      <c r="J315" s="745"/>
      <c r="M315" s="745"/>
    </row>
    <row r="316" spans="1:13" ht="13.5" customHeight="1">
      <c r="A316" s="794" t="s">
        <v>867</v>
      </c>
      <c r="B316" s="795" t="s">
        <v>868</v>
      </c>
      <c r="C316" s="795"/>
      <c r="D316" s="795"/>
      <c r="E316" s="796"/>
      <c r="G316" s="702"/>
      <c r="H316" s="744"/>
    </row>
    <row r="317" spans="1:13" ht="13.5" customHeight="1">
      <c r="A317" s="794" t="s">
        <v>869</v>
      </c>
      <c r="B317" s="795"/>
      <c r="C317" s="795"/>
      <c r="D317" s="795"/>
      <c r="E317" s="796"/>
      <c r="G317" s="779"/>
      <c r="H317" s="744"/>
      <c r="J317" s="745"/>
      <c r="M317" s="745"/>
    </row>
    <row r="318" spans="1:13" ht="13.5" customHeight="1">
      <c r="A318" s="794"/>
      <c r="B318" s="795"/>
      <c r="C318" s="795"/>
      <c r="D318" s="795"/>
      <c r="E318" s="796"/>
      <c r="F318" s="778"/>
      <c r="G318" s="702"/>
      <c r="H318" s="746"/>
      <c r="J318" s="745"/>
      <c r="M318" s="745"/>
    </row>
    <row r="319" spans="1:13" ht="13.5" customHeight="1">
      <c r="A319" s="648" t="s">
        <v>870</v>
      </c>
      <c r="B319" s="649">
        <v>-31102440.149999999</v>
      </c>
      <c r="C319" s="649">
        <v>62793162.579999998</v>
      </c>
      <c r="D319" s="649">
        <v>57102091.909999996</v>
      </c>
      <c r="E319" s="747">
        <f>+B319+C319-D319</f>
        <v>-25411369.479999997</v>
      </c>
      <c r="F319" s="778"/>
      <c r="G319" s="702"/>
      <c r="H319" s="746"/>
      <c r="J319" s="745"/>
      <c r="M319" s="745"/>
    </row>
    <row r="320" spans="1:13" ht="13.5" customHeight="1">
      <c r="A320" s="794"/>
      <c r="B320" s="795"/>
      <c r="C320" s="795"/>
      <c r="D320" s="795"/>
      <c r="E320" s="796"/>
      <c r="F320" s="778"/>
      <c r="G320" s="702"/>
      <c r="H320" s="746"/>
      <c r="J320" s="745"/>
      <c r="M320" s="745"/>
    </row>
    <row r="321" spans="1:13" ht="13.5" customHeight="1">
      <c r="A321" s="794" t="s">
        <v>871</v>
      </c>
      <c r="B321" s="795">
        <v>-31102440.149999999</v>
      </c>
      <c r="C321" s="795">
        <v>62793162.579999998</v>
      </c>
      <c r="D321" s="795">
        <v>57102091.909999996</v>
      </c>
      <c r="E321" s="796">
        <f>+B321+C321-D321</f>
        <v>-25411369.479999997</v>
      </c>
      <c r="F321" s="778"/>
      <c r="G321" s="702"/>
      <c r="H321" s="746"/>
      <c r="J321" s="745"/>
      <c r="M321" s="745"/>
    </row>
    <row r="322" spans="1:13" ht="13.5" customHeight="1">
      <c r="A322" s="794"/>
      <c r="B322" s="795"/>
      <c r="C322" s="795"/>
      <c r="D322" s="795"/>
      <c r="E322" s="796"/>
      <c r="F322" s="778"/>
      <c r="G322" s="702"/>
      <c r="H322" s="746"/>
      <c r="J322" s="745"/>
      <c r="M322" s="745"/>
    </row>
    <row r="323" spans="1:13" ht="13.5" customHeight="1">
      <c r="A323" s="794" t="s">
        <v>872</v>
      </c>
      <c r="B323" s="795">
        <v>-13602903.9</v>
      </c>
      <c r="C323" s="795">
        <v>59793162.579999998</v>
      </c>
      <c r="D323" s="795">
        <v>57013479.539999999</v>
      </c>
      <c r="E323" s="796">
        <f>+B323+C323-D323</f>
        <v>-10823220.859999999</v>
      </c>
      <c r="F323" s="778"/>
      <c r="G323" s="702"/>
      <c r="H323" s="746"/>
      <c r="J323" s="745"/>
      <c r="M323" s="745"/>
    </row>
    <row r="324" spans="1:13" ht="13.5" customHeight="1">
      <c r="A324" s="794"/>
      <c r="B324" s="795"/>
      <c r="C324" s="795"/>
      <c r="D324" s="795"/>
      <c r="E324" s="796"/>
      <c r="F324" s="778"/>
      <c r="G324" s="702"/>
      <c r="H324" s="746"/>
      <c r="J324" s="745"/>
      <c r="M324" s="745"/>
    </row>
    <row r="325" spans="1:13" ht="13.5" customHeight="1">
      <c r="A325" s="794" t="s">
        <v>873</v>
      </c>
      <c r="B325" s="795">
        <v>-164943.03</v>
      </c>
      <c r="C325" s="795">
        <v>23668395.030000001</v>
      </c>
      <c r="D325" s="795">
        <v>23587786.940000001</v>
      </c>
      <c r="E325" s="796">
        <f>+B325+C325-D325</f>
        <v>-84334.940000001341</v>
      </c>
      <c r="F325" s="778"/>
      <c r="G325" s="702"/>
      <c r="H325" s="746"/>
      <c r="J325" s="745"/>
      <c r="M325" s="745"/>
    </row>
    <row r="326" spans="1:13" ht="13.5" customHeight="1">
      <c r="A326" s="794"/>
      <c r="B326" s="795"/>
      <c r="C326" s="795"/>
      <c r="D326" s="795"/>
      <c r="E326" s="796"/>
      <c r="F326" s="778"/>
      <c r="G326" s="702"/>
      <c r="H326" s="746"/>
      <c r="J326" s="745"/>
      <c r="M326" s="745"/>
    </row>
    <row r="327" spans="1:13" ht="13.5" customHeight="1">
      <c r="A327" s="794" t="s">
        <v>874</v>
      </c>
      <c r="B327" s="795"/>
      <c r="C327" s="795"/>
      <c r="D327" s="795"/>
      <c r="E327" s="796"/>
      <c r="F327" s="778"/>
      <c r="G327" s="702"/>
      <c r="H327" s="746"/>
      <c r="J327" s="745"/>
      <c r="M327" s="745"/>
    </row>
    <row r="328" spans="1:13" ht="13.5" customHeight="1">
      <c r="A328" s="794" t="s">
        <v>875</v>
      </c>
      <c r="B328" s="795">
        <v>0</v>
      </c>
      <c r="C328" s="795">
        <v>23554302</v>
      </c>
      <c r="D328" s="795">
        <v>23554302</v>
      </c>
      <c r="E328" s="796">
        <v>0</v>
      </c>
      <c r="G328" s="702"/>
      <c r="H328" s="744"/>
    </row>
    <row r="329" spans="1:13" ht="13.5" customHeight="1">
      <c r="A329" s="651" t="s">
        <v>379</v>
      </c>
      <c r="B329" s="652">
        <v>0</v>
      </c>
      <c r="C329" s="652">
        <v>23554302</v>
      </c>
      <c r="D329" s="652">
        <v>23554302</v>
      </c>
      <c r="E329" s="653">
        <v>0</v>
      </c>
      <c r="G329" s="779"/>
      <c r="H329" s="744"/>
      <c r="J329" s="745"/>
      <c r="M329" s="745"/>
    </row>
    <row r="330" spans="1:13" ht="13.5" customHeight="1">
      <c r="A330" s="794"/>
      <c r="B330" s="795"/>
      <c r="C330" s="795"/>
      <c r="D330" s="795"/>
      <c r="E330" s="796"/>
      <c r="F330" s="778"/>
      <c r="G330" s="702"/>
      <c r="H330" s="746"/>
      <c r="J330" s="745"/>
      <c r="M330" s="745"/>
    </row>
    <row r="331" spans="1:13" ht="13.5" customHeight="1">
      <c r="A331" s="794" t="s">
        <v>876</v>
      </c>
      <c r="B331" s="795"/>
      <c r="C331" s="795"/>
      <c r="D331" s="795"/>
      <c r="E331" s="796"/>
      <c r="F331" s="778"/>
      <c r="G331" s="702"/>
      <c r="H331" s="746"/>
      <c r="J331" s="745"/>
      <c r="M331" s="745"/>
    </row>
    <row r="332" spans="1:13" ht="13.5" customHeight="1">
      <c r="A332" s="794" t="s">
        <v>1340</v>
      </c>
      <c r="B332" s="795">
        <v>0</v>
      </c>
      <c r="C332" s="795">
        <v>0</v>
      </c>
      <c r="D332" s="795">
        <v>1461.76</v>
      </c>
      <c r="E332" s="796">
        <v>-1461.76</v>
      </c>
      <c r="F332" s="778"/>
      <c r="G332" s="702"/>
      <c r="H332" s="746"/>
      <c r="J332" s="745"/>
      <c r="M332" s="745"/>
    </row>
    <row r="333" spans="1:13" ht="13.5" customHeight="1">
      <c r="A333" s="794" t="s">
        <v>877</v>
      </c>
      <c r="B333" s="795">
        <v>0</v>
      </c>
      <c r="C333" s="795">
        <v>9150</v>
      </c>
      <c r="D333" s="795">
        <v>14430</v>
      </c>
      <c r="E333" s="796">
        <f>+B333+C333-D333</f>
        <v>-5280</v>
      </c>
      <c r="F333" s="778"/>
      <c r="G333" s="702"/>
      <c r="H333" s="746"/>
      <c r="J333" s="745"/>
      <c r="M333" s="745"/>
    </row>
    <row r="334" spans="1:13" ht="13.5" customHeight="1">
      <c r="A334" s="794" t="s">
        <v>1302</v>
      </c>
      <c r="B334" s="795">
        <v>-36000</v>
      </c>
      <c r="C334" s="795">
        <v>36000</v>
      </c>
      <c r="D334" s="795">
        <v>0</v>
      </c>
      <c r="E334" s="796">
        <v>0</v>
      </c>
      <c r="F334" s="778"/>
      <c r="G334" s="702"/>
      <c r="H334" s="746"/>
      <c r="J334" s="745"/>
      <c r="M334" s="745"/>
    </row>
    <row r="335" spans="1:13" ht="13.5" customHeight="1">
      <c r="A335" s="794" t="s">
        <v>878</v>
      </c>
      <c r="B335" s="795">
        <v>-60000</v>
      </c>
      <c r="C335" s="795">
        <v>0</v>
      </c>
      <c r="D335" s="795">
        <v>10000</v>
      </c>
      <c r="E335" s="796">
        <v>-70000</v>
      </c>
      <c r="F335" s="778"/>
      <c r="G335" s="702"/>
      <c r="H335" s="746"/>
      <c r="J335" s="745"/>
      <c r="M335" s="745"/>
    </row>
    <row r="336" spans="1:13" ht="13.5" customHeight="1">
      <c r="A336" s="794" t="s">
        <v>879</v>
      </c>
      <c r="B336" s="795">
        <v>-68943.03</v>
      </c>
      <c r="C336" s="795">
        <v>68943.03</v>
      </c>
      <c r="D336" s="795">
        <v>0</v>
      </c>
      <c r="E336" s="796">
        <v>0</v>
      </c>
      <c r="F336" s="778"/>
      <c r="G336" s="786"/>
      <c r="H336" s="787"/>
      <c r="J336" s="745"/>
      <c r="M336" s="745"/>
    </row>
    <row r="337" spans="1:13" ht="13.5" customHeight="1">
      <c r="A337" s="794" t="s">
        <v>1341</v>
      </c>
      <c r="B337" s="795">
        <v>0</v>
      </c>
      <c r="C337" s="795">
        <v>0</v>
      </c>
      <c r="D337" s="795">
        <v>7593.18</v>
      </c>
      <c r="E337" s="796">
        <v>-7593.18</v>
      </c>
      <c r="F337" s="778"/>
      <c r="G337" s="702"/>
      <c r="H337" s="746"/>
      <c r="J337" s="745"/>
      <c r="M337" s="745"/>
    </row>
    <row r="338" spans="1:13" ht="13.5" customHeight="1">
      <c r="A338" s="651" t="s">
        <v>379</v>
      </c>
      <c r="B338" s="652">
        <f>SUM(B332:B337)</f>
        <v>-164943.03</v>
      </c>
      <c r="C338" s="652">
        <f t="shared" ref="C338:D338" si="0">SUM(C332:C337)</f>
        <v>114093.03</v>
      </c>
      <c r="D338" s="652">
        <f t="shared" si="0"/>
        <v>33484.94</v>
      </c>
      <c r="E338" s="653">
        <f>SUM(E332:E337)</f>
        <v>-84334.94</v>
      </c>
      <c r="F338" s="778"/>
      <c r="G338" s="702"/>
      <c r="H338" s="746"/>
      <c r="J338" s="745"/>
      <c r="M338" s="745"/>
    </row>
    <row r="339" spans="1:13" ht="13.5" customHeight="1">
      <c r="A339" s="794"/>
      <c r="B339" s="795"/>
      <c r="C339" s="795"/>
      <c r="D339" s="795"/>
      <c r="E339" s="796"/>
      <c r="F339" s="778"/>
      <c r="G339" s="702"/>
      <c r="H339" s="746"/>
      <c r="J339" s="745"/>
      <c r="M339" s="745"/>
    </row>
    <row r="340" spans="1:13" ht="13.5" customHeight="1">
      <c r="A340" s="794" t="s">
        <v>880</v>
      </c>
      <c r="B340" s="795">
        <v>-7050480.8300000001</v>
      </c>
      <c r="C340" s="795">
        <v>27707069.940000001</v>
      </c>
      <c r="D340" s="795">
        <v>21628983.93</v>
      </c>
      <c r="E340" s="796">
        <v>-972394.82</v>
      </c>
      <c r="F340" s="778"/>
      <c r="G340" s="702"/>
      <c r="H340" s="746"/>
      <c r="J340" s="745"/>
      <c r="M340" s="745"/>
    </row>
    <row r="341" spans="1:13" ht="13.5" customHeight="1">
      <c r="A341" s="794"/>
      <c r="B341" s="795"/>
      <c r="C341" s="795"/>
      <c r="D341" s="795"/>
      <c r="E341" s="796"/>
      <c r="F341" s="778"/>
      <c r="G341" s="702"/>
      <c r="H341" s="746"/>
      <c r="J341" s="745"/>
      <c r="M341" s="745"/>
    </row>
    <row r="342" spans="1:13" ht="13.5" customHeight="1">
      <c r="A342" s="794" t="s">
        <v>881</v>
      </c>
      <c r="B342" s="795"/>
      <c r="C342" s="795"/>
      <c r="D342" s="795"/>
      <c r="E342" s="796"/>
      <c r="F342" s="778"/>
      <c r="G342" s="786"/>
      <c r="H342" s="787"/>
      <c r="J342" s="745"/>
      <c r="M342" s="745"/>
    </row>
    <row r="343" spans="1:13" ht="13.5" customHeight="1">
      <c r="A343" s="794" t="s">
        <v>882</v>
      </c>
      <c r="B343" s="795">
        <v>0</v>
      </c>
      <c r="C343" s="795">
        <v>15314593.210000001</v>
      </c>
      <c r="D343" s="795">
        <v>16286988.029999999</v>
      </c>
      <c r="E343" s="796">
        <v>-972394.82</v>
      </c>
      <c r="G343" s="786"/>
      <c r="H343" s="787"/>
      <c r="J343" s="745"/>
      <c r="M343" s="745"/>
    </row>
    <row r="344" spans="1:13" ht="13.5" customHeight="1">
      <c r="A344" s="794" t="s">
        <v>883</v>
      </c>
      <c r="B344" s="795">
        <v>-7050480.8300000001</v>
      </c>
      <c r="C344" s="795">
        <v>12392476.73</v>
      </c>
      <c r="D344" s="795">
        <v>5341995.9000000004</v>
      </c>
      <c r="E344" s="796">
        <v>0</v>
      </c>
      <c r="G344" s="779"/>
      <c r="H344" s="744"/>
      <c r="J344" s="745"/>
      <c r="M344" s="745"/>
    </row>
    <row r="345" spans="1:13" ht="13.5" customHeight="1">
      <c r="A345" s="651" t="s">
        <v>379</v>
      </c>
      <c r="B345" s="652">
        <v>-7050480.8300000001</v>
      </c>
      <c r="C345" s="652">
        <v>27707069.940000001</v>
      </c>
      <c r="D345" s="652">
        <v>21628983.93</v>
      </c>
      <c r="E345" s="653">
        <v>-972394.82</v>
      </c>
      <c r="F345" s="778"/>
      <c r="G345" s="702"/>
      <c r="H345" s="746"/>
      <c r="J345" s="745"/>
      <c r="M345" s="745"/>
    </row>
    <row r="346" spans="1:13" ht="13.5" customHeight="1">
      <c r="A346" s="794"/>
      <c r="B346" s="795"/>
      <c r="C346" s="795"/>
      <c r="D346" s="795"/>
      <c r="E346" s="796"/>
      <c r="F346" s="778"/>
      <c r="G346" s="702"/>
      <c r="H346" s="746"/>
      <c r="J346" s="745"/>
      <c r="M346" s="745"/>
    </row>
    <row r="347" spans="1:13" ht="13.5" customHeight="1">
      <c r="A347" s="794" t="s">
        <v>884</v>
      </c>
      <c r="B347" s="795">
        <v>-6387480.04</v>
      </c>
      <c r="C347" s="795">
        <v>8412215.2100000009</v>
      </c>
      <c r="D347" s="795">
        <v>11791226.27</v>
      </c>
      <c r="E347" s="796">
        <v>-9766491.0999999996</v>
      </c>
      <c r="F347" s="778"/>
      <c r="G347" s="702"/>
      <c r="H347" s="746"/>
      <c r="J347" s="745"/>
      <c r="M347" s="745"/>
    </row>
    <row r="348" spans="1:13" ht="13.5" customHeight="1">
      <c r="A348" s="794"/>
      <c r="B348" s="795"/>
      <c r="C348" s="795"/>
      <c r="D348" s="795"/>
      <c r="E348" s="796"/>
      <c r="F348" s="778"/>
      <c r="G348" s="702"/>
      <c r="H348" s="746"/>
      <c r="J348" s="745"/>
      <c r="M348" s="745"/>
    </row>
    <row r="349" spans="1:13" ht="13.5" customHeight="1">
      <c r="A349" s="794" t="s">
        <v>885</v>
      </c>
      <c r="B349" s="795"/>
      <c r="C349" s="795"/>
      <c r="D349" s="795"/>
      <c r="E349" s="796"/>
      <c r="F349" s="778"/>
      <c r="G349" s="786"/>
      <c r="H349" s="787"/>
      <c r="J349" s="745"/>
      <c r="M349" s="745"/>
    </row>
    <row r="350" spans="1:13" ht="13.5" customHeight="1">
      <c r="A350" s="794" t="s">
        <v>886</v>
      </c>
      <c r="B350" s="795">
        <v>-4529626.45</v>
      </c>
      <c r="C350" s="795">
        <v>4531086.1100000003</v>
      </c>
      <c r="D350" s="795">
        <v>6101896.2800000003</v>
      </c>
      <c r="E350" s="796">
        <v>-6100436.6200000001</v>
      </c>
      <c r="F350" s="778"/>
      <c r="G350" s="702"/>
      <c r="H350" s="746"/>
      <c r="J350" s="745"/>
      <c r="M350" s="745"/>
    </row>
    <row r="351" spans="1:13" ht="13.5" customHeight="1">
      <c r="A351" s="794" t="s">
        <v>887</v>
      </c>
      <c r="B351" s="795">
        <v>-45713.85</v>
      </c>
      <c r="C351" s="795">
        <v>58552.19</v>
      </c>
      <c r="D351" s="795">
        <v>56081.919999999998</v>
      </c>
      <c r="E351" s="796">
        <v>-43243.58</v>
      </c>
      <c r="F351" s="778"/>
      <c r="G351" s="702"/>
      <c r="H351" s="746"/>
      <c r="J351" s="745"/>
      <c r="M351" s="745"/>
    </row>
    <row r="352" spans="1:13" ht="13.5" customHeight="1">
      <c r="A352" s="794" t="s">
        <v>888</v>
      </c>
      <c r="B352" s="795">
        <v>-164510.91</v>
      </c>
      <c r="C352" s="795">
        <v>181738.12</v>
      </c>
      <c r="D352" s="795">
        <v>280559.23</v>
      </c>
      <c r="E352" s="796">
        <v>-263332.02</v>
      </c>
      <c r="F352" s="778"/>
      <c r="G352" s="702"/>
      <c r="H352" s="746"/>
      <c r="J352" s="745"/>
      <c r="M352" s="745"/>
    </row>
    <row r="353" spans="1:13" ht="13.5" customHeight="1">
      <c r="A353" s="651" t="s">
        <v>379</v>
      </c>
      <c r="B353" s="652">
        <v>-4739851.21</v>
      </c>
      <c r="C353" s="652">
        <v>4771376.42</v>
      </c>
      <c r="D353" s="652">
        <v>6438537.4299999997</v>
      </c>
      <c r="E353" s="653">
        <v>-6407012.2199999997</v>
      </c>
      <c r="G353" s="702"/>
      <c r="H353" s="744"/>
    </row>
    <row r="354" spans="1:13" ht="13.5" customHeight="1">
      <c r="A354" s="794"/>
      <c r="B354" s="795"/>
      <c r="C354" s="795"/>
      <c r="D354" s="795"/>
      <c r="E354" s="796"/>
      <c r="G354" s="779"/>
      <c r="H354" s="744"/>
      <c r="J354" s="745"/>
      <c r="M354" s="745"/>
    </row>
    <row r="355" spans="1:13" ht="13.5" customHeight="1">
      <c r="A355" s="794" t="s">
        <v>889</v>
      </c>
      <c r="B355" s="795"/>
      <c r="C355" s="795"/>
      <c r="D355" s="795"/>
      <c r="E355" s="796"/>
      <c r="F355" s="778"/>
      <c r="G355" s="702"/>
      <c r="H355" s="746"/>
      <c r="J355" s="745"/>
      <c r="M355" s="745"/>
    </row>
    <row r="356" spans="1:13" ht="13.5" customHeight="1">
      <c r="A356" s="794" t="s">
        <v>890</v>
      </c>
      <c r="B356" s="795">
        <v>-335208.09000000003</v>
      </c>
      <c r="C356" s="795">
        <v>336402.57</v>
      </c>
      <c r="D356" s="795">
        <v>322943.27</v>
      </c>
      <c r="E356" s="796">
        <v>-321748.78999999998</v>
      </c>
      <c r="F356" s="778"/>
      <c r="G356" s="702"/>
      <c r="H356" s="746"/>
      <c r="J356" s="745"/>
      <c r="M356" s="745"/>
    </row>
    <row r="357" spans="1:13" ht="13.5" customHeight="1">
      <c r="A357" s="794" t="s">
        <v>891</v>
      </c>
      <c r="B357" s="795">
        <v>-997560.14</v>
      </c>
      <c r="C357" s="795">
        <v>997560.14</v>
      </c>
      <c r="D357" s="795">
        <v>2537493</v>
      </c>
      <c r="E357" s="796">
        <v>-2537493</v>
      </c>
      <c r="F357" s="778"/>
      <c r="G357" s="702"/>
      <c r="H357" s="746"/>
      <c r="J357" s="745"/>
      <c r="M357" s="745"/>
    </row>
    <row r="358" spans="1:13" ht="13.5" customHeight="1">
      <c r="A358" s="651" t="s">
        <v>379</v>
      </c>
      <c r="B358" s="652">
        <v>-1332768.23</v>
      </c>
      <c r="C358" s="652">
        <v>1333962.71</v>
      </c>
      <c r="D358" s="652">
        <v>2860436.27</v>
      </c>
      <c r="E358" s="653">
        <v>-2859241.79</v>
      </c>
      <c r="F358" s="778"/>
      <c r="G358" s="702"/>
      <c r="H358" s="746"/>
      <c r="J358" s="745"/>
      <c r="M358" s="745"/>
    </row>
    <row r="359" spans="1:13" ht="13.5" customHeight="1">
      <c r="A359" s="794"/>
      <c r="B359" s="795"/>
      <c r="C359" s="795"/>
      <c r="D359" s="795"/>
      <c r="E359" s="796"/>
      <c r="F359" s="778"/>
      <c r="G359" s="702"/>
      <c r="H359" s="746"/>
      <c r="J359" s="745"/>
      <c r="M359" s="745"/>
    </row>
    <row r="360" spans="1:13" ht="13.5" customHeight="1">
      <c r="A360" s="794" t="s">
        <v>892</v>
      </c>
      <c r="B360" s="795"/>
      <c r="C360" s="795"/>
      <c r="D360" s="795"/>
      <c r="E360" s="796"/>
      <c r="F360" s="778"/>
      <c r="G360" s="702"/>
      <c r="H360" s="746"/>
      <c r="J360" s="745"/>
      <c r="M360" s="745"/>
    </row>
    <row r="361" spans="1:13" ht="13.5" customHeight="1">
      <c r="A361" s="794" t="s">
        <v>893</v>
      </c>
      <c r="B361" s="795">
        <v>-315703.2</v>
      </c>
      <c r="C361" s="795">
        <v>737282</v>
      </c>
      <c r="D361" s="795">
        <v>921815.89</v>
      </c>
      <c r="E361" s="796">
        <v>-500237.09</v>
      </c>
      <c r="F361" s="778"/>
      <c r="G361" s="702"/>
      <c r="H361" s="746"/>
      <c r="J361" s="745"/>
      <c r="M361" s="745"/>
    </row>
    <row r="362" spans="1:13" ht="13.5" customHeight="1">
      <c r="A362" s="651" t="s">
        <v>379</v>
      </c>
      <c r="B362" s="652">
        <v>-315703.2</v>
      </c>
      <c r="C362" s="652">
        <v>737282</v>
      </c>
      <c r="D362" s="652">
        <v>921815.89</v>
      </c>
      <c r="E362" s="653">
        <v>-500237.09</v>
      </c>
      <c r="F362" s="778"/>
      <c r="G362" s="702"/>
      <c r="H362" s="746"/>
      <c r="J362" s="745"/>
      <c r="M362" s="745"/>
    </row>
    <row r="363" spans="1:13" ht="13.5" customHeight="1">
      <c r="A363" s="794"/>
      <c r="B363" s="795"/>
      <c r="C363" s="795"/>
      <c r="D363" s="795"/>
      <c r="E363" s="796"/>
      <c r="F363" s="778"/>
      <c r="G363" s="786"/>
      <c r="H363" s="787"/>
      <c r="J363" s="745"/>
      <c r="M363" s="745"/>
    </row>
    <row r="364" spans="1:13" ht="13.5" customHeight="1">
      <c r="A364" s="794" t="s">
        <v>894</v>
      </c>
      <c r="B364" s="795"/>
      <c r="C364" s="795"/>
      <c r="D364" s="795"/>
      <c r="E364" s="796"/>
      <c r="F364" s="778"/>
      <c r="G364" s="786"/>
      <c r="H364" s="787"/>
      <c r="J364" s="745"/>
      <c r="M364" s="745"/>
    </row>
    <row r="365" spans="1:13" ht="13.5" customHeight="1">
      <c r="A365" s="794" t="s">
        <v>895</v>
      </c>
      <c r="B365" s="795">
        <v>842.6</v>
      </c>
      <c r="C365" s="795">
        <v>149527.14000000001</v>
      </c>
      <c r="D365" s="795">
        <v>150369.74</v>
      </c>
      <c r="E365" s="796">
        <v>0</v>
      </c>
      <c r="G365" s="702"/>
      <c r="H365" s="744"/>
    </row>
    <row r="366" spans="1:13" ht="13.5" customHeight="1">
      <c r="A366" s="794" t="s">
        <v>1342</v>
      </c>
      <c r="B366" s="795">
        <v>0</v>
      </c>
      <c r="C366" s="795">
        <v>113794.4</v>
      </c>
      <c r="D366" s="795">
        <v>113794.4</v>
      </c>
      <c r="E366" s="796">
        <v>0</v>
      </c>
      <c r="G366" s="779"/>
      <c r="H366" s="744"/>
      <c r="J366" s="745"/>
      <c r="M366" s="745"/>
    </row>
    <row r="367" spans="1:13" ht="13.5" customHeight="1">
      <c r="A367" s="794" t="s">
        <v>896</v>
      </c>
      <c r="B367" s="795">
        <v>0</v>
      </c>
      <c r="C367" s="795">
        <v>874511.98</v>
      </c>
      <c r="D367" s="795">
        <v>874511.98</v>
      </c>
      <c r="E367" s="796">
        <v>0</v>
      </c>
      <c r="F367" s="778"/>
      <c r="G367" s="702"/>
      <c r="H367" s="746"/>
      <c r="J367" s="745"/>
      <c r="M367" s="745"/>
    </row>
    <row r="368" spans="1:13" ht="13.5" customHeight="1">
      <c r="A368" s="794" t="s">
        <v>897</v>
      </c>
      <c r="B368" s="795">
        <v>0</v>
      </c>
      <c r="C368" s="795">
        <v>49423.839999999997</v>
      </c>
      <c r="D368" s="795">
        <v>49423.839999999997</v>
      </c>
      <c r="E368" s="796">
        <v>0</v>
      </c>
      <c r="F368" s="778"/>
      <c r="G368" s="702"/>
      <c r="H368" s="746"/>
      <c r="J368" s="745"/>
      <c r="M368" s="745"/>
    </row>
    <row r="369" spans="1:13" ht="13.5" customHeight="1">
      <c r="A369" s="794" t="s">
        <v>898</v>
      </c>
      <c r="B369" s="795">
        <v>0</v>
      </c>
      <c r="C369" s="795">
        <v>65369.18</v>
      </c>
      <c r="D369" s="795">
        <v>65369.18</v>
      </c>
      <c r="E369" s="796">
        <v>0</v>
      </c>
      <c r="F369" s="778"/>
      <c r="G369" s="786"/>
      <c r="H369" s="787"/>
      <c r="J369" s="745"/>
      <c r="M369" s="745"/>
    </row>
    <row r="370" spans="1:13" ht="13.5" customHeight="1">
      <c r="A370" s="794" t="s">
        <v>899</v>
      </c>
      <c r="B370" s="795">
        <v>0</v>
      </c>
      <c r="C370" s="795">
        <v>1158.1600000000001</v>
      </c>
      <c r="D370" s="795">
        <v>1158.1600000000001</v>
      </c>
      <c r="E370" s="796">
        <v>0</v>
      </c>
      <c r="F370" s="778"/>
      <c r="G370" s="702"/>
      <c r="H370" s="746"/>
      <c r="J370" s="745"/>
      <c r="M370" s="745"/>
    </row>
    <row r="371" spans="1:13" ht="13.5" customHeight="1">
      <c r="A371" s="794" t="s">
        <v>1303</v>
      </c>
      <c r="B371" s="795">
        <v>0</v>
      </c>
      <c r="C371" s="795">
        <v>31498.27</v>
      </c>
      <c r="D371" s="795">
        <v>31498.27</v>
      </c>
      <c r="E371" s="796">
        <v>0</v>
      </c>
      <c r="F371" s="778"/>
      <c r="G371" s="702"/>
      <c r="H371" s="746"/>
      <c r="J371" s="745"/>
      <c r="M371" s="745"/>
    </row>
    <row r="372" spans="1:13" ht="13.5" customHeight="1">
      <c r="A372" s="794" t="s">
        <v>900</v>
      </c>
      <c r="B372" s="795">
        <v>0</v>
      </c>
      <c r="C372" s="795">
        <v>148789.79999999999</v>
      </c>
      <c r="D372" s="795">
        <v>148789.79999999999</v>
      </c>
      <c r="E372" s="796">
        <v>0</v>
      </c>
      <c r="F372" s="778"/>
      <c r="G372" s="786"/>
      <c r="H372" s="787"/>
      <c r="J372" s="745"/>
      <c r="M372" s="745"/>
    </row>
    <row r="373" spans="1:13" ht="13.5" customHeight="1">
      <c r="A373" s="794" t="s">
        <v>901</v>
      </c>
      <c r="B373" s="795">
        <v>0</v>
      </c>
      <c r="C373" s="795">
        <v>700</v>
      </c>
      <c r="D373" s="795">
        <v>700</v>
      </c>
      <c r="E373" s="796">
        <v>0</v>
      </c>
      <c r="F373" s="778"/>
      <c r="G373" s="702"/>
      <c r="H373" s="746"/>
      <c r="J373" s="745"/>
      <c r="M373" s="745"/>
    </row>
    <row r="374" spans="1:13" ht="13.5" customHeight="1">
      <c r="A374" s="794" t="s">
        <v>902</v>
      </c>
      <c r="B374" s="795">
        <v>0</v>
      </c>
      <c r="C374" s="795">
        <v>33473.5</v>
      </c>
      <c r="D374" s="795">
        <v>33473.5</v>
      </c>
      <c r="E374" s="796">
        <v>0</v>
      </c>
      <c r="F374" s="778"/>
      <c r="G374" s="702"/>
      <c r="H374" s="746"/>
      <c r="J374" s="745"/>
      <c r="M374" s="745"/>
    </row>
    <row r="375" spans="1:13" ht="13.5" customHeight="1">
      <c r="A375" s="794" t="s">
        <v>903</v>
      </c>
      <c r="B375" s="795">
        <v>0</v>
      </c>
      <c r="C375" s="795">
        <v>101347.81</v>
      </c>
      <c r="D375" s="795">
        <v>101347.81</v>
      </c>
      <c r="E375" s="796">
        <v>0</v>
      </c>
      <c r="F375" s="778"/>
      <c r="G375" s="702"/>
      <c r="H375" s="746"/>
      <c r="J375" s="745"/>
      <c r="M375" s="745"/>
    </row>
    <row r="376" spans="1:13" ht="13.5" customHeight="1">
      <c r="A376" s="651" t="s">
        <v>379</v>
      </c>
      <c r="B376" s="652">
        <v>842.6</v>
      </c>
      <c r="C376" s="652">
        <v>1569594.08</v>
      </c>
      <c r="D376" s="652">
        <v>1570436.68</v>
      </c>
      <c r="E376" s="653">
        <v>0</v>
      </c>
      <c r="F376" s="778"/>
      <c r="G376" s="702"/>
      <c r="H376" s="746"/>
      <c r="J376" s="745"/>
      <c r="M376" s="745"/>
    </row>
    <row r="377" spans="1:13" ht="13.5" customHeight="1">
      <c r="A377" s="794"/>
      <c r="B377" s="795"/>
      <c r="C377" s="795"/>
      <c r="D377" s="795"/>
      <c r="E377" s="796"/>
      <c r="G377" s="702"/>
      <c r="H377" s="744"/>
    </row>
    <row r="378" spans="1:13" ht="13.5" customHeight="1">
      <c r="A378" s="794" t="s">
        <v>904</v>
      </c>
      <c r="B378" s="795"/>
      <c r="C378" s="795"/>
      <c r="D378" s="795"/>
      <c r="E378" s="796"/>
      <c r="G378" s="764"/>
      <c r="H378" s="744"/>
      <c r="M378" s="745"/>
    </row>
    <row r="379" spans="1:13" ht="13.5" customHeight="1">
      <c r="A379" s="794" t="s">
        <v>905</v>
      </c>
      <c r="B379" s="795">
        <v>-14499536.25</v>
      </c>
      <c r="C379" s="795">
        <v>0</v>
      </c>
      <c r="D379" s="795">
        <v>88612.37</v>
      </c>
      <c r="E379" s="796">
        <f>+B379+C379-D379</f>
        <v>-14588148.619999999</v>
      </c>
      <c r="G379" s="702"/>
      <c r="H379" s="745"/>
    </row>
    <row r="380" spans="1:13" ht="13.5" customHeight="1">
      <c r="A380" s="794" t="s">
        <v>1304</v>
      </c>
      <c r="B380" s="795">
        <v>-3000000</v>
      </c>
      <c r="C380" s="795">
        <v>3000000</v>
      </c>
      <c r="D380" s="795">
        <v>0</v>
      </c>
      <c r="E380" s="796">
        <f>+B380+C380-D380</f>
        <v>0</v>
      </c>
      <c r="F380" s="778"/>
      <c r="G380" s="702"/>
      <c r="H380" s="746"/>
      <c r="J380" s="745"/>
      <c r="M380" s="745"/>
    </row>
    <row r="381" spans="1:13" ht="13.5" customHeight="1">
      <c r="A381" s="651" t="s">
        <v>379</v>
      </c>
      <c r="B381" s="652">
        <f>SUM(B379:B380)</f>
        <v>-17499536.25</v>
      </c>
      <c r="C381" s="652">
        <f t="shared" ref="C381:D381" si="1">SUM(C379:C380)</f>
        <v>3000000</v>
      </c>
      <c r="D381" s="652">
        <f t="shared" si="1"/>
        <v>88612.37</v>
      </c>
      <c r="E381" s="653">
        <f>SUM(E379:E380)</f>
        <v>-14588148.619999999</v>
      </c>
      <c r="G381" s="702"/>
      <c r="H381" s="745"/>
    </row>
    <row r="382" spans="1:13" ht="13.5" customHeight="1">
      <c r="A382" s="794" t="s">
        <v>906</v>
      </c>
      <c r="B382" s="795">
        <v>0</v>
      </c>
      <c r="C382" s="795">
        <v>0</v>
      </c>
      <c r="D382" s="795">
        <v>0</v>
      </c>
      <c r="E382" s="796">
        <v>0</v>
      </c>
      <c r="G382" s="702"/>
      <c r="H382" s="744"/>
    </row>
    <row r="383" spans="1:13" ht="13.5" customHeight="1">
      <c r="A383" s="794"/>
      <c r="B383" s="795"/>
      <c r="C383" s="795"/>
      <c r="D383" s="795"/>
      <c r="E383" s="796"/>
      <c r="G383" s="702"/>
      <c r="H383" s="744"/>
    </row>
    <row r="384" spans="1:13" ht="13.5" customHeight="1">
      <c r="A384" s="648" t="s">
        <v>907</v>
      </c>
      <c r="B384" s="649">
        <v>-682728080.96000004</v>
      </c>
      <c r="C384" s="649">
        <v>0</v>
      </c>
      <c r="D384" s="649">
        <v>0</v>
      </c>
      <c r="E384" s="650">
        <v>-682728080.96000004</v>
      </c>
      <c r="G384" s="702"/>
      <c r="H384" s="744"/>
    </row>
    <row r="385" spans="1:8" ht="13.5" customHeight="1">
      <c r="A385" s="794"/>
      <c r="B385" s="795"/>
      <c r="C385" s="795"/>
      <c r="D385" s="795"/>
      <c r="E385" s="796"/>
      <c r="G385" s="702"/>
      <c r="H385" s="744"/>
    </row>
    <row r="386" spans="1:8" ht="13.5" customHeight="1">
      <c r="A386" s="794" t="s">
        <v>908</v>
      </c>
      <c r="B386" s="795">
        <v>-439522223.63999999</v>
      </c>
      <c r="C386" s="795">
        <v>0</v>
      </c>
      <c r="D386" s="795">
        <v>0</v>
      </c>
      <c r="E386" s="796">
        <v>-439522223.63999999</v>
      </c>
      <c r="G386" s="702"/>
      <c r="H386" s="744"/>
    </row>
    <row r="387" spans="1:8" ht="13.5" customHeight="1">
      <c r="A387" s="794"/>
      <c r="B387" s="795"/>
      <c r="C387" s="795"/>
      <c r="D387" s="795"/>
      <c r="E387" s="796"/>
      <c r="G387" s="702"/>
      <c r="H387" s="744"/>
    </row>
    <row r="388" spans="1:8" ht="13.5" customHeight="1">
      <c r="A388" s="794" t="s">
        <v>909</v>
      </c>
      <c r="B388" s="795">
        <v>-439030223.63999999</v>
      </c>
      <c r="C388" s="795">
        <v>0</v>
      </c>
      <c r="D388" s="795">
        <v>0</v>
      </c>
      <c r="E388" s="796">
        <v>-439030223.63999999</v>
      </c>
      <c r="G388" s="702"/>
      <c r="H388" s="744"/>
    </row>
    <row r="389" spans="1:8" ht="13.5" customHeight="1">
      <c r="A389" s="794"/>
      <c r="B389" s="795"/>
      <c r="C389" s="795"/>
      <c r="D389" s="795"/>
      <c r="E389" s="796"/>
      <c r="G389" s="702"/>
      <c r="H389" s="744"/>
    </row>
    <row r="390" spans="1:8" ht="13.5" customHeight="1">
      <c r="A390" s="794" t="s">
        <v>910</v>
      </c>
      <c r="B390" s="795">
        <v>-362663213.29000002</v>
      </c>
      <c r="C390" s="795">
        <v>0</v>
      </c>
      <c r="D390" s="795">
        <v>0</v>
      </c>
      <c r="E390" s="796">
        <v>-362663213.29000002</v>
      </c>
      <c r="G390" s="702"/>
      <c r="H390" s="744"/>
    </row>
    <row r="391" spans="1:8" ht="13.5" customHeight="1">
      <c r="A391" s="794"/>
      <c r="B391" s="795"/>
      <c r="C391" s="795"/>
      <c r="D391" s="795"/>
      <c r="E391" s="796"/>
      <c r="G391" s="702"/>
      <c r="H391" s="744"/>
    </row>
    <row r="392" spans="1:8" ht="13.5" customHeight="1">
      <c r="A392" s="794" t="s">
        <v>911</v>
      </c>
      <c r="B392" s="795"/>
      <c r="C392" s="795"/>
      <c r="D392" s="795"/>
      <c r="E392" s="796"/>
      <c r="G392" s="702"/>
      <c r="H392" s="744"/>
    </row>
    <row r="393" spans="1:8" ht="13.5" customHeight="1">
      <c r="A393" s="794" t="s">
        <v>912</v>
      </c>
      <c r="B393" s="795">
        <v>-362663213.29000002</v>
      </c>
      <c r="C393" s="795">
        <v>0</v>
      </c>
      <c r="D393" s="795">
        <v>0</v>
      </c>
      <c r="E393" s="796">
        <v>-362663213.29000002</v>
      </c>
      <c r="G393" s="702"/>
      <c r="H393" s="744"/>
    </row>
    <row r="394" spans="1:8" ht="13.5" customHeight="1">
      <c r="A394" s="651" t="s">
        <v>379</v>
      </c>
      <c r="B394" s="652">
        <v>-362663213.29000002</v>
      </c>
      <c r="C394" s="652">
        <v>0</v>
      </c>
      <c r="D394" s="652">
        <v>0</v>
      </c>
      <c r="E394" s="653">
        <v>-362663213.29000002</v>
      </c>
      <c r="G394" s="702"/>
      <c r="H394" s="744"/>
    </row>
    <row r="395" spans="1:8" ht="13.5" customHeight="1">
      <c r="A395" s="794"/>
      <c r="B395" s="795"/>
      <c r="C395" s="795"/>
      <c r="D395" s="795"/>
      <c r="E395" s="796"/>
      <c r="G395" s="702"/>
      <c r="H395" s="744"/>
    </row>
    <row r="396" spans="1:8" ht="13.5" customHeight="1">
      <c r="A396" s="794" t="s">
        <v>913</v>
      </c>
      <c r="B396" s="795">
        <v>-76367010.349999994</v>
      </c>
      <c r="C396" s="795">
        <v>0</v>
      </c>
      <c r="D396" s="795">
        <v>0</v>
      </c>
      <c r="E396" s="796">
        <v>-76367010.349999994</v>
      </c>
      <c r="G396" s="702"/>
      <c r="H396" s="744"/>
    </row>
    <row r="397" spans="1:8" ht="13.5" customHeight="1">
      <c r="A397" s="794"/>
      <c r="B397" s="795"/>
      <c r="C397" s="795"/>
      <c r="D397" s="795"/>
      <c r="E397" s="796"/>
      <c r="G397" s="702"/>
      <c r="H397" s="744"/>
    </row>
    <row r="398" spans="1:8" ht="13.5" customHeight="1">
      <c r="A398" s="794" t="s">
        <v>914</v>
      </c>
      <c r="B398" s="795"/>
      <c r="C398" s="795"/>
      <c r="D398" s="795"/>
      <c r="E398" s="796"/>
      <c r="G398" s="702"/>
      <c r="H398" s="744"/>
    </row>
    <row r="399" spans="1:8" ht="13.5" customHeight="1">
      <c r="A399" s="794" t="s">
        <v>915</v>
      </c>
      <c r="B399" s="795">
        <v>-84513868.400000006</v>
      </c>
      <c r="C399" s="795">
        <v>0</v>
      </c>
      <c r="D399" s="795">
        <v>0</v>
      </c>
      <c r="E399" s="796">
        <v>-84513868.400000006</v>
      </c>
      <c r="G399" s="702"/>
      <c r="H399" s="744"/>
    </row>
    <row r="400" spans="1:8" ht="13.5" customHeight="1">
      <c r="A400" s="794" t="s">
        <v>916</v>
      </c>
      <c r="B400" s="795">
        <v>1034246.37</v>
      </c>
      <c r="C400" s="795">
        <v>0</v>
      </c>
      <c r="D400" s="795">
        <v>0</v>
      </c>
      <c r="E400" s="796">
        <v>1034246.37</v>
      </c>
      <c r="G400" s="786"/>
      <c r="H400" s="787"/>
    </row>
    <row r="401" spans="1:8" ht="13.5" customHeight="1">
      <c r="A401" s="794" t="s">
        <v>917</v>
      </c>
      <c r="B401" s="795">
        <v>4488783.51</v>
      </c>
      <c r="C401" s="795">
        <v>0</v>
      </c>
      <c r="D401" s="795">
        <v>0</v>
      </c>
      <c r="E401" s="796">
        <v>4488783.51</v>
      </c>
      <c r="G401" s="702"/>
      <c r="H401" s="744"/>
    </row>
    <row r="402" spans="1:8" ht="13.5" customHeight="1">
      <c r="A402" s="794" t="s">
        <v>918</v>
      </c>
      <c r="B402" s="795">
        <v>1299</v>
      </c>
      <c r="C402" s="795">
        <v>0</v>
      </c>
      <c r="D402" s="795">
        <v>0</v>
      </c>
      <c r="E402" s="796">
        <v>1299</v>
      </c>
      <c r="G402" s="786"/>
      <c r="H402" s="787"/>
    </row>
    <row r="403" spans="1:8" ht="13.5" customHeight="1">
      <c r="A403" s="794" t="s">
        <v>919</v>
      </c>
      <c r="B403" s="795">
        <v>26999.96</v>
      </c>
      <c r="C403" s="795">
        <v>0</v>
      </c>
      <c r="D403" s="795">
        <v>0</v>
      </c>
      <c r="E403" s="796">
        <v>26999.96</v>
      </c>
      <c r="G403" s="702"/>
      <c r="H403" s="744"/>
    </row>
    <row r="404" spans="1:8" ht="13.5" customHeight="1">
      <c r="A404" s="794" t="s">
        <v>920</v>
      </c>
      <c r="B404" s="795">
        <v>118415.67999999999</v>
      </c>
      <c r="C404" s="795">
        <v>0</v>
      </c>
      <c r="D404" s="795">
        <v>0</v>
      </c>
      <c r="E404" s="796">
        <v>118415.67999999999</v>
      </c>
      <c r="G404" s="702"/>
      <c r="H404" s="744"/>
    </row>
    <row r="405" spans="1:8" ht="13.5" customHeight="1">
      <c r="A405" s="794" t="s">
        <v>921</v>
      </c>
      <c r="B405" s="795">
        <v>1711961.99</v>
      </c>
      <c r="C405" s="795">
        <v>0</v>
      </c>
      <c r="D405" s="795">
        <v>0</v>
      </c>
      <c r="E405" s="796">
        <v>1711961.99</v>
      </c>
      <c r="G405" s="702"/>
      <c r="H405" s="744"/>
    </row>
    <row r="406" spans="1:8" ht="13.5" customHeight="1">
      <c r="A406" s="794" t="s">
        <v>922</v>
      </c>
      <c r="B406" s="795">
        <v>143160.54</v>
      </c>
      <c r="C406" s="795">
        <v>0</v>
      </c>
      <c r="D406" s="795">
        <v>0</v>
      </c>
      <c r="E406" s="796">
        <v>143160.54</v>
      </c>
      <c r="G406" s="702"/>
      <c r="H406" s="744"/>
    </row>
    <row r="407" spans="1:8" ht="13.5" customHeight="1">
      <c r="A407" s="794" t="s">
        <v>923</v>
      </c>
      <c r="B407" s="795">
        <v>8195.92</v>
      </c>
      <c r="C407" s="795">
        <v>0</v>
      </c>
      <c r="D407" s="795">
        <v>0</v>
      </c>
      <c r="E407" s="796">
        <v>8195.92</v>
      </c>
      <c r="G407" s="786"/>
      <c r="H407" s="787"/>
    </row>
    <row r="408" spans="1:8" ht="13.5" customHeight="1">
      <c r="A408" s="794" t="s">
        <v>924</v>
      </c>
      <c r="B408" s="795">
        <v>613795.07999999996</v>
      </c>
      <c r="C408" s="795">
        <v>0</v>
      </c>
      <c r="D408" s="795">
        <v>0</v>
      </c>
      <c r="E408" s="796">
        <v>613795.07999999996</v>
      </c>
      <c r="G408" s="786"/>
      <c r="H408" s="787"/>
    </row>
    <row r="409" spans="1:8" ht="13.5" customHeight="1">
      <c r="A409" s="651" t="s">
        <v>379</v>
      </c>
      <c r="B409" s="652">
        <v>-76367010.349999994</v>
      </c>
      <c r="C409" s="652">
        <v>0</v>
      </c>
      <c r="D409" s="652">
        <v>0</v>
      </c>
      <c r="E409" s="653">
        <v>-76367010.349999994</v>
      </c>
      <c r="G409" s="702"/>
      <c r="H409" s="744"/>
    </row>
    <row r="410" spans="1:8" ht="13.5" customHeight="1">
      <c r="A410" s="794"/>
      <c r="B410" s="795"/>
      <c r="C410" s="795"/>
      <c r="D410" s="795"/>
      <c r="E410" s="796"/>
      <c r="G410" s="702"/>
      <c r="H410" s="744"/>
    </row>
    <row r="411" spans="1:8" ht="13.5" customHeight="1">
      <c r="A411" s="794" t="s">
        <v>1305</v>
      </c>
      <c r="B411" s="795">
        <v>-492000</v>
      </c>
      <c r="C411" s="795">
        <v>0</v>
      </c>
      <c r="D411" s="795">
        <v>0</v>
      </c>
      <c r="E411" s="796">
        <v>-492000</v>
      </c>
      <c r="G411" s="702"/>
      <c r="H411" s="744"/>
    </row>
    <row r="412" spans="1:8" ht="13.5" customHeight="1">
      <c r="A412" s="794" t="s">
        <v>1306</v>
      </c>
      <c r="B412" s="795">
        <v>-492000</v>
      </c>
      <c r="C412" s="795">
        <v>0</v>
      </c>
      <c r="D412" s="795">
        <v>0</v>
      </c>
      <c r="E412" s="796">
        <v>-492000</v>
      </c>
      <c r="G412" s="702"/>
      <c r="H412" s="744"/>
    </row>
    <row r="413" spans="1:8" ht="13.5" customHeight="1">
      <c r="A413" s="794" t="s">
        <v>1307</v>
      </c>
      <c r="B413" s="795"/>
      <c r="C413" s="795"/>
      <c r="D413" s="795"/>
      <c r="E413" s="796"/>
      <c r="G413" s="702"/>
      <c r="H413" s="744"/>
    </row>
    <row r="414" spans="1:8" ht="13.5" customHeight="1">
      <c r="A414" s="794" t="s">
        <v>1308</v>
      </c>
      <c r="B414" s="795">
        <v>-492000</v>
      </c>
      <c r="C414" s="795">
        <v>0</v>
      </c>
      <c r="D414" s="795">
        <v>0</v>
      </c>
      <c r="E414" s="796">
        <v>-492000</v>
      </c>
      <c r="G414" s="702"/>
      <c r="H414" s="744"/>
    </row>
    <row r="415" spans="1:8" ht="13.5" customHeight="1">
      <c r="A415" s="651" t="s">
        <v>379</v>
      </c>
      <c r="B415" s="652">
        <v>-492000</v>
      </c>
      <c r="C415" s="652">
        <v>0</v>
      </c>
      <c r="D415" s="652">
        <v>0</v>
      </c>
      <c r="E415" s="653">
        <v>-492000</v>
      </c>
      <c r="G415" s="702"/>
      <c r="H415" s="744"/>
    </row>
    <row r="416" spans="1:8" ht="13.5" customHeight="1">
      <c r="A416" s="794"/>
      <c r="B416" s="795"/>
      <c r="C416" s="795"/>
      <c r="D416" s="795"/>
      <c r="E416" s="796"/>
      <c r="G416" s="702"/>
      <c r="H416" s="744"/>
    </row>
    <row r="417" spans="1:8" ht="13.5" customHeight="1">
      <c r="A417" s="794" t="s">
        <v>925</v>
      </c>
      <c r="B417" s="795">
        <v>-243205857.31999999</v>
      </c>
      <c r="C417" s="795">
        <v>0</v>
      </c>
      <c r="D417" s="795">
        <v>0</v>
      </c>
      <c r="E417" s="796">
        <v>-243205857.31999999</v>
      </c>
      <c r="G417" s="702"/>
      <c r="H417" s="744"/>
    </row>
    <row r="418" spans="1:8" ht="13.5" customHeight="1">
      <c r="A418" s="794"/>
      <c r="B418" s="795"/>
      <c r="C418" s="795"/>
      <c r="D418" s="795"/>
      <c r="E418" s="796"/>
      <c r="G418" s="702"/>
      <c r="H418" s="744"/>
    </row>
    <row r="419" spans="1:8" ht="13.5" customHeight="1">
      <c r="A419" s="794" t="s">
        <v>926</v>
      </c>
      <c r="B419" s="795">
        <v>-136447501.97</v>
      </c>
      <c r="C419" s="795">
        <v>0</v>
      </c>
      <c r="D419" s="795">
        <v>0</v>
      </c>
      <c r="E419" s="796">
        <v>-136447501.97</v>
      </c>
      <c r="G419" s="702"/>
      <c r="H419" s="744"/>
    </row>
    <row r="420" spans="1:8" ht="13.5" customHeight="1">
      <c r="A420" s="794" t="s">
        <v>927</v>
      </c>
      <c r="B420" s="795">
        <v>-136447501.97</v>
      </c>
      <c r="C420" s="795">
        <v>0</v>
      </c>
      <c r="D420" s="795">
        <v>0</v>
      </c>
      <c r="E420" s="796">
        <v>-136447501.97</v>
      </c>
      <c r="G420" s="702"/>
      <c r="H420" s="744"/>
    </row>
    <row r="421" spans="1:8" ht="13.5" customHeight="1">
      <c r="A421" s="794"/>
      <c r="B421" s="795"/>
      <c r="C421" s="795"/>
      <c r="D421" s="795"/>
      <c r="E421" s="796"/>
      <c r="G421" s="702"/>
      <c r="H421" s="744"/>
    </row>
    <row r="422" spans="1:8" ht="13.5" customHeight="1">
      <c r="A422" s="794" t="s">
        <v>928</v>
      </c>
      <c r="B422" s="795"/>
      <c r="C422" s="795"/>
      <c r="D422" s="795"/>
      <c r="E422" s="796"/>
      <c r="G422" s="702"/>
      <c r="H422" s="744"/>
    </row>
    <row r="423" spans="1:8" ht="13.5" customHeight="1">
      <c r="A423" s="794" t="s">
        <v>929</v>
      </c>
      <c r="B423" s="795">
        <v>-681613.21</v>
      </c>
      <c r="C423" s="795">
        <v>0</v>
      </c>
      <c r="D423" s="795">
        <v>0</v>
      </c>
      <c r="E423" s="796">
        <v>-681613.21</v>
      </c>
      <c r="G423" s="702"/>
      <c r="H423" s="744"/>
    </row>
    <row r="424" spans="1:8" ht="13.5" customHeight="1">
      <c r="A424" s="794" t="s">
        <v>930</v>
      </c>
      <c r="B424" s="795">
        <v>-19141940.41</v>
      </c>
      <c r="C424" s="795">
        <v>0</v>
      </c>
      <c r="D424" s="795">
        <v>0</v>
      </c>
      <c r="E424" s="796">
        <v>-19141940.41</v>
      </c>
      <c r="G424" s="702"/>
      <c r="H424" s="744"/>
    </row>
    <row r="425" spans="1:8" ht="13.5" customHeight="1">
      <c r="A425" s="794" t="s">
        <v>931</v>
      </c>
      <c r="B425" s="795">
        <v>-8471052.3599999994</v>
      </c>
      <c r="C425" s="795">
        <v>0</v>
      </c>
      <c r="D425" s="795">
        <v>0</v>
      </c>
      <c r="E425" s="796">
        <v>-8471052.3599999994</v>
      </c>
      <c r="G425" s="702"/>
      <c r="H425" s="744"/>
    </row>
    <row r="426" spans="1:8" ht="13.5" customHeight="1">
      <c r="A426" s="794" t="s">
        <v>932</v>
      </c>
      <c r="B426" s="795">
        <v>-12550990.390000001</v>
      </c>
      <c r="C426" s="795">
        <v>0</v>
      </c>
      <c r="D426" s="795">
        <v>0</v>
      </c>
      <c r="E426" s="796">
        <v>-12550990.390000001</v>
      </c>
      <c r="G426" s="702"/>
      <c r="H426" s="744"/>
    </row>
    <row r="427" spans="1:8" ht="13.5" customHeight="1">
      <c r="A427" s="794" t="s">
        <v>933</v>
      </c>
      <c r="B427" s="795">
        <v>-18299329.350000001</v>
      </c>
      <c r="C427" s="795">
        <v>0</v>
      </c>
      <c r="D427" s="795">
        <v>0</v>
      </c>
      <c r="E427" s="796">
        <v>-18299329.350000001</v>
      </c>
      <c r="G427" s="702"/>
      <c r="H427" s="744"/>
    </row>
    <row r="428" spans="1:8" ht="13.5" customHeight="1">
      <c r="A428" s="794" t="s">
        <v>934</v>
      </c>
      <c r="B428" s="795">
        <v>-18885383.48</v>
      </c>
      <c r="C428" s="795">
        <v>0</v>
      </c>
      <c r="D428" s="795">
        <v>0</v>
      </c>
      <c r="E428" s="796">
        <v>-18885383.48</v>
      </c>
      <c r="G428" s="702"/>
      <c r="H428" s="744"/>
    </row>
    <row r="429" spans="1:8" ht="13.5" customHeight="1">
      <c r="A429" s="794" t="s">
        <v>935</v>
      </c>
      <c r="B429" s="795">
        <v>-29694684.350000001</v>
      </c>
      <c r="C429" s="795">
        <v>0</v>
      </c>
      <c r="D429" s="795">
        <v>0</v>
      </c>
      <c r="E429" s="796">
        <v>-29694684.350000001</v>
      </c>
      <c r="G429" s="702"/>
      <c r="H429" s="744"/>
    </row>
    <row r="430" spans="1:8" ht="13.5" customHeight="1">
      <c r="A430" s="794" t="s">
        <v>936</v>
      </c>
      <c r="B430" s="795">
        <v>-16353031.84</v>
      </c>
      <c r="C430" s="795">
        <v>0</v>
      </c>
      <c r="D430" s="795">
        <v>0</v>
      </c>
      <c r="E430" s="796">
        <v>-16353031.84</v>
      </c>
      <c r="G430" s="702"/>
      <c r="H430" s="744"/>
    </row>
    <row r="431" spans="1:8" ht="13.5" customHeight="1">
      <c r="A431" s="794" t="s">
        <v>937</v>
      </c>
      <c r="B431" s="795">
        <v>-18242134.350000001</v>
      </c>
      <c r="C431" s="795">
        <v>0</v>
      </c>
      <c r="D431" s="795">
        <v>0</v>
      </c>
      <c r="E431" s="796">
        <v>-18242134.350000001</v>
      </c>
      <c r="G431" s="702"/>
      <c r="H431" s="744"/>
    </row>
    <row r="432" spans="1:8" ht="13.5" customHeight="1">
      <c r="A432" s="794" t="s">
        <v>938</v>
      </c>
      <c r="B432" s="795">
        <v>-5304651.78</v>
      </c>
      <c r="C432" s="795">
        <v>0</v>
      </c>
      <c r="D432" s="795">
        <v>0</v>
      </c>
      <c r="E432" s="796">
        <v>-5304651.78</v>
      </c>
      <c r="G432" s="702"/>
      <c r="H432" s="744"/>
    </row>
    <row r="433" spans="1:8" ht="13.5" customHeight="1">
      <c r="A433" s="794" t="s">
        <v>939</v>
      </c>
      <c r="B433" s="795">
        <v>741916.85</v>
      </c>
      <c r="C433" s="795">
        <v>0</v>
      </c>
      <c r="D433" s="795">
        <v>0</v>
      </c>
      <c r="E433" s="796">
        <v>741916.85</v>
      </c>
      <c r="G433" s="702"/>
      <c r="H433" s="744"/>
    </row>
    <row r="434" spans="1:8" ht="13.5" customHeight="1">
      <c r="A434" s="794" t="s">
        <v>940</v>
      </c>
      <c r="B434" s="795">
        <v>11261630.779999999</v>
      </c>
      <c r="C434" s="795">
        <v>0</v>
      </c>
      <c r="D434" s="795">
        <v>0</v>
      </c>
      <c r="E434" s="796">
        <v>11261630.779999999</v>
      </c>
      <c r="G434" s="702"/>
      <c r="H434" s="744"/>
    </row>
    <row r="435" spans="1:8" ht="13.5" customHeight="1">
      <c r="A435" s="794" t="s">
        <v>941</v>
      </c>
      <c r="B435" s="795">
        <v>7457174.5300000003</v>
      </c>
      <c r="C435" s="795">
        <v>0</v>
      </c>
      <c r="D435" s="795">
        <v>0</v>
      </c>
      <c r="E435" s="796">
        <v>7457174.5300000003</v>
      </c>
      <c r="G435" s="702"/>
      <c r="H435" s="744"/>
    </row>
    <row r="436" spans="1:8" ht="13.5" customHeight="1">
      <c r="A436" s="794" t="s">
        <v>942</v>
      </c>
      <c r="B436" s="795">
        <v>-17630778.73</v>
      </c>
      <c r="C436" s="795">
        <v>0</v>
      </c>
      <c r="D436" s="795">
        <v>0</v>
      </c>
      <c r="E436" s="796">
        <v>-17630778.73</v>
      </c>
      <c r="G436" s="702"/>
      <c r="H436" s="744"/>
    </row>
    <row r="437" spans="1:8" ht="13.5" customHeight="1">
      <c r="A437" s="794" t="s">
        <v>943</v>
      </c>
      <c r="B437" s="795">
        <v>16251847.970000001</v>
      </c>
      <c r="C437" s="795">
        <v>0</v>
      </c>
      <c r="D437" s="795">
        <v>0</v>
      </c>
      <c r="E437" s="796">
        <v>16251847.970000001</v>
      </c>
      <c r="G437" s="702"/>
      <c r="H437" s="744"/>
    </row>
    <row r="438" spans="1:8" ht="13.5" customHeight="1">
      <c r="A438" s="794" t="s">
        <v>944</v>
      </c>
      <c r="B438" s="795">
        <v>-9740702.3499999996</v>
      </c>
      <c r="C438" s="795">
        <v>0</v>
      </c>
      <c r="D438" s="795">
        <v>0</v>
      </c>
      <c r="E438" s="796">
        <v>-9740702.3499999996</v>
      </c>
      <c r="G438" s="702"/>
      <c r="H438" s="744"/>
    </row>
    <row r="439" spans="1:8" ht="13.5" customHeight="1">
      <c r="A439" s="794" t="s">
        <v>945</v>
      </c>
      <c r="B439" s="795">
        <v>15748922.98</v>
      </c>
      <c r="C439" s="795">
        <v>0</v>
      </c>
      <c r="D439" s="795">
        <v>0</v>
      </c>
      <c r="E439" s="796">
        <v>15748922.98</v>
      </c>
      <c r="G439" s="702"/>
      <c r="H439" s="744"/>
    </row>
    <row r="440" spans="1:8" ht="13.5" customHeight="1">
      <c r="A440" s="794" t="s">
        <v>946</v>
      </c>
      <c r="B440" s="795">
        <v>-8612054.5999999996</v>
      </c>
      <c r="C440" s="795">
        <v>0</v>
      </c>
      <c r="D440" s="795">
        <v>0</v>
      </c>
      <c r="E440" s="796">
        <v>-8612054.5999999996</v>
      </c>
      <c r="G440" s="702"/>
      <c r="H440" s="744"/>
    </row>
    <row r="441" spans="1:8" ht="13.5" customHeight="1">
      <c r="A441" s="794" t="s">
        <v>947</v>
      </c>
      <c r="B441" s="795">
        <v>-20879862.640000001</v>
      </c>
      <c r="C441" s="795">
        <v>0</v>
      </c>
      <c r="D441" s="795">
        <v>0</v>
      </c>
      <c r="E441" s="796">
        <v>-20879862.640000001</v>
      </c>
      <c r="G441" s="702"/>
      <c r="H441" s="744"/>
    </row>
    <row r="442" spans="1:8" ht="13.5" customHeight="1">
      <c r="A442" s="794" t="s">
        <v>948</v>
      </c>
      <c r="B442" s="795">
        <v>-3853303.49</v>
      </c>
      <c r="C442" s="795">
        <v>0</v>
      </c>
      <c r="D442" s="795">
        <v>0</v>
      </c>
      <c r="E442" s="796">
        <v>-3853303.49</v>
      </c>
      <c r="G442" s="702"/>
      <c r="H442" s="744"/>
    </row>
    <row r="443" spans="1:8" ht="13.5" customHeight="1">
      <c r="A443" s="794" t="s">
        <v>949</v>
      </c>
      <c r="B443" s="795">
        <v>2698740.05</v>
      </c>
      <c r="C443" s="795">
        <v>0</v>
      </c>
      <c r="D443" s="795">
        <v>0</v>
      </c>
      <c r="E443" s="796">
        <v>2698740.05</v>
      </c>
      <c r="G443" s="702"/>
      <c r="H443" s="744"/>
    </row>
    <row r="444" spans="1:8" ht="13.5" customHeight="1">
      <c r="A444" s="794" t="s">
        <v>950</v>
      </c>
      <c r="B444" s="795">
        <v>12749802.699999999</v>
      </c>
      <c r="C444" s="795">
        <v>0</v>
      </c>
      <c r="D444" s="795">
        <v>0</v>
      </c>
      <c r="E444" s="796">
        <v>12749802.699999999</v>
      </c>
      <c r="G444" s="702"/>
      <c r="H444" s="744"/>
    </row>
    <row r="445" spans="1:8" ht="13.5" customHeight="1">
      <c r="A445" s="794" t="s">
        <v>951</v>
      </c>
      <c r="B445" s="795">
        <v>4983975.5</v>
      </c>
      <c r="C445" s="795">
        <v>0</v>
      </c>
      <c r="D445" s="795">
        <v>0</v>
      </c>
      <c r="E445" s="796">
        <v>4983975.5</v>
      </c>
      <c r="G445" s="702"/>
      <c r="H445" s="744"/>
    </row>
    <row r="446" spans="1:8" ht="13.5" customHeight="1">
      <c r="A446" s="651" t="s">
        <v>379</v>
      </c>
      <c r="B446" s="652">
        <v>-136447501.97</v>
      </c>
      <c r="C446" s="652">
        <v>0</v>
      </c>
      <c r="D446" s="652">
        <v>0</v>
      </c>
      <c r="E446" s="653">
        <v>-136447501.97</v>
      </c>
      <c r="G446" s="702"/>
      <c r="H446" s="744"/>
    </row>
    <row r="447" spans="1:8" ht="13.5" customHeight="1">
      <c r="A447" s="794"/>
      <c r="B447" s="795"/>
      <c r="C447" s="795"/>
      <c r="D447" s="795"/>
      <c r="E447" s="796"/>
      <c r="G447" s="702"/>
      <c r="H447" s="744"/>
    </row>
    <row r="448" spans="1:8" ht="13.5" customHeight="1">
      <c r="A448" s="794" t="s">
        <v>952</v>
      </c>
      <c r="B448" s="795">
        <v>-217888259.19999999</v>
      </c>
      <c r="C448" s="795">
        <v>0</v>
      </c>
      <c r="D448" s="795">
        <v>0</v>
      </c>
      <c r="E448" s="796">
        <v>-217888259.19999999</v>
      </c>
      <c r="G448" s="702"/>
      <c r="H448" s="744"/>
    </row>
    <row r="449" spans="1:8" ht="13.5" customHeight="1">
      <c r="A449" s="794"/>
      <c r="B449" s="795"/>
      <c r="C449" s="795"/>
      <c r="D449" s="795"/>
      <c r="E449" s="796"/>
      <c r="G449" s="702"/>
      <c r="H449" s="744"/>
    </row>
    <row r="450" spans="1:8" ht="13.5" customHeight="1">
      <c r="A450" s="794" t="s">
        <v>953</v>
      </c>
      <c r="B450" s="795">
        <v>-217888259.19999999</v>
      </c>
      <c r="C450" s="795">
        <v>0</v>
      </c>
      <c r="D450" s="795">
        <v>0</v>
      </c>
      <c r="E450" s="796">
        <v>-217888259.19999999</v>
      </c>
      <c r="G450" s="702"/>
      <c r="H450" s="744"/>
    </row>
    <row r="451" spans="1:8" ht="13.5" customHeight="1">
      <c r="A451" s="794"/>
      <c r="B451" s="795"/>
      <c r="C451" s="795"/>
      <c r="D451" s="795"/>
      <c r="E451" s="796"/>
      <c r="G451" s="702"/>
      <c r="H451" s="744"/>
    </row>
    <row r="452" spans="1:8" ht="13.5" customHeight="1">
      <c r="A452" s="794" t="s">
        <v>954</v>
      </c>
      <c r="B452" s="795"/>
      <c r="C452" s="795"/>
      <c r="D452" s="795"/>
      <c r="E452" s="796"/>
      <c r="G452" s="702"/>
      <c r="H452" s="744"/>
    </row>
    <row r="453" spans="1:8" ht="13.5" customHeight="1">
      <c r="A453" s="794" t="s">
        <v>955</v>
      </c>
      <c r="B453" s="795">
        <v>-217888259.19999999</v>
      </c>
      <c r="C453" s="795">
        <v>0</v>
      </c>
      <c r="D453" s="795">
        <v>0</v>
      </c>
      <c r="E453" s="796">
        <v>-217888259.19999999</v>
      </c>
      <c r="G453" s="702"/>
      <c r="H453" s="744"/>
    </row>
    <row r="454" spans="1:8" ht="13.5" customHeight="1">
      <c r="A454" s="651" t="s">
        <v>379</v>
      </c>
      <c r="B454" s="652">
        <v>-217888259.19999999</v>
      </c>
      <c r="C454" s="652">
        <v>0</v>
      </c>
      <c r="D454" s="652">
        <v>0</v>
      </c>
      <c r="E454" s="653">
        <v>-217888259.19999999</v>
      </c>
      <c r="G454" s="702"/>
      <c r="H454" s="744"/>
    </row>
    <row r="455" spans="1:8" ht="13.5" customHeight="1">
      <c r="A455" s="794"/>
      <c r="B455" s="795"/>
      <c r="C455" s="795"/>
      <c r="D455" s="795"/>
      <c r="E455" s="796"/>
      <c r="G455" s="702"/>
      <c r="H455" s="744"/>
    </row>
    <row r="456" spans="1:8" ht="13.5" customHeight="1">
      <c r="A456" s="794" t="s">
        <v>956</v>
      </c>
      <c r="B456" s="795">
        <v>111129903.84999999</v>
      </c>
      <c r="C456" s="795">
        <v>0</v>
      </c>
      <c r="D456" s="795">
        <v>0</v>
      </c>
      <c r="E456" s="796">
        <v>111129903.84999999</v>
      </c>
      <c r="G456" s="702"/>
      <c r="H456" s="744"/>
    </row>
    <row r="457" spans="1:8" ht="13.5" customHeight="1">
      <c r="A457" s="794" t="s">
        <v>957</v>
      </c>
      <c r="B457" s="795">
        <v>111129903.84999999</v>
      </c>
      <c r="C457" s="795">
        <v>0</v>
      </c>
      <c r="D457" s="795">
        <v>0</v>
      </c>
      <c r="E457" s="796">
        <v>111129903.84999999</v>
      </c>
      <c r="G457" s="702"/>
      <c r="H457" s="744"/>
    </row>
    <row r="458" spans="1:8" ht="13.5" customHeight="1">
      <c r="A458" s="794"/>
      <c r="B458" s="795"/>
      <c r="C458" s="795"/>
      <c r="D458" s="795"/>
      <c r="E458" s="796"/>
      <c r="G458" s="702"/>
      <c r="H458" s="744"/>
    </row>
    <row r="459" spans="1:8" ht="13.5" customHeight="1">
      <c r="A459" s="794" t="s">
        <v>958</v>
      </c>
      <c r="B459" s="795"/>
      <c r="C459" s="795"/>
      <c r="D459" s="795"/>
      <c r="E459" s="796"/>
      <c r="G459" s="702"/>
      <c r="H459" s="744"/>
    </row>
    <row r="460" spans="1:8" ht="13.5" customHeight="1">
      <c r="A460" s="797" t="s">
        <v>959</v>
      </c>
      <c r="B460" s="795">
        <v>681613.21</v>
      </c>
      <c r="C460" s="795">
        <v>0</v>
      </c>
      <c r="D460" s="795">
        <v>0</v>
      </c>
      <c r="E460" s="796">
        <v>681613.21</v>
      </c>
      <c r="G460" s="702"/>
      <c r="H460" s="744"/>
    </row>
    <row r="461" spans="1:8" ht="13.5" customHeight="1">
      <c r="A461" s="797" t="s">
        <v>960</v>
      </c>
      <c r="B461" s="795">
        <v>19141940.41</v>
      </c>
      <c r="C461" s="795">
        <v>0</v>
      </c>
      <c r="D461" s="795">
        <v>0</v>
      </c>
      <c r="E461" s="796">
        <v>19141940.41</v>
      </c>
      <c r="G461" s="702"/>
      <c r="H461" s="744"/>
    </row>
    <row r="462" spans="1:8" ht="13.5" customHeight="1">
      <c r="A462" s="797" t="s">
        <v>961</v>
      </c>
      <c r="B462" s="795">
        <v>8471052.3599999994</v>
      </c>
      <c r="C462" s="795">
        <v>0</v>
      </c>
      <c r="D462" s="795">
        <v>0</v>
      </c>
      <c r="E462" s="796">
        <v>8471052.3599999994</v>
      </c>
      <c r="G462" s="702"/>
      <c r="H462" s="744"/>
    </row>
    <row r="463" spans="1:8" ht="13.5" customHeight="1">
      <c r="A463" s="797" t="s">
        <v>962</v>
      </c>
      <c r="B463" s="795">
        <v>12550990.390000001</v>
      </c>
      <c r="C463" s="795">
        <v>0</v>
      </c>
      <c r="D463" s="795">
        <v>0</v>
      </c>
      <c r="E463" s="796">
        <v>12550990.390000001</v>
      </c>
      <c r="G463" s="702"/>
      <c r="H463" s="744"/>
    </row>
    <row r="464" spans="1:8" ht="13.5" customHeight="1">
      <c r="A464" s="797" t="s">
        <v>963</v>
      </c>
      <c r="B464" s="795">
        <v>18299329.350000001</v>
      </c>
      <c r="C464" s="795">
        <v>0</v>
      </c>
      <c r="D464" s="795">
        <v>0</v>
      </c>
      <c r="E464" s="796">
        <v>18299329.350000001</v>
      </c>
      <c r="G464" s="702"/>
      <c r="H464" s="744"/>
    </row>
    <row r="465" spans="1:8" ht="13.5" customHeight="1">
      <c r="A465" s="797" t="s">
        <v>964</v>
      </c>
      <c r="B465" s="795">
        <v>18885383.48</v>
      </c>
      <c r="C465" s="795">
        <v>0</v>
      </c>
      <c r="D465" s="795">
        <v>0</v>
      </c>
      <c r="E465" s="796">
        <v>18885383.48</v>
      </c>
      <c r="G465" s="702"/>
      <c r="H465" s="744"/>
    </row>
    <row r="466" spans="1:8" ht="13.5" customHeight="1">
      <c r="A466" s="797" t="s">
        <v>965</v>
      </c>
      <c r="B466" s="795">
        <v>29523329.350000001</v>
      </c>
      <c r="C466" s="795">
        <v>0</v>
      </c>
      <c r="D466" s="795">
        <v>0</v>
      </c>
      <c r="E466" s="796">
        <v>29523329.350000001</v>
      </c>
      <c r="G466" s="702"/>
      <c r="H466" s="744"/>
    </row>
    <row r="467" spans="1:8" ht="13.5" customHeight="1">
      <c r="A467" s="797" t="s">
        <v>966</v>
      </c>
      <c r="B467" s="795">
        <v>646360.79</v>
      </c>
      <c r="C467" s="795">
        <v>0</v>
      </c>
      <c r="D467" s="795">
        <v>0</v>
      </c>
      <c r="E467" s="796">
        <v>646360.79</v>
      </c>
      <c r="G467" s="702"/>
      <c r="H467" s="744"/>
    </row>
    <row r="468" spans="1:8" ht="13.5" customHeight="1">
      <c r="A468" s="797" t="s">
        <v>967</v>
      </c>
      <c r="B468" s="795">
        <v>-26725</v>
      </c>
      <c r="C468" s="795">
        <v>0</v>
      </c>
      <c r="D468" s="795">
        <v>0</v>
      </c>
      <c r="E468" s="796">
        <v>-26725</v>
      </c>
      <c r="G468" s="702"/>
      <c r="H468" s="744"/>
    </row>
    <row r="469" spans="1:8" ht="13.5" customHeight="1">
      <c r="A469" s="797" t="s">
        <v>968</v>
      </c>
      <c r="B469" s="795">
        <v>-487679.89</v>
      </c>
      <c r="C469" s="795">
        <v>0</v>
      </c>
      <c r="D469" s="795">
        <v>0</v>
      </c>
      <c r="E469" s="796">
        <v>-487679.89</v>
      </c>
      <c r="G469" s="702"/>
      <c r="H469" s="744"/>
    </row>
    <row r="470" spans="1:8" ht="13.5" customHeight="1">
      <c r="A470" s="797" t="s">
        <v>969</v>
      </c>
      <c r="B470" s="795">
        <v>-66736.91</v>
      </c>
      <c r="C470" s="795">
        <v>0</v>
      </c>
      <c r="D470" s="795">
        <v>0</v>
      </c>
      <c r="E470" s="796">
        <v>-66736.91</v>
      </c>
      <c r="G470" s="702"/>
      <c r="H470" s="744"/>
    </row>
    <row r="471" spans="1:8" ht="13.5" customHeight="1">
      <c r="A471" s="797" t="s">
        <v>970</v>
      </c>
      <c r="B471" s="795">
        <v>-16054.07</v>
      </c>
      <c r="C471" s="795">
        <v>0</v>
      </c>
      <c r="D471" s="795">
        <v>0</v>
      </c>
      <c r="E471" s="796">
        <v>-16054.07</v>
      </c>
      <c r="G471" s="702"/>
      <c r="H471" s="744"/>
    </row>
    <row r="472" spans="1:8" ht="13.5" customHeight="1">
      <c r="A472" s="797" t="s">
        <v>971</v>
      </c>
      <c r="B472" s="795">
        <v>1359879</v>
      </c>
      <c r="C472" s="795">
        <v>0</v>
      </c>
      <c r="D472" s="795">
        <v>0</v>
      </c>
      <c r="E472" s="796">
        <v>1359879</v>
      </c>
      <c r="G472" s="702"/>
      <c r="H472" s="744"/>
    </row>
    <row r="473" spans="1:8" ht="13.5" customHeight="1">
      <c r="A473" s="797" t="s">
        <v>972</v>
      </c>
      <c r="B473" s="795">
        <v>20848</v>
      </c>
      <c r="C473" s="795">
        <v>0</v>
      </c>
      <c r="D473" s="795">
        <v>0</v>
      </c>
      <c r="E473" s="796">
        <v>20848</v>
      </c>
      <c r="G473" s="702"/>
      <c r="H473" s="744"/>
    </row>
    <row r="474" spans="1:8" ht="13.5" customHeight="1">
      <c r="A474" s="797" t="s">
        <v>973</v>
      </c>
      <c r="B474" s="795">
        <v>151346.85999999999</v>
      </c>
      <c r="C474" s="795">
        <v>0</v>
      </c>
      <c r="D474" s="795">
        <v>0</v>
      </c>
      <c r="E474" s="796">
        <v>151346.85999999999</v>
      </c>
      <c r="G474" s="702"/>
      <c r="H474" s="744"/>
    </row>
    <row r="475" spans="1:8" ht="13.5" customHeight="1">
      <c r="A475" s="797" t="s">
        <v>974</v>
      </c>
      <c r="B475" s="795">
        <v>-226716.76</v>
      </c>
      <c r="C475" s="795">
        <v>0</v>
      </c>
      <c r="D475" s="795">
        <v>0</v>
      </c>
      <c r="E475" s="796">
        <v>-226716.76</v>
      </c>
      <c r="G475" s="702"/>
      <c r="H475" s="744"/>
    </row>
    <row r="476" spans="1:8" ht="13.5" customHeight="1">
      <c r="A476" s="797" t="s">
        <v>975</v>
      </c>
      <c r="B476" s="795">
        <v>2221743.2799999998</v>
      </c>
      <c r="C476" s="795">
        <v>0</v>
      </c>
      <c r="D476" s="795">
        <v>0</v>
      </c>
      <c r="E476" s="796">
        <v>2221743.2799999998</v>
      </c>
      <c r="G476" s="702"/>
      <c r="H476" s="744"/>
    </row>
    <row r="477" spans="1:8" ht="13.5" customHeight="1">
      <c r="A477" s="651" t="s">
        <v>379</v>
      </c>
      <c r="B477" s="652">
        <v>111129903.84999999</v>
      </c>
      <c r="C477" s="652">
        <v>0</v>
      </c>
      <c r="D477" s="652">
        <v>0</v>
      </c>
      <c r="E477" s="653">
        <v>111129903.84999999</v>
      </c>
      <c r="G477" s="702"/>
      <c r="H477" s="744"/>
    </row>
    <row r="478" spans="1:8" ht="13.5" customHeight="1">
      <c r="A478" s="794"/>
      <c r="B478" s="795"/>
      <c r="C478" s="795"/>
      <c r="D478" s="795"/>
      <c r="E478" s="796"/>
      <c r="G478" s="702"/>
      <c r="H478" s="744"/>
    </row>
    <row r="479" spans="1:8" ht="13.5" customHeight="1">
      <c r="A479" s="648" t="s">
        <v>976</v>
      </c>
      <c r="B479" s="649">
        <v>-272914669.73000002</v>
      </c>
      <c r="C479" s="649">
        <v>8756364.0299999993</v>
      </c>
      <c r="D479" s="649">
        <v>19985571.460000001</v>
      </c>
      <c r="E479" s="650">
        <f>+B479+C479-D479</f>
        <v>-284143877.16000003</v>
      </c>
      <c r="G479" s="702"/>
      <c r="H479" s="744"/>
    </row>
    <row r="480" spans="1:8" ht="13.5" customHeight="1">
      <c r="A480" s="794"/>
      <c r="B480" s="795"/>
      <c r="C480" s="795"/>
      <c r="D480" s="795"/>
      <c r="E480" s="796"/>
      <c r="G480" s="702"/>
      <c r="H480" s="744"/>
    </row>
    <row r="481" spans="1:8" ht="13.5" customHeight="1">
      <c r="A481" s="794" t="s">
        <v>977</v>
      </c>
      <c r="B481" s="795">
        <v>-56502502.350000001</v>
      </c>
      <c r="C481" s="795">
        <v>5256242.03</v>
      </c>
      <c r="D481" s="795">
        <v>15513054.640000001</v>
      </c>
      <c r="E481" s="796">
        <f>+B481+C481-D481</f>
        <v>-66759314.960000001</v>
      </c>
      <c r="G481" s="702"/>
      <c r="H481" s="744"/>
    </row>
    <row r="482" spans="1:8" ht="13.5" customHeight="1">
      <c r="A482" s="794" t="s">
        <v>978</v>
      </c>
      <c r="B482" s="795">
        <v>-509284.05</v>
      </c>
      <c r="C482" s="795">
        <v>88612.4</v>
      </c>
      <c r="D482" s="795">
        <v>174461.06</v>
      </c>
      <c r="E482" s="796">
        <f>+B482+C482-D482</f>
        <v>-595132.71</v>
      </c>
      <c r="G482" s="702"/>
      <c r="H482" s="744"/>
    </row>
    <row r="483" spans="1:8" ht="13.5" customHeight="1">
      <c r="A483" s="794"/>
      <c r="B483" s="795"/>
      <c r="C483" s="795"/>
      <c r="D483" s="795"/>
      <c r="E483" s="796"/>
      <c r="G483" s="702"/>
      <c r="H483" s="744"/>
    </row>
    <row r="484" spans="1:8" ht="13.5" customHeight="1">
      <c r="A484" s="794" t="s">
        <v>979</v>
      </c>
      <c r="B484" s="795"/>
      <c r="C484" s="795"/>
      <c r="D484" s="795"/>
      <c r="E484" s="796"/>
      <c r="G484" s="702"/>
      <c r="H484" s="744"/>
    </row>
    <row r="485" spans="1:8" ht="13.5" customHeight="1">
      <c r="A485" s="794" t="s">
        <v>980</v>
      </c>
      <c r="B485" s="795">
        <v>-16.64</v>
      </c>
      <c r="C485" s="795">
        <v>0</v>
      </c>
      <c r="D485" s="795">
        <v>0.52</v>
      </c>
      <c r="E485" s="796">
        <f>+B485+C485-D485</f>
        <v>-17.16</v>
      </c>
      <c r="G485" s="702"/>
      <c r="H485" s="744"/>
    </row>
    <row r="486" spans="1:8" ht="13.5" customHeight="1">
      <c r="A486" s="794" t="s">
        <v>981</v>
      </c>
      <c r="B486" s="795">
        <v>-9286.75</v>
      </c>
      <c r="C486" s="795">
        <v>0</v>
      </c>
      <c r="D486" s="795">
        <v>0</v>
      </c>
      <c r="E486" s="796">
        <f t="shared" ref="E486:E502" si="2">+B486+C486-D486</f>
        <v>-9286.75</v>
      </c>
      <c r="G486" s="702"/>
      <c r="H486" s="744"/>
    </row>
    <row r="487" spans="1:8" ht="13.5" customHeight="1">
      <c r="A487" s="794" t="s">
        <v>982</v>
      </c>
      <c r="B487" s="795">
        <v>-271.68</v>
      </c>
      <c r="C487" s="795">
        <v>0</v>
      </c>
      <c r="D487" s="795">
        <v>0</v>
      </c>
      <c r="E487" s="796">
        <f t="shared" si="2"/>
        <v>-271.68</v>
      </c>
      <c r="G487" s="702"/>
      <c r="H487" s="744"/>
    </row>
    <row r="488" spans="1:8" ht="13.5" customHeight="1">
      <c r="A488" s="794" t="s">
        <v>983</v>
      </c>
      <c r="B488" s="795">
        <v>-1500</v>
      </c>
      <c r="C488" s="795">
        <v>0</v>
      </c>
      <c r="D488" s="795">
        <v>0</v>
      </c>
      <c r="E488" s="796">
        <f t="shared" si="2"/>
        <v>-1500</v>
      </c>
      <c r="G488" s="702"/>
      <c r="H488" s="744"/>
    </row>
    <row r="489" spans="1:8" ht="13.5" customHeight="1">
      <c r="A489" s="794" t="s">
        <v>984</v>
      </c>
      <c r="B489" s="795">
        <v>-29553.43</v>
      </c>
      <c r="C489" s="795">
        <v>0</v>
      </c>
      <c r="D489" s="795">
        <v>2082.27</v>
      </c>
      <c r="E489" s="796">
        <f t="shared" si="2"/>
        <v>-31635.7</v>
      </c>
      <c r="G489" s="702"/>
      <c r="H489" s="744"/>
    </row>
    <row r="490" spans="1:8" ht="13.5" customHeight="1">
      <c r="A490" s="794" t="s">
        <v>985</v>
      </c>
      <c r="B490" s="795">
        <v>-133609.82</v>
      </c>
      <c r="C490" s="795">
        <v>0</v>
      </c>
      <c r="D490" s="795">
        <v>20256.810000000001</v>
      </c>
      <c r="E490" s="796">
        <f t="shared" si="2"/>
        <v>-153866.63</v>
      </c>
      <c r="G490" s="702"/>
      <c r="H490" s="744"/>
    </row>
    <row r="491" spans="1:8" ht="13.5" customHeight="1">
      <c r="A491" s="794" t="s">
        <v>986</v>
      </c>
      <c r="B491" s="795">
        <v>-158243.35</v>
      </c>
      <c r="C491" s="795">
        <v>0</v>
      </c>
      <c r="D491" s="795">
        <v>52102.03</v>
      </c>
      <c r="E491" s="796">
        <f t="shared" si="2"/>
        <v>-210345.38</v>
      </c>
      <c r="G491" s="702"/>
      <c r="H491" s="744"/>
    </row>
    <row r="492" spans="1:8" ht="13.5" customHeight="1">
      <c r="A492" s="794" t="s">
        <v>987</v>
      </c>
      <c r="B492" s="795">
        <v>-23357.18</v>
      </c>
      <c r="C492" s="795">
        <v>0</v>
      </c>
      <c r="D492" s="795">
        <v>179.37</v>
      </c>
      <c r="E492" s="796">
        <f t="shared" si="2"/>
        <v>-23536.55</v>
      </c>
      <c r="G492" s="702"/>
      <c r="H492" s="744"/>
    </row>
    <row r="493" spans="1:8" ht="13.5" customHeight="1">
      <c r="A493" s="794" t="s">
        <v>988</v>
      </c>
      <c r="B493" s="795">
        <v>-12872.54</v>
      </c>
      <c r="C493" s="795">
        <v>0</v>
      </c>
      <c r="D493" s="795">
        <v>4354.8999999999996</v>
      </c>
      <c r="E493" s="796">
        <f t="shared" si="2"/>
        <v>-17227.440000000002</v>
      </c>
      <c r="G493" s="702"/>
      <c r="H493" s="744"/>
    </row>
    <row r="494" spans="1:8" ht="13.5" customHeight="1">
      <c r="A494" s="794" t="s">
        <v>989</v>
      </c>
      <c r="B494" s="795">
        <v>-579.04</v>
      </c>
      <c r="C494" s="795">
        <v>0</v>
      </c>
      <c r="D494" s="795">
        <v>0.35</v>
      </c>
      <c r="E494" s="796">
        <f t="shared" si="2"/>
        <v>-579.39</v>
      </c>
      <c r="G494" s="702"/>
      <c r="H494" s="744"/>
    </row>
    <row r="495" spans="1:8" ht="13.5" customHeight="1">
      <c r="A495" s="794" t="s">
        <v>990</v>
      </c>
      <c r="B495" s="795">
        <v>-8441.1299999999992</v>
      </c>
      <c r="C495" s="795">
        <v>0</v>
      </c>
      <c r="D495" s="795">
        <v>322.60000000000002</v>
      </c>
      <c r="E495" s="796">
        <f t="shared" si="2"/>
        <v>-8763.73</v>
      </c>
      <c r="G495" s="702"/>
      <c r="H495" s="744"/>
    </row>
    <row r="496" spans="1:8" ht="13.5" customHeight="1">
      <c r="A496" s="794" t="s">
        <v>991</v>
      </c>
      <c r="B496" s="795">
        <v>-84.65</v>
      </c>
      <c r="C496" s="795">
        <v>0</v>
      </c>
      <c r="D496" s="795">
        <v>0</v>
      </c>
      <c r="E496" s="796">
        <f t="shared" si="2"/>
        <v>-84.65</v>
      </c>
      <c r="G496" s="702"/>
      <c r="H496" s="744"/>
    </row>
    <row r="497" spans="1:8" ht="13.5" customHeight="1">
      <c r="A497" s="794" t="s">
        <v>992</v>
      </c>
      <c r="B497" s="795">
        <v>-53751.199999999997</v>
      </c>
      <c r="C497" s="795">
        <v>0</v>
      </c>
      <c r="D497" s="795">
        <v>0</v>
      </c>
      <c r="E497" s="796">
        <f t="shared" si="2"/>
        <v>-53751.199999999997</v>
      </c>
      <c r="G497" s="702"/>
      <c r="H497" s="744"/>
    </row>
    <row r="498" spans="1:8" ht="13.5" customHeight="1">
      <c r="A498" s="794" t="s">
        <v>993</v>
      </c>
      <c r="B498" s="795">
        <v>-54653.39</v>
      </c>
      <c r="C498" s="795">
        <v>88612.37</v>
      </c>
      <c r="D498" s="795">
        <v>88612.39</v>
      </c>
      <c r="E498" s="796">
        <f t="shared" si="2"/>
        <v>-54653.41</v>
      </c>
      <c r="G498" s="702"/>
      <c r="H498" s="744"/>
    </row>
    <row r="499" spans="1:8" ht="13.5" customHeight="1">
      <c r="A499" s="794" t="s">
        <v>994</v>
      </c>
      <c r="B499" s="795">
        <v>-10911.38</v>
      </c>
      <c r="C499" s="795">
        <v>0</v>
      </c>
      <c r="D499" s="795">
        <v>1047.82</v>
      </c>
      <c r="E499" s="796">
        <f t="shared" si="2"/>
        <v>-11959.199999999999</v>
      </c>
      <c r="G499" s="702"/>
      <c r="H499" s="744"/>
    </row>
    <row r="500" spans="1:8" ht="13.5" customHeight="1">
      <c r="A500" s="794" t="s">
        <v>995</v>
      </c>
      <c r="B500" s="795">
        <v>-11437.28</v>
      </c>
      <c r="C500" s="795">
        <v>0.03</v>
      </c>
      <c r="D500" s="795">
        <v>5282.96</v>
      </c>
      <c r="E500" s="796">
        <f t="shared" si="2"/>
        <v>-16720.21</v>
      </c>
      <c r="G500" s="702"/>
      <c r="H500" s="744"/>
    </row>
    <row r="501" spans="1:8" ht="13.5" customHeight="1">
      <c r="A501" s="794" t="s">
        <v>996</v>
      </c>
      <c r="B501" s="795">
        <v>-228.38</v>
      </c>
      <c r="C501" s="795">
        <v>0</v>
      </c>
      <c r="D501" s="795">
        <v>10.8</v>
      </c>
      <c r="E501" s="796">
        <f t="shared" si="2"/>
        <v>-239.18</v>
      </c>
      <c r="G501" s="702"/>
      <c r="H501" s="744"/>
    </row>
    <row r="502" spans="1:8" ht="13.5" customHeight="1">
      <c r="A502" s="794" t="s">
        <v>1265</v>
      </c>
      <c r="B502" s="795">
        <v>-486.21</v>
      </c>
      <c r="C502" s="795">
        <v>0</v>
      </c>
      <c r="D502" s="795">
        <v>208.24</v>
      </c>
      <c r="E502" s="796">
        <f t="shared" si="2"/>
        <v>-694.45</v>
      </c>
      <c r="G502" s="702"/>
      <c r="H502" s="744"/>
    </row>
    <row r="503" spans="1:8" ht="13.5" customHeight="1">
      <c r="A503" s="651" t="s">
        <v>379</v>
      </c>
      <c r="B503" s="652">
        <f>SUM(B485:B502)</f>
        <v>-509284.0500000001</v>
      </c>
      <c r="C503" s="652">
        <f t="shared" ref="C503:D503" si="3">SUM(C485:C502)</f>
        <v>88612.4</v>
      </c>
      <c r="D503" s="652">
        <f t="shared" si="3"/>
        <v>174461.05999999997</v>
      </c>
      <c r="E503" s="653">
        <f>SUM(E485:E502)</f>
        <v>-595132.71</v>
      </c>
      <c r="G503" s="702"/>
      <c r="H503" s="744"/>
    </row>
    <row r="504" spans="1:8" ht="13.5" customHeight="1">
      <c r="A504" s="794"/>
      <c r="B504" s="795"/>
      <c r="C504" s="795"/>
      <c r="D504" s="795"/>
      <c r="E504" s="796"/>
      <c r="G504" s="702"/>
      <c r="H504" s="744"/>
    </row>
    <row r="505" spans="1:8" ht="13.5" customHeight="1">
      <c r="A505" s="794" t="s">
        <v>997</v>
      </c>
      <c r="B505" s="795">
        <v>-55993218.299999997</v>
      </c>
      <c r="C505" s="795">
        <v>5167629.63</v>
      </c>
      <c r="D505" s="795">
        <v>15338593.58</v>
      </c>
      <c r="E505" s="796">
        <f>+B505+C505-D505</f>
        <v>-66164182.249999993</v>
      </c>
      <c r="G505" s="702"/>
      <c r="H505" s="744"/>
    </row>
    <row r="506" spans="1:8" ht="13.5" customHeight="1">
      <c r="A506" s="794" t="s">
        <v>998</v>
      </c>
      <c r="B506" s="795"/>
      <c r="C506" s="795"/>
      <c r="D506" s="795"/>
      <c r="E506" s="796"/>
      <c r="G506" s="702"/>
      <c r="H506" s="744"/>
    </row>
    <row r="507" spans="1:8" ht="13.5" customHeight="1">
      <c r="A507" s="794" t="s">
        <v>999</v>
      </c>
      <c r="B507" s="795">
        <v>-2423500</v>
      </c>
      <c r="C507" s="795">
        <v>0</v>
      </c>
      <c r="D507" s="795">
        <v>0</v>
      </c>
      <c r="E507" s="796">
        <f>+B507+C507-D507</f>
        <v>-2423500</v>
      </c>
      <c r="G507" s="702"/>
      <c r="H507" s="744"/>
    </row>
    <row r="508" spans="1:8" ht="13.5" customHeight="1">
      <c r="A508" s="794" t="s">
        <v>1000</v>
      </c>
      <c r="B508" s="795">
        <v>-7149700</v>
      </c>
      <c r="C508" s="795">
        <v>0</v>
      </c>
      <c r="D508" s="795">
        <v>2565400</v>
      </c>
      <c r="E508" s="796">
        <f t="shared" ref="E508:E550" si="4">+B508+C508-D508</f>
        <v>-9715100</v>
      </c>
      <c r="G508" s="702"/>
      <c r="H508" s="744"/>
    </row>
    <row r="509" spans="1:8" ht="13.5" customHeight="1">
      <c r="A509" s="794" t="s">
        <v>1001</v>
      </c>
      <c r="B509" s="795">
        <v>-28541600</v>
      </c>
      <c r="C509" s="795">
        <v>4500</v>
      </c>
      <c r="D509" s="795">
        <v>445300</v>
      </c>
      <c r="E509" s="796">
        <f t="shared" si="4"/>
        <v>-28982400</v>
      </c>
      <c r="G509" s="702"/>
      <c r="H509" s="744"/>
    </row>
    <row r="510" spans="1:8" ht="13.5" customHeight="1">
      <c r="A510" s="794" t="s">
        <v>1002</v>
      </c>
      <c r="B510" s="795">
        <v>-117200</v>
      </c>
      <c r="C510" s="795">
        <v>0</v>
      </c>
      <c r="D510" s="795">
        <v>3600</v>
      </c>
      <c r="E510" s="796">
        <f t="shared" si="4"/>
        <v>-120800</v>
      </c>
      <c r="G510" s="702"/>
      <c r="H510" s="744"/>
    </row>
    <row r="511" spans="1:8" ht="13.5" customHeight="1">
      <c r="A511" s="794" t="s">
        <v>1003</v>
      </c>
      <c r="B511" s="795">
        <v>-61090</v>
      </c>
      <c r="C511" s="795">
        <v>0</v>
      </c>
      <c r="D511" s="795">
        <v>3200</v>
      </c>
      <c r="E511" s="796">
        <f t="shared" si="4"/>
        <v>-64290</v>
      </c>
      <c r="G511" s="702"/>
      <c r="H511" s="744"/>
    </row>
    <row r="512" spans="1:8" ht="13.5" customHeight="1">
      <c r="A512" s="794" t="s">
        <v>1004</v>
      </c>
      <c r="B512" s="795">
        <v>-84850</v>
      </c>
      <c r="C512" s="795">
        <v>0</v>
      </c>
      <c r="D512" s="795">
        <v>1800</v>
      </c>
      <c r="E512" s="796">
        <f t="shared" si="4"/>
        <v>-86650</v>
      </c>
      <c r="G512" s="702"/>
      <c r="H512" s="744"/>
    </row>
    <row r="513" spans="1:8" ht="13.5" customHeight="1">
      <c r="A513" s="794" t="s">
        <v>1005</v>
      </c>
      <c r="B513" s="795">
        <v>-62010</v>
      </c>
      <c r="C513" s="795">
        <v>0</v>
      </c>
      <c r="D513" s="795">
        <v>520</v>
      </c>
      <c r="E513" s="796">
        <f t="shared" si="4"/>
        <v>-62530</v>
      </c>
      <c r="G513" s="702"/>
      <c r="H513" s="744"/>
    </row>
    <row r="514" spans="1:8" ht="13.5" customHeight="1">
      <c r="A514" s="794" t="s">
        <v>1006</v>
      </c>
      <c r="B514" s="795">
        <v>-444340</v>
      </c>
      <c r="C514" s="795">
        <v>130</v>
      </c>
      <c r="D514" s="795">
        <v>283270</v>
      </c>
      <c r="E514" s="796">
        <f t="shared" si="4"/>
        <v>-727480</v>
      </c>
      <c r="G514" s="702"/>
      <c r="H514" s="744"/>
    </row>
    <row r="515" spans="1:8" ht="13.5" customHeight="1">
      <c r="A515" s="794" t="s">
        <v>1007</v>
      </c>
      <c r="B515" s="795">
        <v>-65520</v>
      </c>
      <c r="C515" s="795">
        <v>0</v>
      </c>
      <c r="D515" s="795">
        <v>0</v>
      </c>
      <c r="E515" s="796">
        <f t="shared" si="4"/>
        <v>-65520</v>
      </c>
      <c r="G515" s="702"/>
      <c r="H515" s="744"/>
    </row>
    <row r="516" spans="1:8" ht="13.5" customHeight="1">
      <c r="A516" s="794" t="s">
        <v>1008</v>
      </c>
      <c r="B516" s="795">
        <v>-4810</v>
      </c>
      <c r="C516" s="795">
        <v>0</v>
      </c>
      <c r="D516" s="795">
        <v>510</v>
      </c>
      <c r="E516" s="796">
        <f t="shared" si="4"/>
        <v>-5320</v>
      </c>
      <c r="G516" s="702"/>
      <c r="H516" s="744"/>
    </row>
    <row r="517" spans="1:8" ht="13.5" customHeight="1">
      <c r="A517" s="794" t="s">
        <v>1009</v>
      </c>
      <c r="B517" s="795">
        <v>-2635</v>
      </c>
      <c r="C517" s="795">
        <v>0</v>
      </c>
      <c r="D517" s="795">
        <v>85</v>
      </c>
      <c r="E517" s="796">
        <f t="shared" si="4"/>
        <v>-2720</v>
      </c>
      <c r="G517" s="702"/>
      <c r="H517" s="744"/>
    </row>
    <row r="518" spans="1:8" ht="13.5" customHeight="1">
      <c r="A518" s="794" t="s">
        <v>1010</v>
      </c>
      <c r="B518" s="795">
        <v>-750</v>
      </c>
      <c r="C518" s="795">
        <v>0</v>
      </c>
      <c r="D518" s="795">
        <v>0</v>
      </c>
      <c r="E518" s="796">
        <f t="shared" si="4"/>
        <v>-750</v>
      </c>
      <c r="G518" s="702"/>
      <c r="H518" s="744"/>
    </row>
    <row r="519" spans="1:8" ht="13.5" customHeight="1">
      <c r="A519" s="794" t="s">
        <v>1011</v>
      </c>
      <c r="B519" s="795">
        <v>-39810</v>
      </c>
      <c r="C519" s="795">
        <v>0</v>
      </c>
      <c r="D519" s="795">
        <v>1980</v>
      </c>
      <c r="E519" s="796">
        <f t="shared" si="4"/>
        <v>-41790</v>
      </c>
      <c r="G519" s="702"/>
      <c r="H519" s="744"/>
    </row>
    <row r="520" spans="1:8" ht="13.5" customHeight="1">
      <c r="A520" s="794" t="s">
        <v>1012</v>
      </c>
      <c r="B520" s="795">
        <v>-61440</v>
      </c>
      <c r="C520" s="795">
        <v>0</v>
      </c>
      <c r="D520" s="795">
        <v>0</v>
      </c>
      <c r="E520" s="796">
        <f t="shared" si="4"/>
        <v>-61440</v>
      </c>
      <c r="G520" s="702"/>
      <c r="H520" s="744"/>
    </row>
    <row r="521" spans="1:8" ht="13.5" customHeight="1">
      <c r="A521" s="794" t="s">
        <v>1013</v>
      </c>
      <c r="B521" s="795">
        <v>-1860</v>
      </c>
      <c r="C521" s="795">
        <v>0</v>
      </c>
      <c r="D521" s="795">
        <v>0</v>
      </c>
      <c r="E521" s="796">
        <f t="shared" si="4"/>
        <v>-1860</v>
      </c>
      <c r="G521" s="702"/>
      <c r="H521" s="744"/>
    </row>
    <row r="522" spans="1:8" ht="13.5" customHeight="1">
      <c r="A522" s="794" t="s">
        <v>1014</v>
      </c>
      <c r="B522" s="795">
        <v>-2163600</v>
      </c>
      <c r="C522" s="795">
        <v>0</v>
      </c>
      <c r="D522" s="795">
        <v>0</v>
      </c>
      <c r="E522" s="796">
        <f t="shared" si="4"/>
        <v>-2163600</v>
      </c>
      <c r="G522" s="702"/>
      <c r="H522" s="744"/>
    </row>
    <row r="523" spans="1:8" ht="13.5" customHeight="1">
      <c r="A523" s="794" t="s">
        <v>1015</v>
      </c>
      <c r="B523" s="795">
        <v>-96720</v>
      </c>
      <c r="C523" s="795">
        <v>0</v>
      </c>
      <c r="D523" s="795">
        <v>620</v>
      </c>
      <c r="E523" s="796">
        <f t="shared" si="4"/>
        <v>-97340</v>
      </c>
      <c r="G523" s="702"/>
      <c r="H523" s="744"/>
    </row>
    <row r="524" spans="1:8" ht="13.5" customHeight="1">
      <c r="A524" s="794" t="s">
        <v>1016</v>
      </c>
      <c r="B524" s="795">
        <v>-1602</v>
      </c>
      <c r="C524" s="795">
        <v>0</v>
      </c>
      <c r="D524" s="795">
        <v>0</v>
      </c>
      <c r="E524" s="796">
        <f t="shared" si="4"/>
        <v>-1602</v>
      </c>
      <c r="G524" s="702"/>
      <c r="H524" s="744"/>
    </row>
    <row r="525" spans="1:8" ht="13.5" customHeight="1">
      <c r="A525" s="794" t="s">
        <v>1017</v>
      </c>
      <c r="B525" s="795">
        <v>-36920</v>
      </c>
      <c r="C525" s="795">
        <v>0</v>
      </c>
      <c r="D525" s="795">
        <v>1500</v>
      </c>
      <c r="E525" s="796">
        <f t="shared" si="4"/>
        <v>-38420</v>
      </c>
      <c r="G525" s="702"/>
      <c r="H525" s="744"/>
    </row>
    <row r="526" spans="1:8" ht="13.5" customHeight="1">
      <c r="A526" s="794" t="s">
        <v>1018</v>
      </c>
      <c r="B526" s="795">
        <v>-547600</v>
      </c>
      <c r="C526" s="795">
        <v>0</v>
      </c>
      <c r="D526" s="795">
        <v>0</v>
      </c>
      <c r="E526" s="796">
        <f t="shared" si="4"/>
        <v>-547600</v>
      </c>
      <c r="G526" s="702"/>
      <c r="H526" s="744"/>
    </row>
    <row r="527" spans="1:8" ht="13.5" customHeight="1">
      <c r="A527" s="794" t="s">
        <v>1019</v>
      </c>
      <c r="B527" s="795">
        <v>-74600</v>
      </c>
      <c r="C527" s="795">
        <v>4400</v>
      </c>
      <c r="D527" s="795">
        <v>0</v>
      </c>
      <c r="E527" s="796">
        <f t="shared" si="4"/>
        <v>-70200</v>
      </c>
      <c r="G527" s="702"/>
      <c r="H527" s="744"/>
    </row>
    <row r="528" spans="1:8" ht="13.5" customHeight="1">
      <c r="A528" s="794" t="s">
        <v>1020</v>
      </c>
      <c r="B528" s="795">
        <v>-237930</v>
      </c>
      <c r="C528" s="795">
        <v>120</v>
      </c>
      <c r="D528" s="795">
        <v>28730</v>
      </c>
      <c r="E528" s="796">
        <f t="shared" si="4"/>
        <v>-266540</v>
      </c>
      <c r="G528" s="702"/>
      <c r="H528" s="744"/>
    </row>
    <row r="529" spans="1:8" ht="13.5" customHeight="1">
      <c r="A529" s="794" t="s">
        <v>1021</v>
      </c>
      <c r="B529" s="795">
        <v>-36785</v>
      </c>
      <c r="C529" s="795">
        <v>0</v>
      </c>
      <c r="D529" s="795">
        <v>9170</v>
      </c>
      <c r="E529" s="796">
        <f t="shared" si="4"/>
        <v>-45955</v>
      </c>
      <c r="G529" s="702"/>
      <c r="H529" s="744"/>
    </row>
    <row r="530" spans="1:8" ht="13.5" customHeight="1">
      <c r="A530" s="794" t="s">
        <v>1022</v>
      </c>
      <c r="B530" s="795">
        <v>-258500</v>
      </c>
      <c r="C530" s="795">
        <v>0</v>
      </c>
      <c r="D530" s="795">
        <v>0</v>
      </c>
      <c r="E530" s="796">
        <f t="shared" si="4"/>
        <v>-258500</v>
      </c>
      <c r="G530" s="702"/>
      <c r="H530" s="744"/>
    </row>
    <row r="531" spans="1:8" ht="13.5" customHeight="1">
      <c r="A531" s="794" t="s">
        <v>1023</v>
      </c>
      <c r="B531" s="795">
        <v>-340</v>
      </c>
      <c r="C531" s="795">
        <v>0</v>
      </c>
      <c r="D531" s="795">
        <v>85</v>
      </c>
      <c r="E531" s="796">
        <f t="shared" si="4"/>
        <v>-425</v>
      </c>
      <c r="G531" s="702"/>
      <c r="H531" s="744"/>
    </row>
    <row r="532" spans="1:8" ht="13.5" customHeight="1">
      <c r="A532" s="794" t="s">
        <v>1024</v>
      </c>
      <c r="B532" s="795">
        <v>-576700</v>
      </c>
      <c r="C532" s="795">
        <v>8550</v>
      </c>
      <c r="D532" s="795">
        <v>8550</v>
      </c>
      <c r="E532" s="796">
        <f t="shared" si="4"/>
        <v>-576700</v>
      </c>
      <c r="G532" s="702"/>
      <c r="H532" s="744"/>
    </row>
    <row r="533" spans="1:8" ht="13.5" customHeight="1">
      <c r="A533" s="794" t="s">
        <v>1025</v>
      </c>
      <c r="B533" s="795">
        <v>-396988.1</v>
      </c>
      <c r="C533" s="795">
        <v>0</v>
      </c>
      <c r="D533" s="795">
        <v>0</v>
      </c>
      <c r="E533" s="796">
        <f t="shared" si="4"/>
        <v>-396988.1</v>
      </c>
      <c r="G533" s="702"/>
      <c r="H533" s="744"/>
    </row>
    <row r="534" spans="1:8" ht="13.5" customHeight="1">
      <c r="A534" s="794" t="s">
        <v>1026</v>
      </c>
      <c r="B534" s="795">
        <v>-8000</v>
      </c>
      <c r="C534" s="795">
        <v>0</v>
      </c>
      <c r="D534" s="795">
        <v>0</v>
      </c>
      <c r="E534" s="796">
        <f t="shared" si="4"/>
        <v>-8000</v>
      </c>
      <c r="G534" s="702"/>
      <c r="H534" s="744"/>
    </row>
    <row r="535" spans="1:8" ht="13.5" customHeight="1">
      <c r="A535" s="794" t="s">
        <v>1027</v>
      </c>
      <c r="B535" s="795">
        <v>-717500</v>
      </c>
      <c r="C535" s="795">
        <v>175000</v>
      </c>
      <c r="D535" s="795">
        <v>0</v>
      </c>
      <c r="E535" s="796">
        <f t="shared" si="4"/>
        <v>-542500</v>
      </c>
      <c r="G535" s="702"/>
      <c r="H535" s="744"/>
    </row>
    <row r="536" spans="1:8" ht="13.5" customHeight="1">
      <c r="A536" s="794" t="s">
        <v>1028</v>
      </c>
      <c r="B536" s="795">
        <v>-6692910</v>
      </c>
      <c r="C536" s="795">
        <v>0</v>
      </c>
      <c r="D536" s="795">
        <v>2472340</v>
      </c>
      <c r="E536" s="796">
        <f t="shared" si="4"/>
        <v>-9165250</v>
      </c>
      <c r="G536" s="702"/>
      <c r="H536" s="744"/>
    </row>
    <row r="537" spans="1:8" ht="13.5" customHeight="1">
      <c r="A537" s="794" t="s">
        <v>1029</v>
      </c>
      <c r="B537" s="795">
        <v>-240000</v>
      </c>
      <c r="C537" s="795">
        <v>0</v>
      </c>
      <c r="D537" s="795">
        <v>0</v>
      </c>
      <c r="E537" s="796">
        <f t="shared" si="4"/>
        <v>-240000</v>
      </c>
      <c r="G537" s="702"/>
      <c r="H537" s="744"/>
    </row>
    <row r="538" spans="1:8" ht="13.5" customHeight="1">
      <c r="A538" s="794" t="s">
        <v>1030</v>
      </c>
      <c r="B538" s="795">
        <v>-180000</v>
      </c>
      <c r="C538" s="795">
        <v>0</v>
      </c>
      <c r="D538" s="795">
        <v>0</v>
      </c>
      <c r="E538" s="796">
        <f t="shared" si="4"/>
        <v>-180000</v>
      </c>
      <c r="G538" s="702"/>
      <c r="H538" s="744"/>
    </row>
    <row r="539" spans="1:8" ht="13.5" customHeight="1">
      <c r="A539" s="794" t="s">
        <v>1031</v>
      </c>
      <c r="B539" s="795">
        <v>-299649</v>
      </c>
      <c r="C539" s="795">
        <v>0</v>
      </c>
      <c r="D539" s="795">
        <v>0</v>
      </c>
      <c r="E539" s="796">
        <f t="shared" si="4"/>
        <v>-299649</v>
      </c>
      <c r="G539" s="702"/>
      <c r="H539" s="744"/>
    </row>
    <row r="540" spans="1:8" ht="13.5" customHeight="1">
      <c r="A540" s="794" t="s">
        <v>1032</v>
      </c>
      <c r="B540" s="795">
        <v>-2266284</v>
      </c>
      <c r="C540" s="795">
        <v>4379841</v>
      </c>
      <c r="D540" s="795">
        <v>8247455</v>
      </c>
      <c r="E540" s="796">
        <f t="shared" si="4"/>
        <v>-6133898</v>
      </c>
      <c r="G540" s="702"/>
      <c r="H540" s="744"/>
    </row>
    <row r="541" spans="1:8" ht="13.5" customHeight="1">
      <c r="A541" s="794" t="s">
        <v>1033</v>
      </c>
      <c r="B541" s="795">
        <v>-525035.15</v>
      </c>
      <c r="C541" s="795">
        <v>0</v>
      </c>
      <c r="D541" s="795">
        <v>0</v>
      </c>
      <c r="E541" s="796">
        <f t="shared" si="4"/>
        <v>-525035.15</v>
      </c>
      <c r="G541" s="702"/>
      <c r="H541" s="744"/>
    </row>
    <row r="542" spans="1:8" ht="13.5" customHeight="1">
      <c r="A542" s="794" t="s">
        <v>1034</v>
      </c>
      <c r="B542" s="795">
        <v>-1680</v>
      </c>
      <c r="C542" s="795">
        <v>0</v>
      </c>
      <c r="D542" s="795">
        <v>120000</v>
      </c>
      <c r="E542" s="796">
        <f t="shared" si="4"/>
        <v>-121680</v>
      </c>
      <c r="G542" s="702"/>
      <c r="H542" s="744"/>
    </row>
    <row r="543" spans="1:8" ht="13.5" customHeight="1">
      <c r="A543" s="794" t="s">
        <v>1035</v>
      </c>
      <c r="B543" s="795">
        <v>-101600.03</v>
      </c>
      <c r="C543" s="795">
        <v>0</v>
      </c>
      <c r="D543" s="795">
        <v>18000</v>
      </c>
      <c r="E543" s="796">
        <f t="shared" si="4"/>
        <v>-119600.03</v>
      </c>
      <c r="G543" s="702"/>
      <c r="H543" s="744"/>
    </row>
    <row r="544" spans="1:8" ht="13.5" customHeight="1">
      <c r="A544" s="794" t="s">
        <v>1036</v>
      </c>
      <c r="B544" s="795">
        <v>-75000</v>
      </c>
      <c r="C544" s="795">
        <v>0</v>
      </c>
      <c r="D544" s="795">
        <v>0</v>
      </c>
      <c r="E544" s="796">
        <f t="shared" si="4"/>
        <v>-75000</v>
      </c>
      <c r="G544" s="702"/>
      <c r="H544" s="744"/>
    </row>
    <row r="545" spans="1:8" ht="13.5" customHeight="1">
      <c r="A545" s="794" t="s">
        <v>1037</v>
      </c>
      <c r="B545" s="795">
        <v>-45822.9</v>
      </c>
      <c r="C545" s="795">
        <v>0</v>
      </c>
      <c r="D545" s="795">
        <v>0</v>
      </c>
      <c r="E545" s="796">
        <f t="shared" si="4"/>
        <v>-45822.9</v>
      </c>
      <c r="G545" s="702"/>
      <c r="H545" s="744"/>
    </row>
    <row r="546" spans="1:8" ht="13.5" customHeight="1">
      <c r="A546" s="794" t="s">
        <v>1309</v>
      </c>
      <c r="B546" s="795">
        <v>-9000</v>
      </c>
      <c r="C546" s="795">
        <v>0</v>
      </c>
      <c r="D546" s="795">
        <v>9000</v>
      </c>
      <c r="E546" s="796">
        <f t="shared" si="4"/>
        <v>-18000</v>
      </c>
      <c r="G546" s="702"/>
      <c r="H546" s="744"/>
    </row>
    <row r="547" spans="1:8" ht="13.5" customHeight="1">
      <c r="A547" s="794" t="s">
        <v>1038</v>
      </c>
      <c r="B547" s="795">
        <v>-404315.46</v>
      </c>
      <c r="C547" s="795">
        <v>589707.76</v>
      </c>
      <c r="D547" s="795">
        <v>886024.11</v>
      </c>
      <c r="E547" s="796">
        <f t="shared" si="4"/>
        <v>-700631.81</v>
      </c>
      <c r="G547" s="702"/>
      <c r="H547" s="744"/>
    </row>
    <row r="548" spans="1:8" ht="13.5" customHeight="1">
      <c r="A548" s="794" t="s">
        <v>1039</v>
      </c>
      <c r="B548" s="795">
        <v>-638143.93999999994</v>
      </c>
      <c r="C548" s="795">
        <v>5380.87</v>
      </c>
      <c r="D548" s="795">
        <v>99799.44</v>
      </c>
      <c r="E548" s="796">
        <f t="shared" si="4"/>
        <v>-732562.51</v>
      </c>
      <c r="G548" s="702"/>
      <c r="H548" s="744"/>
    </row>
    <row r="549" spans="1:8" ht="13.5" customHeight="1">
      <c r="A549" s="794" t="s">
        <v>1040</v>
      </c>
      <c r="B549" s="795">
        <v>-218877.72</v>
      </c>
      <c r="C549" s="795">
        <v>0</v>
      </c>
      <c r="D549" s="795">
        <v>131655.03</v>
      </c>
      <c r="E549" s="796">
        <f t="shared" si="4"/>
        <v>-350532.75</v>
      </c>
      <c r="G549" s="702"/>
      <c r="H549" s="744"/>
    </row>
    <row r="550" spans="1:8" ht="13.5" customHeight="1">
      <c r="A550" s="794" t="s">
        <v>1041</v>
      </c>
      <c r="B550" s="795">
        <v>-80000</v>
      </c>
      <c r="C550" s="795">
        <v>0</v>
      </c>
      <c r="D550" s="795">
        <v>0</v>
      </c>
      <c r="E550" s="796">
        <f t="shared" si="4"/>
        <v>-80000</v>
      </c>
      <c r="G550" s="702"/>
      <c r="H550" s="744"/>
    </row>
    <row r="551" spans="1:8" ht="13.5" customHeight="1">
      <c r="A551" s="651" t="s">
        <v>379</v>
      </c>
      <c r="B551" s="652">
        <f>SUM(B507:B550)</f>
        <v>-55993218.299999997</v>
      </c>
      <c r="C551" s="652">
        <f t="shared" ref="C551:D551" si="5">SUM(C507:C550)</f>
        <v>5167629.63</v>
      </c>
      <c r="D551" s="652">
        <f t="shared" si="5"/>
        <v>15338593.579999998</v>
      </c>
      <c r="E551" s="653">
        <f>SUM(E507:E550)</f>
        <v>-66164182.25</v>
      </c>
      <c r="G551" s="702"/>
      <c r="H551" s="744"/>
    </row>
    <row r="552" spans="1:8" ht="13.5" customHeight="1">
      <c r="A552" s="794"/>
      <c r="B552" s="795"/>
      <c r="C552" s="795"/>
      <c r="D552" s="795"/>
      <c r="E552" s="796"/>
      <c r="G552" s="702"/>
      <c r="H552" s="744"/>
    </row>
    <row r="553" spans="1:8" ht="13.5" customHeight="1">
      <c r="A553" s="794" t="s">
        <v>1042</v>
      </c>
      <c r="B553" s="795">
        <v>-216412167.38</v>
      </c>
      <c r="C553" s="795">
        <v>3500122</v>
      </c>
      <c r="D553" s="795">
        <v>4472516.82</v>
      </c>
      <c r="E553" s="796">
        <v>-217384562.19999999</v>
      </c>
      <c r="G553" s="702"/>
      <c r="H553" s="744"/>
    </row>
    <row r="554" spans="1:8" ht="13.5" customHeight="1">
      <c r="A554" s="794"/>
      <c r="B554" s="795"/>
      <c r="C554" s="795"/>
      <c r="D554" s="795"/>
      <c r="E554" s="796"/>
      <c r="G554" s="702"/>
      <c r="H554" s="744"/>
    </row>
    <row r="555" spans="1:8" ht="13.5" customHeight="1">
      <c r="A555" s="794" t="s">
        <v>1043</v>
      </c>
      <c r="B555" s="795"/>
      <c r="C555" s="795"/>
      <c r="D555" s="795"/>
      <c r="E555" s="796"/>
      <c r="G555" s="702"/>
      <c r="H555" s="744"/>
    </row>
    <row r="556" spans="1:8" ht="13.5" customHeight="1">
      <c r="A556" s="794" t="s">
        <v>1044</v>
      </c>
      <c r="B556" s="795">
        <v>-68875535</v>
      </c>
      <c r="C556" s="795">
        <v>3495122</v>
      </c>
      <c r="D556" s="795">
        <v>3495122</v>
      </c>
      <c r="E556" s="796">
        <v>-68875535</v>
      </c>
      <c r="G556" s="702"/>
      <c r="H556" s="744"/>
    </row>
    <row r="557" spans="1:8" ht="13.5" customHeight="1">
      <c r="A557" s="794" t="s">
        <v>1045</v>
      </c>
      <c r="B557" s="795">
        <v>-4748117.38</v>
      </c>
      <c r="C557" s="795">
        <v>5000</v>
      </c>
      <c r="D557" s="795">
        <v>977394.82</v>
      </c>
      <c r="E557" s="796">
        <v>-5720512.2000000002</v>
      </c>
      <c r="G557" s="702"/>
      <c r="H557" s="744"/>
    </row>
    <row r="558" spans="1:8" ht="13.5" customHeight="1">
      <c r="A558" s="794" t="s">
        <v>1046</v>
      </c>
      <c r="B558" s="795">
        <v>-142788515</v>
      </c>
      <c r="C558" s="795">
        <v>0</v>
      </c>
      <c r="D558" s="795">
        <v>0</v>
      </c>
      <c r="E558" s="796">
        <v>-142788515</v>
      </c>
      <c r="G558" s="702"/>
      <c r="H558" s="744"/>
    </row>
    <row r="559" spans="1:8" ht="13.5" customHeight="1">
      <c r="A559" s="651" t="s">
        <v>379</v>
      </c>
      <c r="B559" s="652">
        <v>-216412167.38</v>
      </c>
      <c r="C559" s="652">
        <v>3500122</v>
      </c>
      <c r="D559" s="652">
        <v>4472516.82</v>
      </c>
      <c r="E559" s="653">
        <v>-217384562.19999999</v>
      </c>
      <c r="G559" s="702"/>
      <c r="H559" s="744"/>
    </row>
    <row r="560" spans="1:8" ht="13.5" customHeight="1">
      <c r="A560" s="794"/>
      <c r="B560" s="795"/>
      <c r="C560" s="795"/>
      <c r="D560" s="795"/>
      <c r="E560" s="796"/>
      <c r="G560" s="702"/>
      <c r="H560" s="744"/>
    </row>
    <row r="561" spans="1:8" ht="13.5" customHeight="1">
      <c r="A561" s="648" t="s">
        <v>1047</v>
      </c>
      <c r="B561" s="649">
        <v>254485817.59</v>
      </c>
      <c r="C561" s="649">
        <v>44694518.399999999</v>
      </c>
      <c r="D561" s="649">
        <v>8913679.1099999994</v>
      </c>
      <c r="E561" s="650">
        <v>290266656.88</v>
      </c>
      <c r="G561" s="702"/>
      <c r="H561" s="744"/>
    </row>
    <row r="562" spans="1:8" ht="13.5" customHeight="1">
      <c r="A562" s="794"/>
      <c r="B562" s="795"/>
      <c r="C562" s="795"/>
      <c r="D562" s="795"/>
      <c r="E562" s="796"/>
      <c r="G562" s="702"/>
      <c r="H562" s="744"/>
    </row>
    <row r="563" spans="1:8" ht="13.5" customHeight="1">
      <c r="A563" s="794" t="s">
        <v>1048</v>
      </c>
      <c r="B563" s="795">
        <v>230751413.62</v>
      </c>
      <c r="C563" s="795">
        <v>42733083.420000002</v>
      </c>
      <c r="D563" s="795">
        <v>8772426.8300000001</v>
      </c>
      <c r="E563" s="796">
        <v>264712070.21000001</v>
      </c>
      <c r="G563" s="702"/>
      <c r="H563" s="744"/>
    </row>
    <row r="564" spans="1:8" ht="13.5" customHeight="1">
      <c r="A564" s="794"/>
      <c r="B564" s="795"/>
      <c r="C564" s="795"/>
      <c r="D564" s="795"/>
      <c r="E564" s="796"/>
      <c r="G564" s="702"/>
      <c r="H564" s="744"/>
    </row>
    <row r="565" spans="1:8" ht="13.5" customHeight="1">
      <c r="A565" s="794" t="s">
        <v>1049</v>
      </c>
      <c r="B565" s="795">
        <v>177552339.97</v>
      </c>
      <c r="C565" s="795">
        <v>33030717.309999999</v>
      </c>
      <c r="D565" s="795">
        <v>730754.96</v>
      </c>
      <c r="E565" s="796">
        <v>209852302.31999999</v>
      </c>
      <c r="G565" s="702"/>
      <c r="H565" s="744"/>
    </row>
    <row r="566" spans="1:8" ht="13.5" customHeight="1">
      <c r="A566" s="794"/>
      <c r="B566" s="795"/>
      <c r="C566" s="795"/>
      <c r="D566" s="795"/>
      <c r="E566" s="796"/>
      <c r="G566" s="702"/>
      <c r="H566" s="744"/>
    </row>
    <row r="567" spans="1:8" ht="13.5" customHeight="1">
      <c r="A567" s="794" t="s">
        <v>1050</v>
      </c>
      <c r="B567" s="795"/>
      <c r="C567" s="795"/>
      <c r="D567" s="795"/>
      <c r="E567" s="796"/>
      <c r="G567" s="702"/>
      <c r="H567" s="744"/>
    </row>
    <row r="568" spans="1:8" ht="13.5" customHeight="1">
      <c r="A568" s="794" t="s">
        <v>1051</v>
      </c>
      <c r="B568" s="795">
        <v>102355674.06</v>
      </c>
      <c r="C568" s="795">
        <v>10147801.130000001</v>
      </c>
      <c r="D568" s="795">
        <v>648293.01</v>
      </c>
      <c r="E568" s="796">
        <v>111855182.18000001</v>
      </c>
      <c r="G568" s="702"/>
      <c r="H568" s="744"/>
    </row>
    <row r="569" spans="1:8" ht="13.5" customHeight="1">
      <c r="A569" s="651" t="s">
        <v>379</v>
      </c>
      <c r="B569" s="652">
        <v>102355674.06</v>
      </c>
      <c r="C569" s="652">
        <v>10147801.130000001</v>
      </c>
      <c r="D569" s="652">
        <v>648293.01</v>
      </c>
      <c r="E569" s="653">
        <v>111855182.18000001</v>
      </c>
      <c r="G569" s="702"/>
      <c r="H569" s="744"/>
    </row>
    <row r="570" spans="1:8" ht="13.5" customHeight="1">
      <c r="A570" s="794"/>
      <c r="B570" s="795"/>
      <c r="C570" s="795"/>
      <c r="D570" s="795"/>
      <c r="E570" s="796"/>
      <c r="G570" s="702"/>
      <c r="H570" s="744"/>
    </row>
    <row r="571" spans="1:8" ht="13.5" customHeight="1">
      <c r="A571" s="794" t="s">
        <v>1052</v>
      </c>
      <c r="B571" s="795"/>
      <c r="C571" s="795"/>
      <c r="D571" s="795"/>
      <c r="E571" s="796"/>
      <c r="G571" s="702"/>
      <c r="H571" s="744"/>
    </row>
    <row r="572" spans="1:8" ht="13.5" customHeight="1">
      <c r="A572" s="794" t="s">
        <v>1053</v>
      </c>
      <c r="B572" s="795">
        <v>2043986.6</v>
      </c>
      <c r="C572" s="795">
        <v>50000</v>
      </c>
      <c r="D572" s="795">
        <v>68743</v>
      </c>
      <c r="E572" s="796">
        <v>2025243.6</v>
      </c>
      <c r="G572" s="702"/>
      <c r="H572" s="744"/>
    </row>
    <row r="573" spans="1:8" ht="13.5" customHeight="1">
      <c r="A573" s="651" t="s">
        <v>379</v>
      </c>
      <c r="B573" s="652">
        <v>2043986.6</v>
      </c>
      <c r="C573" s="652">
        <v>50000</v>
      </c>
      <c r="D573" s="652">
        <v>68743</v>
      </c>
      <c r="E573" s="653">
        <v>2025243.6</v>
      </c>
      <c r="G573" s="702"/>
      <c r="H573" s="744"/>
    </row>
    <row r="574" spans="1:8" ht="13.5" customHeight="1">
      <c r="A574" s="794"/>
      <c r="B574" s="795"/>
      <c r="C574" s="795"/>
      <c r="D574" s="795"/>
      <c r="E574" s="796"/>
      <c r="G574" s="702"/>
      <c r="H574" s="744"/>
    </row>
    <row r="575" spans="1:8" ht="13.5" customHeight="1">
      <c r="A575" s="794" t="s">
        <v>1054</v>
      </c>
      <c r="B575" s="795"/>
      <c r="C575" s="795"/>
      <c r="D575" s="795"/>
      <c r="E575" s="796"/>
      <c r="G575" s="702"/>
      <c r="H575" s="744"/>
    </row>
    <row r="576" spans="1:8" ht="13.5" customHeight="1">
      <c r="A576" s="794" t="s">
        <v>1051</v>
      </c>
      <c r="B576" s="795">
        <v>0</v>
      </c>
      <c r="C576" s="795">
        <v>3050.21</v>
      </c>
      <c r="D576" s="795">
        <v>0</v>
      </c>
      <c r="E576" s="796">
        <v>3050.21</v>
      </c>
      <c r="G576" s="702"/>
      <c r="H576" s="744"/>
    </row>
    <row r="577" spans="1:8" ht="13.5" customHeight="1">
      <c r="A577" s="794" t="s">
        <v>1055</v>
      </c>
      <c r="B577" s="795">
        <v>5393868.0599999996</v>
      </c>
      <c r="C577" s="795">
        <v>516804.42</v>
      </c>
      <c r="D577" s="795">
        <v>0</v>
      </c>
      <c r="E577" s="796">
        <v>5910672.4800000004</v>
      </c>
      <c r="G577" s="702"/>
      <c r="H577" s="744"/>
    </row>
    <row r="578" spans="1:8" ht="13.5" customHeight="1">
      <c r="A578" s="794" t="s">
        <v>1056</v>
      </c>
      <c r="B578" s="795">
        <v>3955616.53</v>
      </c>
      <c r="C578" s="795">
        <v>3756442.57</v>
      </c>
      <c r="D578" s="795">
        <v>0</v>
      </c>
      <c r="E578" s="796">
        <v>7712059.0999999996</v>
      </c>
      <c r="G578" s="702"/>
      <c r="H578" s="744"/>
    </row>
    <row r="579" spans="1:8" ht="13.5" customHeight="1">
      <c r="A579" s="794" t="s">
        <v>1057</v>
      </c>
      <c r="B579" s="795">
        <v>12690466.640000001</v>
      </c>
      <c r="C579" s="795">
        <v>10196439.779999999</v>
      </c>
      <c r="D579" s="795">
        <v>0</v>
      </c>
      <c r="E579" s="796">
        <v>22886906.420000002</v>
      </c>
      <c r="G579" s="702"/>
      <c r="H579" s="744"/>
    </row>
    <row r="580" spans="1:8" ht="13.5" customHeight="1">
      <c r="A580" s="794" t="s">
        <v>1058</v>
      </c>
      <c r="B580" s="795">
        <v>311052.5</v>
      </c>
      <c r="C580" s="795">
        <v>18074.759999999998</v>
      </c>
      <c r="D580" s="795">
        <v>0</v>
      </c>
      <c r="E580" s="796">
        <v>329127.26</v>
      </c>
      <c r="G580" s="702"/>
      <c r="H580" s="744"/>
    </row>
    <row r="581" spans="1:8" ht="13.5" customHeight="1">
      <c r="A581" s="794" t="s">
        <v>1059</v>
      </c>
      <c r="B581" s="795">
        <v>386700</v>
      </c>
      <c r="C581" s="795">
        <v>0</v>
      </c>
      <c r="D581" s="795">
        <v>4000</v>
      </c>
      <c r="E581" s="796">
        <v>382700</v>
      </c>
      <c r="G581" s="702"/>
      <c r="H581" s="744"/>
    </row>
    <row r="582" spans="1:8" ht="13.5" customHeight="1">
      <c r="A582" s="794" t="s">
        <v>1060</v>
      </c>
      <c r="B582" s="795">
        <v>6000</v>
      </c>
      <c r="C582" s="795">
        <v>0</v>
      </c>
      <c r="D582" s="795">
        <v>0</v>
      </c>
      <c r="E582" s="796">
        <v>6000</v>
      </c>
      <c r="G582" s="702"/>
      <c r="H582" s="744"/>
    </row>
    <row r="583" spans="1:8" ht="13.5" customHeight="1">
      <c r="A583" s="794" t="s">
        <v>1061</v>
      </c>
      <c r="B583" s="795">
        <v>462538.33</v>
      </c>
      <c r="C583" s="795">
        <v>141795</v>
      </c>
      <c r="D583" s="795">
        <v>0</v>
      </c>
      <c r="E583" s="796">
        <v>604333.32999999996</v>
      </c>
      <c r="G583" s="702"/>
      <c r="H583" s="744"/>
    </row>
    <row r="584" spans="1:8" ht="13.5" customHeight="1">
      <c r="A584" s="651" t="s">
        <v>379</v>
      </c>
      <c r="B584" s="652">
        <v>23206242.059999999</v>
      </c>
      <c r="C584" s="652">
        <v>14632606.74</v>
      </c>
      <c r="D584" s="652">
        <v>4000</v>
      </c>
      <c r="E584" s="653">
        <v>37834848.799999997</v>
      </c>
      <c r="G584" s="702"/>
      <c r="H584" s="744"/>
    </row>
    <row r="585" spans="1:8" ht="13.5" customHeight="1">
      <c r="A585" s="794"/>
      <c r="B585" s="795"/>
      <c r="C585" s="795"/>
      <c r="D585" s="795"/>
      <c r="E585" s="796"/>
      <c r="G585" s="702"/>
      <c r="H585" s="744"/>
    </row>
    <row r="586" spans="1:8" ht="13.5" customHeight="1">
      <c r="A586" s="794" t="s">
        <v>1062</v>
      </c>
      <c r="B586" s="795"/>
      <c r="C586" s="795"/>
      <c r="D586" s="795"/>
      <c r="E586" s="796"/>
      <c r="G586" s="702"/>
      <c r="H586" s="744"/>
    </row>
    <row r="587" spans="1:8" ht="13.5" customHeight="1">
      <c r="A587" s="794" t="s">
        <v>1063</v>
      </c>
      <c r="B587" s="795">
        <v>15923090.35</v>
      </c>
      <c r="C587" s="795">
        <v>2053160.22</v>
      </c>
      <c r="D587" s="795">
        <v>8791.4500000000007</v>
      </c>
      <c r="E587" s="796">
        <v>17967459.120000001</v>
      </c>
      <c r="G587" s="702"/>
      <c r="H587" s="744"/>
    </row>
    <row r="588" spans="1:8" ht="13.5" customHeight="1">
      <c r="A588" s="794" t="s">
        <v>1064</v>
      </c>
      <c r="B588" s="795">
        <v>2446890.16</v>
      </c>
      <c r="C588" s="795">
        <v>499784.42</v>
      </c>
      <c r="D588" s="795">
        <v>0</v>
      </c>
      <c r="E588" s="796">
        <v>2946674.58</v>
      </c>
      <c r="G588" s="702"/>
      <c r="H588" s="744"/>
    </row>
    <row r="589" spans="1:8" ht="13.5" customHeight="1">
      <c r="A589" s="794" t="s">
        <v>1065</v>
      </c>
      <c r="B589" s="795">
        <v>662229.35</v>
      </c>
      <c r="C589" s="795">
        <v>0</v>
      </c>
      <c r="D589" s="795">
        <v>0</v>
      </c>
      <c r="E589" s="796">
        <v>662229.35</v>
      </c>
      <c r="G589" s="702"/>
      <c r="H589" s="744"/>
    </row>
    <row r="590" spans="1:8" ht="13.5" customHeight="1">
      <c r="A590" s="794" t="s">
        <v>1066</v>
      </c>
      <c r="B590" s="795">
        <v>157354.41</v>
      </c>
      <c r="C590" s="795">
        <v>42226.23</v>
      </c>
      <c r="D590" s="795">
        <v>0</v>
      </c>
      <c r="E590" s="796">
        <v>199580.64</v>
      </c>
      <c r="G590" s="702"/>
      <c r="H590" s="744"/>
    </row>
    <row r="591" spans="1:8" ht="13.5" customHeight="1">
      <c r="A591" s="651" t="s">
        <v>379</v>
      </c>
      <c r="B591" s="652">
        <v>19189564.27</v>
      </c>
      <c r="C591" s="652">
        <v>2595170.87</v>
      </c>
      <c r="D591" s="652">
        <v>8791.4500000000007</v>
      </c>
      <c r="E591" s="653">
        <v>21775943.690000001</v>
      </c>
      <c r="G591" s="702"/>
      <c r="H591" s="744"/>
    </row>
    <row r="592" spans="1:8" ht="13.5" customHeight="1">
      <c r="A592" s="794"/>
      <c r="B592" s="795"/>
      <c r="C592" s="795"/>
      <c r="D592" s="795"/>
      <c r="E592" s="796"/>
      <c r="G592" s="702"/>
      <c r="H592" s="744"/>
    </row>
    <row r="593" spans="1:8" ht="13.5" customHeight="1">
      <c r="A593" s="794" t="s">
        <v>1067</v>
      </c>
      <c r="B593" s="795"/>
      <c r="C593" s="795"/>
      <c r="D593" s="795"/>
      <c r="E593" s="796"/>
      <c r="G593" s="702"/>
      <c r="H593" s="744"/>
    </row>
    <row r="594" spans="1:8" ht="13.5" customHeight="1">
      <c r="A594" s="794" t="s">
        <v>1068</v>
      </c>
      <c r="B594" s="795">
        <v>795504.67</v>
      </c>
      <c r="C594" s="795">
        <v>0</v>
      </c>
      <c r="D594" s="795">
        <v>0</v>
      </c>
      <c r="E594" s="796">
        <v>795504.67</v>
      </c>
      <c r="G594" s="702"/>
      <c r="H594" s="744"/>
    </row>
    <row r="595" spans="1:8" ht="13.5" customHeight="1">
      <c r="A595" s="794" t="s">
        <v>1069</v>
      </c>
      <c r="B595" s="795">
        <v>1498811.37</v>
      </c>
      <c r="C595" s="795">
        <v>0</v>
      </c>
      <c r="D595" s="795">
        <v>0</v>
      </c>
      <c r="E595" s="796">
        <v>1498811.37</v>
      </c>
      <c r="G595" s="702"/>
      <c r="H595" s="744"/>
    </row>
    <row r="596" spans="1:8" ht="13.5" customHeight="1">
      <c r="A596" s="794" t="s">
        <v>1070</v>
      </c>
      <c r="B596" s="795">
        <v>100417.92</v>
      </c>
      <c r="C596" s="795">
        <v>0</v>
      </c>
      <c r="D596" s="795">
        <v>0</v>
      </c>
      <c r="E596" s="796">
        <v>100417.92</v>
      </c>
      <c r="G596" s="702"/>
      <c r="H596" s="744"/>
    </row>
    <row r="597" spans="1:8" ht="13.5" customHeight="1">
      <c r="A597" s="794" t="s">
        <v>1071</v>
      </c>
      <c r="B597" s="795">
        <v>685520.74</v>
      </c>
      <c r="C597" s="795">
        <v>4850</v>
      </c>
      <c r="D597" s="795">
        <v>0</v>
      </c>
      <c r="E597" s="796">
        <v>690370.74</v>
      </c>
      <c r="G597" s="702"/>
      <c r="H597" s="744"/>
    </row>
    <row r="598" spans="1:8" ht="13.5" customHeight="1">
      <c r="A598" s="794" t="s">
        <v>1072</v>
      </c>
      <c r="B598" s="795">
        <v>1100</v>
      </c>
      <c r="C598" s="795">
        <v>0</v>
      </c>
      <c r="D598" s="795">
        <v>0</v>
      </c>
      <c r="E598" s="796">
        <v>1100</v>
      </c>
      <c r="G598" s="702"/>
      <c r="H598" s="744"/>
    </row>
    <row r="599" spans="1:8" ht="13.5" customHeight="1">
      <c r="A599" s="794" t="s">
        <v>1073</v>
      </c>
      <c r="B599" s="795">
        <v>157976.42000000001</v>
      </c>
      <c r="C599" s="795">
        <v>0</v>
      </c>
      <c r="D599" s="795">
        <v>0</v>
      </c>
      <c r="E599" s="796">
        <v>157976.42000000001</v>
      </c>
      <c r="G599" s="702"/>
      <c r="H599" s="744"/>
    </row>
    <row r="600" spans="1:8" ht="13.5" customHeight="1">
      <c r="A600" s="794" t="s">
        <v>1074</v>
      </c>
      <c r="B600" s="795">
        <v>3403233.22</v>
      </c>
      <c r="C600" s="795">
        <v>306048.05</v>
      </c>
      <c r="D600" s="795">
        <v>927.5</v>
      </c>
      <c r="E600" s="796">
        <v>3708353.77</v>
      </c>
      <c r="G600" s="702"/>
      <c r="H600" s="744"/>
    </row>
    <row r="601" spans="1:8" ht="13.5" customHeight="1">
      <c r="A601" s="794" t="s">
        <v>1075</v>
      </c>
      <c r="B601" s="795">
        <v>2830852.83</v>
      </c>
      <c r="C601" s="795">
        <v>0</v>
      </c>
      <c r="D601" s="795">
        <v>0</v>
      </c>
      <c r="E601" s="796">
        <v>2830852.83</v>
      </c>
      <c r="G601" s="702"/>
      <c r="H601" s="744"/>
    </row>
    <row r="602" spans="1:8" ht="13.5" customHeight="1">
      <c r="A602" s="794" t="s">
        <v>1076</v>
      </c>
      <c r="B602" s="795">
        <v>13996613.26</v>
      </c>
      <c r="C602" s="795">
        <v>1790724.54</v>
      </c>
      <c r="D602" s="795">
        <v>0</v>
      </c>
      <c r="E602" s="796">
        <v>15787337.800000001</v>
      </c>
      <c r="G602" s="702"/>
      <c r="H602" s="744"/>
    </row>
    <row r="603" spans="1:8" ht="13.5" customHeight="1">
      <c r="A603" s="794" t="s">
        <v>1077</v>
      </c>
      <c r="B603" s="795">
        <v>2711211.47</v>
      </c>
      <c r="C603" s="795">
        <v>3206539.19</v>
      </c>
      <c r="D603" s="795">
        <v>0</v>
      </c>
      <c r="E603" s="796">
        <v>5917750.6600000001</v>
      </c>
      <c r="G603" s="702"/>
      <c r="H603" s="744"/>
    </row>
    <row r="604" spans="1:8" ht="13.5" customHeight="1">
      <c r="A604" s="651" t="s">
        <v>379</v>
      </c>
      <c r="B604" s="652">
        <v>26181241.899999999</v>
      </c>
      <c r="C604" s="652">
        <v>5308161.78</v>
      </c>
      <c r="D604" s="652">
        <v>927.5</v>
      </c>
      <c r="E604" s="653">
        <v>31488476.18</v>
      </c>
      <c r="G604" s="702"/>
      <c r="H604" s="744"/>
    </row>
    <row r="605" spans="1:8" ht="13.5" customHeight="1">
      <c r="A605" s="794"/>
      <c r="B605" s="795"/>
      <c r="C605" s="795"/>
      <c r="D605" s="795"/>
      <c r="E605" s="796"/>
      <c r="G605" s="702"/>
      <c r="H605" s="744"/>
    </row>
    <row r="606" spans="1:8" ht="13.5" customHeight="1">
      <c r="A606" s="794" t="s">
        <v>1078</v>
      </c>
      <c r="B606" s="795"/>
      <c r="C606" s="795"/>
      <c r="D606" s="795"/>
      <c r="E606" s="796"/>
      <c r="G606" s="702"/>
      <c r="H606" s="744"/>
    </row>
    <row r="607" spans="1:8" ht="13.5" customHeight="1">
      <c r="A607" s="794" t="s">
        <v>1079</v>
      </c>
      <c r="B607" s="795">
        <v>2494685.87</v>
      </c>
      <c r="C607" s="795">
        <v>212939.29</v>
      </c>
      <c r="D607" s="795">
        <v>0</v>
      </c>
      <c r="E607" s="796">
        <v>2707625.16</v>
      </c>
      <c r="G607" s="702"/>
      <c r="H607" s="744"/>
    </row>
    <row r="608" spans="1:8" ht="13.5" customHeight="1">
      <c r="A608" s="794" t="s">
        <v>1080</v>
      </c>
      <c r="B608" s="795">
        <v>1768153.1</v>
      </c>
      <c r="C608" s="795">
        <v>84037.5</v>
      </c>
      <c r="D608" s="795">
        <v>0</v>
      </c>
      <c r="E608" s="796">
        <v>1852190.6</v>
      </c>
      <c r="G608" s="702"/>
      <c r="H608" s="744"/>
    </row>
    <row r="609" spans="1:8" ht="13.5" customHeight="1">
      <c r="A609" s="794" t="s">
        <v>1081</v>
      </c>
      <c r="B609" s="795">
        <v>312792.11</v>
      </c>
      <c r="C609" s="795">
        <v>0</v>
      </c>
      <c r="D609" s="795">
        <v>0</v>
      </c>
      <c r="E609" s="796">
        <v>312792.11</v>
      </c>
      <c r="G609" s="702"/>
      <c r="H609" s="744"/>
    </row>
    <row r="610" spans="1:8" ht="13.5" customHeight="1">
      <c r="A610" s="651" t="s">
        <v>379</v>
      </c>
      <c r="B610" s="652">
        <v>4575631.08</v>
      </c>
      <c r="C610" s="652">
        <v>296976.78999999998</v>
      </c>
      <c r="D610" s="652">
        <v>0</v>
      </c>
      <c r="E610" s="653">
        <v>4872607.87</v>
      </c>
      <c r="G610" s="702"/>
      <c r="H610" s="744"/>
    </row>
    <row r="611" spans="1:8" ht="13.5" customHeight="1">
      <c r="A611" s="794"/>
      <c r="B611" s="795"/>
      <c r="C611" s="795"/>
      <c r="D611" s="795"/>
      <c r="E611" s="796"/>
      <c r="G611" s="702"/>
      <c r="H611" s="744"/>
    </row>
    <row r="612" spans="1:8" ht="13.5" customHeight="1">
      <c r="A612" s="794" t="s">
        <v>1082</v>
      </c>
      <c r="B612" s="795">
        <v>5893943.5199999996</v>
      </c>
      <c r="C612" s="795">
        <v>543711.89</v>
      </c>
      <c r="D612" s="795">
        <v>213672.84</v>
      </c>
      <c r="E612" s="796">
        <v>6223982.5700000003</v>
      </c>
      <c r="G612" s="702"/>
      <c r="H612" s="744"/>
    </row>
    <row r="613" spans="1:8" ht="13.5" customHeight="1">
      <c r="A613" s="794"/>
      <c r="B613" s="795"/>
      <c r="C613" s="795"/>
      <c r="D613" s="795"/>
      <c r="E613" s="796"/>
      <c r="G613" s="702"/>
      <c r="H613" s="744"/>
    </row>
    <row r="614" spans="1:8" ht="13.5" customHeight="1">
      <c r="A614" s="794" t="s">
        <v>1083</v>
      </c>
      <c r="B614" s="795"/>
      <c r="C614" s="795"/>
      <c r="D614" s="795"/>
      <c r="E614" s="796"/>
      <c r="G614" s="702"/>
      <c r="H614" s="744"/>
    </row>
    <row r="615" spans="1:8" ht="13.5" customHeight="1">
      <c r="A615" s="794" t="s">
        <v>1084</v>
      </c>
      <c r="B615" s="795">
        <v>257823.99</v>
      </c>
      <c r="C615" s="795">
        <v>20021.04</v>
      </c>
      <c r="D615" s="795">
        <v>66698.78</v>
      </c>
      <c r="E615" s="796">
        <v>211146.25</v>
      </c>
      <c r="G615" s="702"/>
      <c r="H615" s="744"/>
    </row>
    <row r="616" spans="1:8" ht="13.5" customHeight="1">
      <c r="A616" s="794" t="s">
        <v>1085</v>
      </c>
      <c r="B616" s="795">
        <v>66402.009999999995</v>
      </c>
      <c r="C616" s="795">
        <v>141224.14000000001</v>
      </c>
      <c r="D616" s="795">
        <v>80000</v>
      </c>
      <c r="E616" s="796">
        <v>127626.15</v>
      </c>
      <c r="G616" s="702"/>
      <c r="H616" s="744"/>
    </row>
    <row r="617" spans="1:8" ht="13.5" customHeight="1">
      <c r="A617" s="794" t="s">
        <v>1086</v>
      </c>
      <c r="B617" s="795">
        <v>284124.59000000003</v>
      </c>
      <c r="C617" s="795">
        <v>5828.8</v>
      </c>
      <c r="D617" s="795">
        <v>552.98</v>
      </c>
      <c r="E617" s="796">
        <v>289400.40999999997</v>
      </c>
      <c r="G617" s="702"/>
      <c r="H617" s="744"/>
    </row>
    <row r="618" spans="1:8" ht="13.5" customHeight="1">
      <c r="A618" s="794" t="s">
        <v>1087</v>
      </c>
      <c r="B618" s="795">
        <v>368987.99</v>
      </c>
      <c r="C618" s="795">
        <v>0</v>
      </c>
      <c r="D618" s="795">
        <v>0</v>
      </c>
      <c r="E618" s="796">
        <v>368987.99</v>
      </c>
      <c r="G618" s="702"/>
      <c r="H618" s="744"/>
    </row>
    <row r="619" spans="1:8" ht="13.5" customHeight="1">
      <c r="A619" s="794" t="s">
        <v>1088</v>
      </c>
      <c r="B619" s="795">
        <v>257351.05</v>
      </c>
      <c r="C619" s="795">
        <v>0</v>
      </c>
      <c r="D619" s="795">
        <v>152.47</v>
      </c>
      <c r="E619" s="796">
        <v>257198.58</v>
      </c>
      <c r="G619" s="702"/>
      <c r="H619" s="744"/>
    </row>
    <row r="620" spans="1:8" ht="13.5" customHeight="1">
      <c r="A620" s="794" t="s">
        <v>1089</v>
      </c>
      <c r="B620" s="795">
        <v>51183.12</v>
      </c>
      <c r="C620" s="795">
        <v>17932.009999999998</v>
      </c>
      <c r="D620" s="795">
        <v>0.03</v>
      </c>
      <c r="E620" s="796">
        <v>69115.100000000006</v>
      </c>
      <c r="G620" s="702"/>
      <c r="H620" s="744"/>
    </row>
    <row r="621" spans="1:8" ht="13.5" customHeight="1">
      <c r="A621" s="794" t="s">
        <v>1090</v>
      </c>
      <c r="B621" s="795">
        <v>66352</v>
      </c>
      <c r="C621" s="795">
        <v>0</v>
      </c>
      <c r="D621" s="795">
        <v>0</v>
      </c>
      <c r="E621" s="796">
        <v>66352</v>
      </c>
      <c r="G621" s="702"/>
      <c r="H621" s="744"/>
    </row>
    <row r="622" spans="1:8" ht="13.5" customHeight="1">
      <c r="A622" s="651" t="s">
        <v>379</v>
      </c>
      <c r="B622" s="652">
        <v>1352224.75</v>
      </c>
      <c r="C622" s="652">
        <v>185005.99</v>
      </c>
      <c r="D622" s="652">
        <v>147404.26</v>
      </c>
      <c r="E622" s="653">
        <v>1389826.48</v>
      </c>
      <c r="G622" s="702"/>
      <c r="H622" s="744"/>
    </row>
    <row r="623" spans="1:8" ht="13.5" customHeight="1">
      <c r="A623" s="794"/>
      <c r="B623" s="795"/>
      <c r="C623" s="795"/>
      <c r="D623" s="795"/>
      <c r="E623" s="796"/>
      <c r="G623" s="702"/>
      <c r="H623" s="744"/>
    </row>
    <row r="624" spans="1:8" ht="13.5" customHeight="1">
      <c r="A624" s="794" t="s">
        <v>1091</v>
      </c>
      <c r="B624" s="795"/>
      <c r="C624" s="795"/>
      <c r="D624" s="795"/>
      <c r="E624" s="796"/>
      <c r="G624" s="702"/>
      <c r="H624" s="744"/>
    </row>
    <row r="625" spans="1:8" ht="13.5" customHeight="1">
      <c r="A625" s="794" t="s">
        <v>1092</v>
      </c>
      <c r="B625" s="795">
        <v>121932.87</v>
      </c>
      <c r="C625" s="795">
        <v>27220.639999999999</v>
      </c>
      <c r="D625" s="795">
        <v>8133.58</v>
      </c>
      <c r="E625" s="796">
        <v>141019.93</v>
      </c>
      <c r="G625" s="702"/>
      <c r="H625" s="744"/>
    </row>
    <row r="626" spans="1:8" ht="13.5" customHeight="1">
      <c r="A626" s="794" t="s">
        <v>1093</v>
      </c>
      <c r="B626" s="795">
        <v>161694.48000000001</v>
      </c>
      <c r="C626" s="795">
        <v>0</v>
      </c>
      <c r="D626" s="795">
        <v>0</v>
      </c>
      <c r="E626" s="796">
        <v>161694.48000000001</v>
      </c>
      <c r="G626" s="702"/>
      <c r="H626" s="744"/>
    </row>
    <row r="627" spans="1:8" ht="13.5" customHeight="1">
      <c r="A627" s="794" t="s">
        <v>1094</v>
      </c>
      <c r="B627" s="795">
        <v>45053.39</v>
      </c>
      <c r="C627" s="795">
        <v>0</v>
      </c>
      <c r="D627" s="795">
        <v>0</v>
      </c>
      <c r="E627" s="796">
        <v>45053.39</v>
      </c>
      <c r="G627" s="702"/>
      <c r="H627" s="744"/>
    </row>
    <row r="628" spans="1:8" ht="13.5" customHeight="1">
      <c r="A628" s="794" t="s">
        <v>1095</v>
      </c>
      <c r="B628" s="795">
        <v>21935.88</v>
      </c>
      <c r="C628" s="795">
        <v>0</v>
      </c>
      <c r="D628" s="795">
        <v>0</v>
      </c>
      <c r="E628" s="796">
        <v>21935.88</v>
      </c>
      <c r="G628" s="702"/>
      <c r="H628" s="744"/>
    </row>
    <row r="629" spans="1:8" ht="13.5" customHeight="1">
      <c r="A629" s="794" t="s">
        <v>1096</v>
      </c>
      <c r="B629" s="795">
        <v>15276.55</v>
      </c>
      <c r="C629" s="795">
        <v>0</v>
      </c>
      <c r="D629" s="795">
        <v>0</v>
      </c>
      <c r="E629" s="796">
        <v>15276.55</v>
      </c>
      <c r="G629" s="702"/>
      <c r="H629" s="744"/>
    </row>
    <row r="630" spans="1:8" ht="13.5" customHeight="1">
      <c r="A630" s="651" t="s">
        <v>379</v>
      </c>
      <c r="B630" s="652">
        <v>365893.17</v>
      </c>
      <c r="C630" s="652">
        <v>27220.639999999999</v>
      </c>
      <c r="D630" s="652">
        <v>8133.58</v>
      </c>
      <c r="E630" s="653">
        <v>384980.23</v>
      </c>
      <c r="G630" s="702"/>
      <c r="H630" s="744"/>
    </row>
    <row r="631" spans="1:8" ht="13.5" customHeight="1">
      <c r="A631" s="794"/>
      <c r="B631" s="795"/>
      <c r="C631" s="795"/>
      <c r="D631" s="795"/>
      <c r="E631" s="796"/>
      <c r="G631" s="702"/>
      <c r="H631" s="744"/>
    </row>
    <row r="632" spans="1:8" ht="13.5" customHeight="1">
      <c r="A632" s="794" t="s">
        <v>1097</v>
      </c>
      <c r="B632" s="795"/>
      <c r="C632" s="795"/>
      <c r="D632" s="795"/>
      <c r="E632" s="796"/>
      <c r="G632" s="702"/>
      <c r="H632" s="744"/>
    </row>
    <row r="633" spans="1:8" ht="13.5" customHeight="1">
      <c r="A633" s="794" t="s">
        <v>1098</v>
      </c>
      <c r="B633" s="795">
        <v>11968.88</v>
      </c>
      <c r="C633" s="795">
        <v>0</v>
      </c>
      <c r="D633" s="795">
        <v>0</v>
      </c>
      <c r="E633" s="796">
        <v>11968.88</v>
      </c>
      <c r="G633" s="702"/>
      <c r="H633" s="744"/>
    </row>
    <row r="634" spans="1:8" ht="13.5" customHeight="1">
      <c r="A634" s="651" t="s">
        <v>379</v>
      </c>
      <c r="B634" s="652">
        <v>11968.88</v>
      </c>
      <c r="C634" s="652">
        <v>0</v>
      </c>
      <c r="D634" s="652">
        <v>0</v>
      </c>
      <c r="E634" s="653">
        <v>11968.88</v>
      </c>
      <c r="G634" s="702"/>
      <c r="H634" s="744"/>
    </row>
    <row r="635" spans="1:8" ht="13.5" customHeight="1">
      <c r="A635" s="794"/>
      <c r="B635" s="795"/>
      <c r="C635" s="795"/>
      <c r="D635" s="795"/>
      <c r="E635" s="796"/>
      <c r="G635" s="702"/>
      <c r="H635" s="744"/>
    </row>
    <row r="636" spans="1:8" ht="13.5" customHeight="1">
      <c r="A636" s="794" t="s">
        <v>1099</v>
      </c>
      <c r="B636" s="795"/>
      <c r="C636" s="795"/>
      <c r="D636" s="795"/>
      <c r="E636" s="796"/>
      <c r="G636" s="702"/>
      <c r="H636" s="744"/>
    </row>
    <row r="637" spans="1:8" ht="13.5" customHeight="1">
      <c r="A637" s="794" t="s">
        <v>1100</v>
      </c>
      <c r="B637" s="795">
        <v>138786.96</v>
      </c>
      <c r="C637" s="795">
        <v>150</v>
      </c>
      <c r="D637" s="795">
        <v>0</v>
      </c>
      <c r="E637" s="796">
        <v>138936.95999999999</v>
      </c>
      <c r="G637" s="702"/>
      <c r="H637" s="744"/>
    </row>
    <row r="638" spans="1:8" ht="13.5" customHeight="1">
      <c r="A638" s="794" t="s">
        <v>1101</v>
      </c>
      <c r="B638" s="795">
        <v>138873.17000000001</v>
      </c>
      <c r="C638" s="795">
        <v>0</v>
      </c>
      <c r="D638" s="795">
        <v>0</v>
      </c>
      <c r="E638" s="796">
        <v>138873.17000000001</v>
      </c>
      <c r="G638" s="702"/>
      <c r="H638" s="744"/>
    </row>
    <row r="639" spans="1:8" ht="13.5" customHeight="1">
      <c r="A639" s="794" t="s">
        <v>1102</v>
      </c>
      <c r="B639" s="795">
        <v>2875.05</v>
      </c>
      <c r="C639" s="795">
        <v>0</v>
      </c>
      <c r="D639" s="795">
        <v>0</v>
      </c>
      <c r="E639" s="796">
        <v>2875.05</v>
      </c>
      <c r="G639" s="702"/>
      <c r="H639" s="744"/>
    </row>
    <row r="640" spans="1:8" ht="13.5" customHeight="1">
      <c r="A640" s="794" t="s">
        <v>1103</v>
      </c>
      <c r="B640" s="795">
        <v>12000</v>
      </c>
      <c r="C640" s="795">
        <v>0</v>
      </c>
      <c r="D640" s="795">
        <v>0</v>
      </c>
      <c r="E640" s="796">
        <v>12000</v>
      </c>
      <c r="G640" s="702"/>
      <c r="H640" s="744"/>
    </row>
    <row r="641" spans="1:8" ht="13.5" customHeight="1">
      <c r="A641" s="794" t="s">
        <v>1266</v>
      </c>
      <c r="B641" s="795">
        <v>301.60000000000002</v>
      </c>
      <c r="C641" s="795">
        <v>0</v>
      </c>
      <c r="D641" s="795">
        <v>0</v>
      </c>
      <c r="E641" s="796">
        <v>301.60000000000002</v>
      </c>
      <c r="G641" s="702"/>
      <c r="H641" s="744"/>
    </row>
    <row r="642" spans="1:8" ht="13.5" customHeight="1">
      <c r="A642" s="794" t="s">
        <v>1104</v>
      </c>
      <c r="B642" s="795">
        <v>260600.55</v>
      </c>
      <c r="C642" s="795">
        <v>0</v>
      </c>
      <c r="D642" s="795">
        <v>0</v>
      </c>
      <c r="E642" s="796">
        <v>260600.55</v>
      </c>
      <c r="G642" s="702"/>
      <c r="H642" s="744"/>
    </row>
    <row r="643" spans="1:8" ht="12">
      <c r="A643" s="794" t="s">
        <v>1105</v>
      </c>
      <c r="B643" s="795">
        <v>72892.31</v>
      </c>
      <c r="C643" s="795">
        <v>3258.41</v>
      </c>
      <c r="D643" s="795">
        <v>0</v>
      </c>
      <c r="E643" s="796">
        <v>76150.720000000001</v>
      </c>
      <c r="G643" s="702"/>
      <c r="H643" s="744"/>
    </row>
    <row r="644" spans="1:8" ht="12">
      <c r="A644" s="794" t="s">
        <v>1106</v>
      </c>
      <c r="B644" s="795">
        <v>236636.16</v>
      </c>
      <c r="C644" s="795">
        <v>0</v>
      </c>
      <c r="D644" s="795">
        <v>0</v>
      </c>
      <c r="E644" s="796">
        <v>236636.16</v>
      </c>
      <c r="G644" s="702"/>
      <c r="H644" s="744"/>
    </row>
    <row r="645" spans="1:8" ht="12">
      <c r="A645" s="794" t="s">
        <v>1107</v>
      </c>
      <c r="B645" s="795">
        <v>7800.88</v>
      </c>
      <c r="C645" s="795">
        <v>0</v>
      </c>
      <c r="D645" s="795">
        <v>0</v>
      </c>
      <c r="E645" s="796">
        <v>7800.88</v>
      </c>
      <c r="G645" s="702"/>
      <c r="H645" s="744"/>
    </row>
    <row r="646" spans="1:8" ht="12">
      <c r="A646" s="794" t="s">
        <v>1108</v>
      </c>
      <c r="B646" s="795">
        <v>139876.72</v>
      </c>
      <c r="C646" s="795">
        <v>0</v>
      </c>
      <c r="D646" s="795">
        <v>0</v>
      </c>
      <c r="E646" s="796">
        <v>139876.72</v>
      </c>
      <c r="G646" s="702"/>
      <c r="H646" s="744"/>
    </row>
    <row r="647" spans="1:8" ht="13.5" customHeight="1">
      <c r="A647" s="651" t="s">
        <v>379</v>
      </c>
      <c r="B647" s="652">
        <v>1010643.4</v>
      </c>
      <c r="C647" s="652">
        <v>3408.41</v>
      </c>
      <c r="D647" s="652">
        <v>0</v>
      </c>
      <c r="E647" s="653">
        <v>1014051.81</v>
      </c>
      <c r="G647" s="702"/>
      <c r="H647" s="744"/>
    </row>
    <row r="648" spans="1:8" ht="13.5" customHeight="1">
      <c r="A648" s="794"/>
      <c r="B648" s="795"/>
      <c r="C648" s="795"/>
      <c r="D648" s="795"/>
      <c r="E648" s="796"/>
      <c r="G648" s="702"/>
      <c r="H648" s="744"/>
    </row>
    <row r="649" spans="1:8" ht="29.25" customHeight="1">
      <c r="A649" s="794" t="s">
        <v>1109</v>
      </c>
      <c r="B649" s="795"/>
      <c r="C649" s="795"/>
      <c r="D649" s="795"/>
      <c r="E649" s="796"/>
      <c r="G649" s="702"/>
      <c r="H649" s="744"/>
    </row>
    <row r="650" spans="1:8" ht="13.5" customHeight="1">
      <c r="A650" s="794" t="s">
        <v>1087</v>
      </c>
      <c r="B650" s="795">
        <v>881.6</v>
      </c>
      <c r="C650" s="795">
        <v>0</v>
      </c>
      <c r="D650" s="795">
        <v>0</v>
      </c>
      <c r="E650" s="796">
        <v>881.6</v>
      </c>
      <c r="G650" s="702"/>
      <c r="H650" s="744"/>
    </row>
    <row r="651" spans="1:8" ht="13.5" customHeight="1">
      <c r="A651" s="794" t="s">
        <v>1110</v>
      </c>
      <c r="B651" s="795">
        <v>122158.9</v>
      </c>
      <c r="C651" s="795">
        <v>0</v>
      </c>
      <c r="D651" s="795">
        <v>0</v>
      </c>
      <c r="E651" s="796">
        <v>122158.9</v>
      </c>
      <c r="G651" s="702"/>
      <c r="H651" s="744"/>
    </row>
    <row r="652" spans="1:8" ht="13.5" customHeight="1">
      <c r="A652" s="794" t="s">
        <v>1111</v>
      </c>
      <c r="B652" s="795">
        <v>60174.23</v>
      </c>
      <c r="C652" s="795">
        <v>0</v>
      </c>
      <c r="D652" s="795">
        <v>0</v>
      </c>
      <c r="E652" s="796">
        <v>60174.23</v>
      </c>
      <c r="G652" s="702"/>
      <c r="H652" s="744"/>
    </row>
    <row r="653" spans="1:8" ht="13.5" customHeight="1">
      <c r="A653" s="794" t="s">
        <v>1112</v>
      </c>
      <c r="B653" s="795">
        <v>9190.6200000000008</v>
      </c>
      <c r="C653" s="795">
        <v>0</v>
      </c>
      <c r="D653" s="795">
        <v>0</v>
      </c>
      <c r="E653" s="796">
        <v>9190.6200000000008</v>
      </c>
      <c r="G653" s="702"/>
      <c r="H653" s="744"/>
    </row>
    <row r="654" spans="1:8" ht="13.5" customHeight="1">
      <c r="A654" s="794" t="s">
        <v>1310</v>
      </c>
      <c r="B654" s="795">
        <v>10648.02</v>
      </c>
      <c r="C654" s="795">
        <v>0</v>
      </c>
      <c r="D654" s="795">
        <v>0</v>
      </c>
      <c r="E654" s="796">
        <v>10648.02</v>
      </c>
      <c r="G654" s="702"/>
      <c r="H654" s="744"/>
    </row>
    <row r="655" spans="1:8" ht="13.5" customHeight="1">
      <c r="A655" s="794" t="s">
        <v>1113</v>
      </c>
      <c r="B655" s="795">
        <v>77771.5</v>
      </c>
      <c r="C655" s="795">
        <v>0</v>
      </c>
      <c r="D655" s="795">
        <v>0</v>
      </c>
      <c r="E655" s="796">
        <v>77771.5</v>
      </c>
      <c r="G655" s="702"/>
      <c r="H655" s="744"/>
    </row>
    <row r="656" spans="1:8" ht="13.5" customHeight="1">
      <c r="A656" s="794" t="s">
        <v>1114</v>
      </c>
      <c r="B656" s="795">
        <v>11680.31</v>
      </c>
      <c r="C656" s="795">
        <v>0</v>
      </c>
      <c r="D656" s="795">
        <v>0</v>
      </c>
      <c r="E656" s="796">
        <v>11680.31</v>
      </c>
      <c r="G656" s="702"/>
      <c r="H656" s="744"/>
    </row>
    <row r="657" spans="1:8" ht="13.5" customHeight="1">
      <c r="A657" s="794" t="s">
        <v>1311</v>
      </c>
      <c r="B657" s="795">
        <v>13333.27</v>
      </c>
      <c r="C657" s="795">
        <v>0</v>
      </c>
      <c r="D657" s="795">
        <v>0</v>
      </c>
      <c r="E657" s="796">
        <v>13333.27</v>
      </c>
      <c r="G657" s="702"/>
      <c r="H657" s="744"/>
    </row>
    <row r="658" spans="1:8" ht="13.5" customHeight="1">
      <c r="A658" s="651" t="s">
        <v>379</v>
      </c>
      <c r="B658" s="652">
        <v>305838.45</v>
      </c>
      <c r="C658" s="652">
        <v>0</v>
      </c>
      <c r="D658" s="652">
        <v>0</v>
      </c>
      <c r="E658" s="653">
        <v>305838.45</v>
      </c>
      <c r="G658" s="702"/>
      <c r="H658" s="744"/>
    </row>
    <row r="659" spans="1:8" ht="13.5" customHeight="1">
      <c r="A659" s="794"/>
      <c r="B659" s="795"/>
      <c r="C659" s="795"/>
      <c r="D659" s="795"/>
      <c r="E659" s="796"/>
      <c r="G659" s="702"/>
      <c r="H659" s="744"/>
    </row>
    <row r="660" spans="1:8" ht="13.5" customHeight="1">
      <c r="A660" s="794" t="s">
        <v>1115</v>
      </c>
      <c r="B660" s="795"/>
      <c r="C660" s="795"/>
      <c r="D660" s="795"/>
      <c r="E660" s="796"/>
      <c r="G660" s="702"/>
      <c r="H660" s="744"/>
    </row>
    <row r="661" spans="1:8" ht="13.5" customHeight="1">
      <c r="A661" s="794" t="s">
        <v>1116</v>
      </c>
      <c r="B661" s="795">
        <v>588038.27</v>
      </c>
      <c r="C661" s="795">
        <v>58135</v>
      </c>
      <c r="D661" s="795">
        <v>58135</v>
      </c>
      <c r="E661" s="796">
        <v>588038.27</v>
      </c>
      <c r="G661" s="702"/>
      <c r="H661" s="744"/>
    </row>
    <row r="662" spans="1:8" ht="13.5" customHeight="1">
      <c r="A662" s="651" t="s">
        <v>379</v>
      </c>
      <c r="B662" s="652">
        <v>588038.27</v>
      </c>
      <c r="C662" s="652">
        <v>58135</v>
      </c>
      <c r="D662" s="652">
        <v>58135</v>
      </c>
      <c r="E662" s="653">
        <v>588038.27</v>
      </c>
      <c r="G662" s="702"/>
      <c r="H662" s="744"/>
    </row>
    <row r="663" spans="1:8" ht="13.5" customHeight="1">
      <c r="A663" s="794"/>
      <c r="B663" s="795"/>
      <c r="C663" s="795"/>
      <c r="D663" s="795"/>
      <c r="E663" s="796"/>
      <c r="G663" s="702"/>
      <c r="H663" s="744"/>
    </row>
    <row r="664" spans="1:8" ht="13.5" customHeight="1">
      <c r="A664" s="794" t="s">
        <v>1117</v>
      </c>
      <c r="B664" s="795"/>
      <c r="C664" s="795"/>
      <c r="D664" s="795"/>
      <c r="E664" s="796"/>
      <c r="G664" s="702"/>
      <c r="H664" s="744"/>
    </row>
    <row r="665" spans="1:8" ht="13.5" customHeight="1">
      <c r="A665" s="794" t="s">
        <v>1118</v>
      </c>
      <c r="B665" s="795">
        <v>771172.04</v>
      </c>
      <c r="C665" s="795">
        <v>0</v>
      </c>
      <c r="D665" s="795">
        <v>0</v>
      </c>
      <c r="E665" s="796">
        <v>771172.04</v>
      </c>
      <c r="G665" s="702"/>
      <c r="H665" s="744"/>
    </row>
    <row r="666" spans="1:8" ht="13.5" customHeight="1">
      <c r="A666" s="794" t="s">
        <v>1119</v>
      </c>
      <c r="B666" s="795">
        <v>56837</v>
      </c>
      <c r="C666" s="795">
        <v>0</v>
      </c>
      <c r="D666" s="795">
        <v>0</v>
      </c>
      <c r="E666" s="796">
        <v>56837</v>
      </c>
      <c r="G666" s="702"/>
      <c r="H666" s="744"/>
    </row>
    <row r="667" spans="1:8" ht="13.5" customHeight="1">
      <c r="A667" s="794" t="s">
        <v>1120</v>
      </c>
      <c r="B667" s="795">
        <v>9091.73</v>
      </c>
      <c r="C667" s="795">
        <v>0</v>
      </c>
      <c r="D667" s="795">
        <v>0</v>
      </c>
      <c r="E667" s="796">
        <v>9091.73</v>
      </c>
      <c r="G667" s="702"/>
      <c r="H667" s="744"/>
    </row>
    <row r="668" spans="1:8" ht="13.5" customHeight="1">
      <c r="A668" s="794" t="s">
        <v>1121</v>
      </c>
      <c r="B668" s="795">
        <v>3315.98</v>
      </c>
      <c r="C668" s="795">
        <v>0</v>
      </c>
      <c r="D668" s="795">
        <v>0</v>
      </c>
      <c r="E668" s="796">
        <v>3315.98</v>
      </c>
      <c r="G668" s="702"/>
      <c r="H668" s="744"/>
    </row>
    <row r="669" spans="1:8" ht="13.5" customHeight="1">
      <c r="A669" s="794" t="s">
        <v>1312</v>
      </c>
      <c r="B669" s="795">
        <v>1248.1600000000001</v>
      </c>
      <c r="C669" s="795">
        <v>0</v>
      </c>
      <c r="D669" s="795">
        <v>0</v>
      </c>
      <c r="E669" s="796">
        <v>1248.1600000000001</v>
      </c>
      <c r="G669" s="702"/>
      <c r="H669" s="744"/>
    </row>
    <row r="670" spans="1:8" ht="13.5" customHeight="1">
      <c r="A670" s="651" t="s">
        <v>379</v>
      </c>
      <c r="B670" s="652">
        <v>841664.91</v>
      </c>
      <c r="C670" s="652">
        <v>0</v>
      </c>
      <c r="D670" s="652">
        <v>0</v>
      </c>
      <c r="E670" s="653">
        <v>841664.91</v>
      </c>
      <c r="G670" s="702"/>
      <c r="H670" s="744"/>
    </row>
    <row r="671" spans="1:8" ht="13.5" customHeight="1">
      <c r="A671" s="794"/>
      <c r="B671" s="795"/>
      <c r="C671" s="795"/>
      <c r="D671" s="795"/>
      <c r="E671" s="796"/>
      <c r="G671" s="702"/>
      <c r="H671" s="744"/>
    </row>
    <row r="672" spans="1:8" ht="13.5" customHeight="1">
      <c r="A672" s="794" t="s">
        <v>1122</v>
      </c>
      <c r="B672" s="795"/>
      <c r="C672" s="795"/>
      <c r="D672" s="795"/>
      <c r="E672" s="796"/>
      <c r="G672" s="702"/>
      <c r="H672" s="744"/>
    </row>
    <row r="673" spans="1:8" ht="13.5" customHeight="1">
      <c r="A673" s="794" t="s">
        <v>1123</v>
      </c>
      <c r="B673" s="795">
        <v>84100.08</v>
      </c>
      <c r="C673" s="795">
        <v>0</v>
      </c>
      <c r="D673" s="795">
        <v>0</v>
      </c>
      <c r="E673" s="796">
        <v>84100.08</v>
      </c>
      <c r="G673" s="702"/>
      <c r="H673" s="744"/>
    </row>
    <row r="674" spans="1:8" ht="13.5" customHeight="1">
      <c r="A674" s="794" t="s">
        <v>1124</v>
      </c>
      <c r="B674" s="795">
        <v>33025.22</v>
      </c>
      <c r="C674" s="795">
        <v>0</v>
      </c>
      <c r="D674" s="795">
        <v>0</v>
      </c>
      <c r="E674" s="796">
        <v>33025.22</v>
      </c>
      <c r="G674" s="702"/>
      <c r="H674" s="744"/>
    </row>
    <row r="675" spans="1:8" ht="13.5" customHeight="1">
      <c r="A675" s="794" t="s">
        <v>1125</v>
      </c>
      <c r="B675" s="795">
        <v>151793.32</v>
      </c>
      <c r="C675" s="795">
        <v>3166.93</v>
      </c>
      <c r="D675" s="795">
        <v>0</v>
      </c>
      <c r="E675" s="796">
        <v>154960.25</v>
      </c>
      <c r="G675" s="702"/>
      <c r="H675" s="744"/>
    </row>
    <row r="676" spans="1:8" ht="13.5" customHeight="1">
      <c r="A676" s="794" t="s">
        <v>1126</v>
      </c>
      <c r="B676" s="795">
        <v>1083389.6599999999</v>
      </c>
      <c r="C676" s="795">
        <v>266774.92</v>
      </c>
      <c r="D676" s="795">
        <v>0</v>
      </c>
      <c r="E676" s="796">
        <v>1350164.58</v>
      </c>
      <c r="G676" s="702"/>
      <c r="H676" s="744"/>
    </row>
    <row r="677" spans="1:8" ht="13.5" customHeight="1">
      <c r="A677" s="794" t="s">
        <v>1127</v>
      </c>
      <c r="B677" s="795">
        <v>23278.69</v>
      </c>
      <c r="C677" s="795">
        <v>0</v>
      </c>
      <c r="D677" s="795">
        <v>0</v>
      </c>
      <c r="E677" s="796">
        <v>23278.69</v>
      </c>
      <c r="G677" s="702"/>
      <c r="H677" s="744"/>
    </row>
    <row r="678" spans="1:8" ht="13.5" customHeight="1">
      <c r="A678" s="794" t="s">
        <v>1128</v>
      </c>
      <c r="B678" s="795">
        <v>39282.86</v>
      </c>
      <c r="C678" s="795">
        <v>0</v>
      </c>
      <c r="D678" s="795">
        <v>0</v>
      </c>
      <c r="E678" s="796">
        <v>39282.86</v>
      </c>
      <c r="G678" s="702"/>
      <c r="H678" s="744"/>
    </row>
    <row r="679" spans="1:8" ht="13.5" customHeight="1">
      <c r="A679" s="794" t="s">
        <v>1129</v>
      </c>
      <c r="B679" s="795">
        <v>2801.86</v>
      </c>
      <c r="C679" s="795">
        <v>0</v>
      </c>
      <c r="D679" s="795">
        <v>0</v>
      </c>
      <c r="E679" s="796">
        <v>2801.86</v>
      </c>
      <c r="G679" s="702"/>
      <c r="H679" s="744"/>
    </row>
    <row r="680" spans="1:8" ht="13.5" customHeight="1">
      <c r="A680" s="651" t="s">
        <v>379</v>
      </c>
      <c r="B680" s="652">
        <v>1417671.69</v>
      </c>
      <c r="C680" s="652">
        <v>269941.84999999998</v>
      </c>
      <c r="D680" s="652">
        <v>0</v>
      </c>
      <c r="E680" s="653">
        <v>1687613.54</v>
      </c>
      <c r="G680" s="702"/>
      <c r="H680" s="744"/>
    </row>
    <row r="681" spans="1:8" ht="13.5" customHeight="1">
      <c r="A681" s="794"/>
      <c r="B681" s="795"/>
      <c r="C681" s="795"/>
      <c r="D681" s="795"/>
      <c r="E681" s="796"/>
      <c r="G681" s="702"/>
      <c r="H681" s="744"/>
    </row>
    <row r="682" spans="1:8" ht="13.5" customHeight="1">
      <c r="A682" s="794" t="s">
        <v>1130</v>
      </c>
      <c r="B682" s="795">
        <v>47305130.130000003</v>
      </c>
      <c r="C682" s="795">
        <v>9158654.2200000007</v>
      </c>
      <c r="D682" s="795">
        <v>7828099.6299999999</v>
      </c>
      <c r="E682" s="796">
        <f>+B682+C682-D682</f>
        <v>48635684.719999999</v>
      </c>
      <c r="G682" s="702"/>
      <c r="H682" s="744"/>
    </row>
    <row r="683" spans="1:8" ht="13.5" customHeight="1">
      <c r="A683" s="794"/>
      <c r="B683" s="795"/>
      <c r="C683" s="795"/>
      <c r="D683" s="795"/>
      <c r="E683" s="796"/>
      <c r="G683" s="702"/>
      <c r="H683" s="744"/>
    </row>
    <row r="684" spans="1:8" ht="13.5" customHeight="1">
      <c r="A684" s="794" t="s">
        <v>1131</v>
      </c>
      <c r="B684" s="795"/>
      <c r="C684" s="795"/>
      <c r="D684" s="795"/>
      <c r="E684" s="796"/>
      <c r="G684" s="702"/>
      <c r="H684" s="744"/>
    </row>
    <row r="685" spans="1:8" ht="13.5" customHeight="1">
      <c r="A685" s="794" t="s">
        <v>1132</v>
      </c>
      <c r="B685" s="795">
        <v>1660946.41</v>
      </c>
      <c r="C685" s="795">
        <v>182167</v>
      </c>
      <c r="D685" s="795">
        <v>0</v>
      </c>
      <c r="E685" s="796">
        <v>1843113.41</v>
      </c>
      <c r="G685" s="702"/>
      <c r="H685" s="744"/>
    </row>
    <row r="686" spans="1:8" ht="14.25" customHeight="1">
      <c r="A686" s="794" t="s">
        <v>1133</v>
      </c>
      <c r="B686" s="795">
        <v>2050945.74</v>
      </c>
      <c r="C686" s="795">
        <v>183948</v>
      </c>
      <c r="D686" s="795">
        <v>29299</v>
      </c>
      <c r="E686" s="796">
        <v>2205594.7400000002</v>
      </c>
      <c r="G686" s="702"/>
      <c r="H686" s="744"/>
    </row>
    <row r="687" spans="1:8" ht="13.5" customHeight="1">
      <c r="A687" s="794" t="s">
        <v>1134</v>
      </c>
      <c r="B687" s="795">
        <v>124408.71</v>
      </c>
      <c r="C687" s="795">
        <v>11097.3</v>
      </c>
      <c r="D687" s="795">
        <v>0</v>
      </c>
      <c r="E687" s="796">
        <v>135506.01</v>
      </c>
      <c r="G687" s="702"/>
      <c r="H687" s="744"/>
    </row>
    <row r="688" spans="1:8" ht="13.5" customHeight="1">
      <c r="A688" s="794" t="s">
        <v>1135</v>
      </c>
      <c r="B688" s="795">
        <v>107136.98</v>
      </c>
      <c r="C688" s="795">
        <v>8786</v>
      </c>
      <c r="D688" s="795">
        <v>0</v>
      </c>
      <c r="E688" s="796">
        <v>115922.98</v>
      </c>
      <c r="G688" s="702"/>
      <c r="H688" s="744"/>
    </row>
    <row r="689" spans="1:8" ht="13.5" customHeight="1">
      <c r="A689" s="794" t="s">
        <v>1136</v>
      </c>
      <c r="B689" s="795">
        <v>14717.6</v>
      </c>
      <c r="C689" s="795">
        <v>123559.63</v>
      </c>
      <c r="D689" s="795">
        <v>0</v>
      </c>
      <c r="E689" s="796">
        <v>138277.23000000001</v>
      </c>
      <c r="G689" s="702"/>
      <c r="H689" s="744"/>
    </row>
    <row r="690" spans="1:8" ht="13.5" customHeight="1">
      <c r="A690" s="794" t="s">
        <v>1137</v>
      </c>
      <c r="B690" s="795">
        <v>19390.740000000002</v>
      </c>
      <c r="C690" s="795">
        <v>0</v>
      </c>
      <c r="D690" s="795">
        <v>0</v>
      </c>
      <c r="E690" s="796">
        <v>19390.740000000002</v>
      </c>
      <c r="G690" s="702"/>
      <c r="H690" s="744"/>
    </row>
    <row r="691" spans="1:8" ht="15" customHeight="1">
      <c r="A691" s="651" t="s">
        <v>379</v>
      </c>
      <c r="B691" s="652">
        <v>3977546.18</v>
      </c>
      <c r="C691" s="652">
        <v>509557.93</v>
      </c>
      <c r="D691" s="652">
        <v>29299</v>
      </c>
      <c r="E691" s="653">
        <v>4457805.1100000003</v>
      </c>
      <c r="G691" s="702"/>
      <c r="H691" s="744"/>
    </row>
    <row r="692" spans="1:8" ht="13.5" customHeight="1">
      <c r="A692" s="794"/>
      <c r="B692" s="795"/>
      <c r="C692" s="795"/>
      <c r="D692" s="795"/>
      <c r="E692" s="796"/>
      <c r="G692" s="702"/>
      <c r="H692" s="744"/>
    </row>
    <row r="693" spans="1:8" ht="13.5" customHeight="1">
      <c r="A693" s="794" t="s">
        <v>1138</v>
      </c>
      <c r="B693" s="795"/>
      <c r="C693" s="795"/>
      <c r="D693" s="795"/>
      <c r="E693" s="796"/>
      <c r="G693" s="702"/>
      <c r="H693" s="744"/>
    </row>
    <row r="694" spans="1:8" ht="13.5" customHeight="1">
      <c r="A694" s="794" t="s">
        <v>1139</v>
      </c>
      <c r="B694" s="795">
        <v>812</v>
      </c>
      <c r="C694" s="795">
        <v>0</v>
      </c>
      <c r="D694" s="795">
        <v>0</v>
      </c>
      <c r="E694" s="796">
        <v>812</v>
      </c>
      <c r="G694" s="702"/>
      <c r="H694" s="744"/>
    </row>
    <row r="695" spans="1:8" ht="13.5" customHeight="1">
      <c r="A695" s="794" t="s">
        <v>1140</v>
      </c>
      <c r="B695" s="795">
        <v>46418</v>
      </c>
      <c r="C695" s="795">
        <v>0</v>
      </c>
      <c r="D695" s="795">
        <v>0</v>
      </c>
      <c r="E695" s="796">
        <v>46418</v>
      </c>
      <c r="G695" s="702"/>
      <c r="H695" s="744"/>
    </row>
    <row r="696" spans="1:8" ht="13.5" customHeight="1">
      <c r="A696" s="794" t="s">
        <v>1141</v>
      </c>
      <c r="B696" s="795">
        <v>1139803.32</v>
      </c>
      <c r="C696" s="795">
        <v>833408.94</v>
      </c>
      <c r="D696" s="795">
        <v>416704.47</v>
      </c>
      <c r="E696" s="796">
        <v>1556507.79</v>
      </c>
      <c r="G696" s="702"/>
      <c r="H696" s="744"/>
    </row>
    <row r="697" spans="1:8" ht="13.5" customHeight="1">
      <c r="A697" s="794" t="s">
        <v>1142</v>
      </c>
      <c r="B697" s="795">
        <v>3950</v>
      </c>
      <c r="C697" s="795">
        <v>0</v>
      </c>
      <c r="D697" s="795">
        <v>0</v>
      </c>
      <c r="E697" s="796">
        <v>3950</v>
      </c>
      <c r="G697" s="702"/>
      <c r="H697" s="744"/>
    </row>
    <row r="698" spans="1:8" ht="13.5" customHeight="1">
      <c r="A698" s="794" t="s">
        <v>1143</v>
      </c>
      <c r="B698" s="795">
        <v>104170.1</v>
      </c>
      <c r="C698" s="795">
        <v>24940</v>
      </c>
      <c r="D698" s="795">
        <v>0</v>
      </c>
      <c r="E698" s="796">
        <v>129110.1</v>
      </c>
      <c r="G698" s="702"/>
      <c r="H698" s="744"/>
    </row>
    <row r="699" spans="1:8" ht="13.5" customHeight="1">
      <c r="A699" s="651" t="s">
        <v>379</v>
      </c>
      <c r="B699" s="652">
        <v>1295153.42</v>
      </c>
      <c r="C699" s="652">
        <v>858348.94</v>
      </c>
      <c r="D699" s="652">
        <v>416704.47</v>
      </c>
      <c r="E699" s="653">
        <v>1736797.89</v>
      </c>
      <c r="G699" s="702"/>
      <c r="H699" s="744"/>
    </row>
    <row r="700" spans="1:8" ht="13.5" customHeight="1">
      <c r="A700" s="794"/>
      <c r="B700" s="795"/>
      <c r="C700" s="795"/>
      <c r="D700" s="795"/>
      <c r="E700" s="796"/>
      <c r="G700" s="702"/>
      <c r="H700" s="744"/>
    </row>
    <row r="701" spans="1:8" ht="13.5" customHeight="1">
      <c r="A701" s="794" t="s">
        <v>1144</v>
      </c>
      <c r="B701" s="795"/>
      <c r="C701" s="795"/>
      <c r="D701" s="795"/>
      <c r="E701" s="796"/>
      <c r="G701" s="702"/>
      <c r="H701" s="744"/>
    </row>
    <row r="702" spans="1:8" ht="13.5" customHeight="1">
      <c r="A702" s="794" t="s">
        <v>1145</v>
      </c>
      <c r="B702" s="795">
        <v>787873.72</v>
      </c>
      <c r="C702" s="795">
        <v>63350</v>
      </c>
      <c r="D702" s="795">
        <v>60102</v>
      </c>
      <c r="E702" s="796">
        <f>+B702+C702-+D702</f>
        <v>791121.72</v>
      </c>
      <c r="G702" s="702"/>
      <c r="H702" s="744"/>
    </row>
    <row r="703" spans="1:8" ht="13.5" customHeight="1">
      <c r="A703" s="794" t="s">
        <v>1146</v>
      </c>
      <c r="B703" s="795">
        <v>225576.09</v>
      </c>
      <c r="C703" s="795">
        <v>0</v>
      </c>
      <c r="D703" s="795">
        <v>159998.97</v>
      </c>
      <c r="E703" s="796">
        <f t="shared" ref="E703:E716" si="6">+B703+C703-+D703</f>
        <v>65577.119999999995</v>
      </c>
      <c r="G703" s="702"/>
      <c r="H703" s="744"/>
    </row>
    <row r="704" spans="1:8" ht="13.5" customHeight="1">
      <c r="A704" s="794" t="s">
        <v>1147</v>
      </c>
      <c r="B704" s="795">
        <v>750620.52</v>
      </c>
      <c r="C704" s="795">
        <v>60865.2</v>
      </c>
      <c r="D704" s="795">
        <v>40676.800000000003</v>
      </c>
      <c r="E704" s="796">
        <f t="shared" si="6"/>
        <v>770808.91999999993</v>
      </c>
      <c r="G704" s="702"/>
      <c r="H704" s="744"/>
    </row>
    <row r="705" spans="1:8" ht="13.5" customHeight="1">
      <c r="A705" s="794" t="s">
        <v>1148</v>
      </c>
      <c r="B705" s="795">
        <v>5500</v>
      </c>
      <c r="C705" s="795">
        <v>0</v>
      </c>
      <c r="D705" s="795">
        <v>0</v>
      </c>
      <c r="E705" s="796">
        <f t="shared" si="6"/>
        <v>5500</v>
      </c>
      <c r="G705" s="702"/>
      <c r="H705" s="744"/>
    </row>
    <row r="706" spans="1:8" ht="13.5" customHeight="1">
      <c r="A706" s="794" t="s">
        <v>1149</v>
      </c>
      <c r="B706" s="795">
        <v>15612041.49</v>
      </c>
      <c r="C706" s="795">
        <v>5730482.6600000001</v>
      </c>
      <c r="D706" s="795">
        <v>5806267.8399999999</v>
      </c>
      <c r="E706" s="796">
        <f t="shared" si="6"/>
        <v>15536256.309999999</v>
      </c>
      <c r="G706" s="702"/>
      <c r="H706" s="744"/>
    </row>
    <row r="707" spans="1:8" ht="13.5" customHeight="1">
      <c r="A707" s="794" t="s">
        <v>1150</v>
      </c>
      <c r="B707" s="795">
        <v>603886.02</v>
      </c>
      <c r="C707" s="795">
        <v>116340</v>
      </c>
      <c r="D707" s="795">
        <v>170827</v>
      </c>
      <c r="E707" s="796">
        <f t="shared" si="6"/>
        <v>549399.02</v>
      </c>
      <c r="G707" s="702"/>
      <c r="H707" s="744"/>
    </row>
    <row r="708" spans="1:8" ht="13.5" customHeight="1">
      <c r="A708" s="794" t="s">
        <v>1151</v>
      </c>
      <c r="B708" s="795">
        <v>3262568.84</v>
      </c>
      <c r="C708" s="795">
        <v>467560.92</v>
      </c>
      <c r="D708" s="795">
        <v>555551.88</v>
      </c>
      <c r="E708" s="796">
        <f t="shared" si="6"/>
        <v>3174577.88</v>
      </c>
      <c r="G708" s="702"/>
      <c r="H708" s="744"/>
    </row>
    <row r="709" spans="1:8" ht="13.5" customHeight="1">
      <c r="A709" s="794" t="s">
        <v>1152</v>
      </c>
      <c r="B709" s="795">
        <v>544079.43999999994</v>
      </c>
      <c r="C709" s="795">
        <v>0</v>
      </c>
      <c r="D709" s="795">
        <v>0</v>
      </c>
      <c r="E709" s="796">
        <f t="shared" si="6"/>
        <v>544079.43999999994</v>
      </c>
      <c r="G709" s="702"/>
      <c r="H709" s="744"/>
    </row>
    <row r="710" spans="1:8" ht="13.5" customHeight="1">
      <c r="A710" s="794" t="s">
        <v>1153</v>
      </c>
      <c r="B710" s="795">
        <v>16545.37</v>
      </c>
      <c r="C710" s="795">
        <v>0</v>
      </c>
      <c r="D710" s="795">
        <v>0</v>
      </c>
      <c r="E710" s="796">
        <f t="shared" si="6"/>
        <v>16545.37</v>
      </c>
      <c r="G710" s="702"/>
      <c r="H710" s="744"/>
    </row>
    <row r="711" spans="1:8" ht="13.5" customHeight="1">
      <c r="A711" s="794" t="s">
        <v>1154</v>
      </c>
      <c r="B711" s="795">
        <v>3791.51</v>
      </c>
      <c r="C711" s="795">
        <v>0</v>
      </c>
      <c r="D711" s="795">
        <v>0</v>
      </c>
      <c r="E711" s="796">
        <f t="shared" si="6"/>
        <v>3791.51</v>
      </c>
      <c r="G711" s="702"/>
      <c r="H711" s="744"/>
    </row>
    <row r="712" spans="1:8" ht="13.5" customHeight="1">
      <c r="A712" s="794" t="s">
        <v>1155</v>
      </c>
      <c r="B712" s="795">
        <v>3810.66</v>
      </c>
      <c r="C712" s="795">
        <v>569991.87</v>
      </c>
      <c r="D712" s="795">
        <v>189991.9</v>
      </c>
      <c r="E712" s="796">
        <f t="shared" si="6"/>
        <v>383810.63</v>
      </c>
      <c r="G712" s="702"/>
      <c r="H712" s="744"/>
    </row>
    <row r="713" spans="1:8" ht="13.5" customHeight="1">
      <c r="A713" s="794" t="s">
        <v>1156</v>
      </c>
      <c r="B713" s="795">
        <v>196043.48</v>
      </c>
      <c r="C713" s="795">
        <v>0</v>
      </c>
      <c r="D713" s="795">
        <v>0</v>
      </c>
      <c r="E713" s="796">
        <f t="shared" si="6"/>
        <v>196043.48</v>
      </c>
      <c r="G713" s="702"/>
      <c r="H713" s="744"/>
    </row>
    <row r="714" spans="1:8" ht="13.5" customHeight="1">
      <c r="A714" s="794" t="s">
        <v>1157</v>
      </c>
      <c r="B714" s="795">
        <v>2600</v>
      </c>
      <c r="C714" s="795">
        <v>0</v>
      </c>
      <c r="D714" s="795">
        <v>0</v>
      </c>
      <c r="E714" s="796">
        <f t="shared" si="6"/>
        <v>2600</v>
      </c>
      <c r="G714" s="702"/>
      <c r="H714" s="744"/>
    </row>
    <row r="715" spans="1:8" ht="13.5" customHeight="1">
      <c r="A715" s="794" t="s">
        <v>1158</v>
      </c>
      <c r="B715" s="795">
        <v>4460623.6399999997</v>
      </c>
      <c r="C715" s="795">
        <v>0</v>
      </c>
      <c r="D715" s="795">
        <v>1971.98</v>
      </c>
      <c r="E715" s="796">
        <f t="shared" si="6"/>
        <v>4458651.6599999992</v>
      </c>
      <c r="G715" s="702"/>
      <c r="H715" s="744"/>
    </row>
    <row r="716" spans="1:8" ht="13.5" customHeight="1">
      <c r="A716" s="794" t="s">
        <v>1159</v>
      </c>
      <c r="B716" s="795">
        <v>116192.93</v>
      </c>
      <c r="C716" s="795">
        <v>0</v>
      </c>
      <c r="D716" s="795">
        <v>0</v>
      </c>
      <c r="E716" s="796">
        <f t="shared" si="6"/>
        <v>116192.93</v>
      </c>
      <c r="G716" s="702"/>
      <c r="H716" s="744"/>
    </row>
    <row r="717" spans="1:8" ht="13.5" customHeight="1">
      <c r="A717" s="651" t="s">
        <v>379</v>
      </c>
      <c r="B717" s="652">
        <f>SUM(B702:B716)</f>
        <v>26591753.710000005</v>
      </c>
      <c r="C717" s="652">
        <f>SUM(C702:C716)</f>
        <v>7008590.6500000004</v>
      </c>
      <c r="D717" s="652">
        <f>SUM(D702:D716)</f>
        <v>6985388.3700000001</v>
      </c>
      <c r="E717" s="653">
        <f>SUM(E702:E716)</f>
        <v>26614955.990000002</v>
      </c>
      <c r="G717" s="702"/>
      <c r="H717" s="744"/>
    </row>
    <row r="718" spans="1:8" ht="13.5" customHeight="1">
      <c r="A718" s="794"/>
      <c r="B718" s="795"/>
      <c r="C718" s="795"/>
      <c r="D718" s="795"/>
      <c r="E718" s="796"/>
      <c r="G718" s="702"/>
      <c r="H718" s="744"/>
    </row>
    <row r="719" spans="1:8" ht="13.5" customHeight="1">
      <c r="A719" s="794" t="s">
        <v>1160</v>
      </c>
      <c r="B719" s="795"/>
      <c r="C719" s="795"/>
      <c r="D719" s="795"/>
      <c r="E719" s="796"/>
      <c r="G719" s="702"/>
      <c r="H719" s="744"/>
    </row>
    <row r="720" spans="1:8" ht="13.5" customHeight="1">
      <c r="A720" s="794" t="s">
        <v>1161</v>
      </c>
      <c r="B720" s="795">
        <v>491211.13</v>
      </c>
      <c r="C720" s="795">
        <v>21453.33</v>
      </c>
      <c r="D720" s="795">
        <v>506.92</v>
      </c>
      <c r="E720" s="796">
        <v>512157.54</v>
      </c>
      <c r="G720" s="702"/>
      <c r="H720" s="744"/>
    </row>
    <row r="721" spans="1:8" ht="13.5" customHeight="1">
      <c r="A721" s="794" t="s">
        <v>1162</v>
      </c>
      <c r="B721" s="795">
        <v>200708.34</v>
      </c>
      <c r="C721" s="795">
        <v>0</v>
      </c>
      <c r="D721" s="795">
        <v>0</v>
      </c>
      <c r="E721" s="796">
        <v>200708.34</v>
      </c>
      <c r="G721" s="702"/>
      <c r="H721" s="744"/>
    </row>
    <row r="722" spans="1:8" ht="13.5" customHeight="1">
      <c r="A722" s="794" t="s">
        <v>1163</v>
      </c>
      <c r="B722" s="795">
        <v>10448.32</v>
      </c>
      <c r="C722" s="795">
        <v>38700.01</v>
      </c>
      <c r="D722" s="795">
        <v>0</v>
      </c>
      <c r="E722" s="796">
        <v>49148.33</v>
      </c>
      <c r="G722" s="702"/>
      <c r="H722" s="744"/>
    </row>
    <row r="723" spans="1:8" ht="13.5" customHeight="1">
      <c r="A723" s="794" t="s">
        <v>1164</v>
      </c>
      <c r="B723" s="795">
        <v>335643.68</v>
      </c>
      <c r="C723" s="795">
        <v>21987.05</v>
      </c>
      <c r="D723" s="795">
        <v>112555.6</v>
      </c>
      <c r="E723" s="796">
        <v>245075.13</v>
      </c>
      <c r="G723" s="702"/>
      <c r="H723" s="744"/>
    </row>
    <row r="724" spans="1:8" ht="13.5" customHeight="1">
      <c r="A724" s="651" t="s">
        <v>379</v>
      </c>
      <c r="B724" s="652">
        <v>1038011.47</v>
      </c>
      <c r="C724" s="652">
        <v>82140.39</v>
      </c>
      <c r="D724" s="652">
        <v>113062.52</v>
      </c>
      <c r="E724" s="653">
        <v>1007089.34</v>
      </c>
      <c r="G724" s="702"/>
      <c r="H724" s="744"/>
    </row>
    <row r="725" spans="1:8" ht="13.5" customHeight="1">
      <c r="A725" s="794"/>
      <c r="B725" s="795"/>
      <c r="C725" s="795"/>
      <c r="D725" s="795"/>
      <c r="E725" s="796"/>
      <c r="G725" s="702"/>
      <c r="H725" s="744"/>
    </row>
    <row r="726" spans="1:8" ht="13.5" customHeight="1">
      <c r="A726" s="794" t="s">
        <v>1165</v>
      </c>
      <c r="B726" s="795"/>
      <c r="C726" s="795"/>
      <c r="D726" s="795"/>
      <c r="E726" s="796"/>
      <c r="G726" s="702"/>
      <c r="H726" s="744"/>
    </row>
    <row r="727" spans="1:8" ht="13.5" customHeight="1">
      <c r="A727" s="794" t="s">
        <v>1166</v>
      </c>
      <c r="B727" s="795">
        <v>1083974.3500000001</v>
      </c>
      <c r="C727" s="795">
        <v>0</v>
      </c>
      <c r="D727" s="795">
        <v>36308</v>
      </c>
      <c r="E727" s="796">
        <v>1047666.35</v>
      </c>
      <c r="G727" s="702"/>
      <c r="H727" s="744"/>
    </row>
    <row r="728" spans="1:8" ht="13.5" customHeight="1">
      <c r="A728" s="794" t="s">
        <v>1167</v>
      </c>
      <c r="B728" s="795">
        <v>24180.2</v>
      </c>
      <c r="C728" s="795">
        <v>0</v>
      </c>
      <c r="D728" s="795">
        <v>0</v>
      </c>
      <c r="E728" s="796">
        <v>24180.2</v>
      </c>
      <c r="G728" s="702"/>
      <c r="H728" s="744"/>
    </row>
    <row r="729" spans="1:8" ht="13.5" customHeight="1">
      <c r="A729" s="794" t="s">
        <v>1168</v>
      </c>
      <c r="B729" s="795">
        <v>3891.78</v>
      </c>
      <c r="C729" s="795">
        <v>0</v>
      </c>
      <c r="D729" s="795">
        <v>0</v>
      </c>
      <c r="E729" s="796">
        <v>3891.78</v>
      </c>
      <c r="G729" s="702"/>
      <c r="H729" s="744"/>
    </row>
    <row r="730" spans="1:8" ht="13.5" customHeight="1">
      <c r="A730" s="794" t="s">
        <v>1169</v>
      </c>
      <c r="B730" s="795">
        <v>249965.6</v>
      </c>
      <c r="C730" s="795">
        <v>0</v>
      </c>
      <c r="D730" s="795">
        <v>0</v>
      </c>
      <c r="E730" s="796">
        <v>249965.6</v>
      </c>
      <c r="G730" s="702"/>
      <c r="H730" s="744"/>
    </row>
    <row r="731" spans="1:8" ht="13.5" customHeight="1">
      <c r="A731" s="794" t="s">
        <v>1170</v>
      </c>
      <c r="B731" s="795">
        <v>5932.7</v>
      </c>
      <c r="C731" s="795">
        <v>0</v>
      </c>
      <c r="D731" s="795">
        <v>0</v>
      </c>
      <c r="E731" s="796">
        <v>5932.7</v>
      </c>
      <c r="G731" s="702"/>
      <c r="H731" s="744"/>
    </row>
    <row r="732" spans="1:8" ht="13.5" customHeight="1">
      <c r="A732" s="794" t="s">
        <v>1171</v>
      </c>
      <c r="B732" s="795">
        <v>289457.01</v>
      </c>
      <c r="C732" s="795">
        <v>5303</v>
      </c>
      <c r="D732" s="795">
        <v>0</v>
      </c>
      <c r="E732" s="796">
        <v>294760.01</v>
      </c>
      <c r="G732" s="702"/>
      <c r="H732" s="744"/>
    </row>
    <row r="733" spans="1:8" ht="13.5" customHeight="1">
      <c r="A733" s="794" t="s">
        <v>1172</v>
      </c>
      <c r="B733" s="795">
        <v>4046862.35</v>
      </c>
      <c r="C733" s="795">
        <v>37187.99</v>
      </c>
      <c r="D733" s="795">
        <v>41975.51</v>
      </c>
      <c r="E733" s="796">
        <v>4042074.83</v>
      </c>
      <c r="G733" s="702"/>
      <c r="H733" s="744"/>
    </row>
    <row r="734" spans="1:8" ht="13.5" customHeight="1">
      <c r="A734" s="794" t="s">
        <v>1173</v>
      </c>
      <c r="B734" s="795">
        <v>10440</v>
      </c>
      <c r="C734" s="795">
        <v>0</v>
      </c>
      <c r="D734" s="795">
        <v>0</v>
      </c>
      <c r="E734" s="796">
        <v>10440</v>
      </c>
      <c r="G734" s="702"/>
      <c r="H734" s="744"/>
    </row>
    <row r="735" spans="1:8" ht="13.5" customHeight="1">
      <c r="A735" s="794" t="s">
        <v>1174</v>
      </c>
      <c r="B735" s="795">
        <v>1468830.04</v>
      </c>
      <c r="C735" s="795">
        <v>8486.0499999999993</v>
      </c>
      <c r="D735" s="795">
        <v>8849.52</v>
      </c>
      <c r="E735" s="796">
        <v>1468466.57</v>
      </c>
      <c r="G735" s="702"/>
      <c r="H735" s="744"/>
    </row>
    <row r="736" spans="1:8" ht="13.5" customHeight="1">
      <c r="A736" s="651" t="s">
        <v>379</v>
      </c>
      <c r="B736" s="652">
        <v>7183534.0300000003</v>
      </c>
      <c r="C736" s="652">
        <v>50977.04</v>
      </c>
      <c r="D736" s="652">
        <v>87133.03</v>
      </c>
      <c r="E736" s="653">
        <v>7147378.04</v>
      </c>
      <c r="G736" s="702"/>
      <c r="H736" s="744"/>
    </row>
    <row r="737" spans="1:8" ht="13.5" customHeight="1">
      <c r="A737" s="794"/>
      <c r="B737" s="795"/>
      <c r="C737" s="795"/>
      <c r="D737" s="795"/>
      <c r="E737" s="796"/>
      <c r="G737" s="702"/>
      <c r="H737" s="744"/>
    </row>
    <row r="738" spans="1:8" ht="13.5" customHeight="1">
      <c r="A738" s="794" t="s">
        <v>1175</v>
      </c>
      <c r="B738" s="795"/>
      <c r="C738" s="795"/>
      <c r="D738" s="795"/>
      <c r="E738" s="796"/>
      <c r="G738" s="702"/>
      <c r="H738" s="744"/>
    </row>
    <row r="739" spans="1:8" ht="13.5" customHeight="1">
      <c r="A739" s="794" t="s">
        <v>1176</v>
      </c>
      <c r="B739" s="795">
        <v>900</v>
      </c>
      <c r="C739" s="795">
        <v>0</v>
      </c>
      <c r="D739" s="795">
        <v>0</v>
      </c>
      <c r="E739" s="796">
        <v>900</v>
      </c>
      <c r="G739" s="702"/>
      <c r="H739" s="744"/>
    </row>
    <row r="740" spans="1:8" ht="13.5" customHeight="1">
      <c r="A740" s="651" t="s">
        <v>379</v>
      </c>
      <c r="B740" s="652">
        <v>900</v>
      </c>
      <c r="C740" s="652">
        <v>0</v>
      </c>
      <c r="D740" s="652">
        <v>0</v>
      </c>
      <c r="E740" s="653">
        <v>900</v>
      </c>
      <c r="G740" s="702"/>
      <c r="H740" s="744"/>
    </row>
    <row r="741" spans="1:8" ht="13.5" customHeight="1">
      <c r="A741" s="794"/>
      <c r="B741" s="795"/>
      <c r="C741" s="795"/>
      <c r="D741" s="795"/>
      <c r="E741" s="796"/>
      <c r="G741" s="702"/>
      <c r="H741" s="744"/>
    </row>
    <row r="742" spans="1:8" ht="13.5" customHeight="1">
      <c r="A742" s="794" t="s">
        <v>1177</v>
      </c>
      <c r="B742" s="795"/>
      <c r="C742" s="795"/>
      <c r="D742" s="795"/>
      <c r="E742" s="796"/>
      <c r="G742" s="702"/>
      <c r="H742" s="744"/>
    </row>
    <row r="743" spans="1:8" ht="13.5" customHeight="1">
      <c r="A743" s="794" t="s">
        <v>1178</v>
      </c>
      <c r="B743" s="795">
        <v>23397.01</v>
      </c>
      <c r="C743" s="795">
        <v>0</v>
      </c>
      <c r="D743" s="795">
        <v>0</v>
      </c>
      <c r="E743" s="796">
        <v>23397.01</v>
      </c>
      <c r="G743" s="702"/>
      <c r="H743" s="744"/>
    </row>
    <row r="744" spans="1:8" ht="13.5" customHeight="1">
      <c r="A744" s="794" t="s">
        <v>1179</v>
      </c>
      <c r="B744" s="795">
        <v>4840</v>
      </c>
      <c r="C744" s="795">
        <v>0</v>
      </c>
      <c r="D744" s="795">
        <v>2200</v>
      </c>
      <c r="E744" s="796">
        <v>2640</v>
      </c>
      <c r="G744" s="702"/>
      <c r="H744" s="744"/>
    </row>
    <row r="745" spans="1:8" ht="13.5" customHeight="1">
      <c r="A745" s="794" t="s">
        <v>1180</v>
      </c>
      <c r="B745" s="795">
        <v>660.01</v>
      </c>
      <c r="C745" s="795">
        <v>0</v>
      </c>
      <c r="D745" s="795">
        <v>0</v>
      </c>
      <c r="E745" s="796">
        <v>660.01</v>
      </c>
      <c r="G745" s="702"/>
      <c r="H745" s="744"/>
    </row>
    <row r="746" spans="1:8" ht="13.5" customHeight="1">
      <c r="A746" s="794" t="s">
        <v>1181</v>
      </c>
      <c r="B746" s="795">
        <v>12289.34</v>
      </c>
      <c r="C746" s="795">
        <v>5327</v>
      </c>
      <c r="D746" s="795">
        <v>220</v>
      </c>
      <c r="E746" s="796">
        <v>17396.34</v>
      </c>
      <c r="G746" s="702"/>
      <c r="H746" s="744"/>
    </row>
    <row r="747" spans="1:8" ht="13.5" customHeight="1">
      <c r="A747" s="794" t="s">
        <v>1182</v>
      </c>
      <c r="B747" s="795">
        <v>690342.86</v>
      </c>
      <c r="C747" s="795">
        <v>16134.49</v>
      </c>
      <c r="D747" s="795">
        <v>64471.32</v>
      </c>
      <c r="E747" s="796">
        <v>642006.03</v>
      </c>
      <c r="G747" s="702"/>
      <c r="H747" s="744"/>
    </row>
    <row r="748" spans="1:8" ht="13.5" customHeight="1">
      <c r="A748" s="794" t="s">
        <v>1183</v>
      </c>
      <c r="B748" s="795">
        <v>14873.63</v>
      </c>
      <c r="C748" s="795">
        <v>0</v>
      </c>
      <c r="D748" s="795">
        <v>0</v>
      </c>
      <c r="E748" s="796">
        <v>14873.63</v>
      </c>
      <c r="G748" s="702"/>
      <c r="H748" s="744"/>
    </row>
    <row r="749" spans="1:8" ht="13.5" customHeight="1">
      <c r="A749" s="794" t="s">
        <v>1184</v>
      </c>
      <c r="B749" s="795">
        <v>61925.599999999999</v>
      </c>
      <c r="C749" s="795">
        <v>7412.05</v>
      </c>
      <c r="D749" s="795">
        <v>8556.08</v>
      </c>
      <c r="E749" s="796">
        <v>60781.57</v>
      </c>
      <c r="G749" s="702"/>
      <c r="H749" s="744"/>
    </row>
    <row r="750" spans="1:8" ht="13.5" customHeight="1">
      <c r="A750" s="651" t="s">
        <v>379</v>
      </c>
      <c r="B750" s="652">
        <v>808328.45</v>
      </c>
      <c r="C750" s="652">
        <v>28873.54</v>
      </c>
      <c r="D750" s="652">
        <v>75447.399999999994</v>
      </c>
      <c r="E750" s="653">
        <v>761754.59</v>
      </c>
      <c r="G750" s="702"/>
      <c r="H750" s="744"/>
    </row>
    <row r="751" spans="1:8" ht="13.5" customHeight="1">
      <c r="A751" s="794"/>
      <c r="B751" s="795"/>
      <c r="C751" s="795"/>
      <c r="D751" s="795"/>
      <c r="E751" s="796"/>
      <c r="G751" s="702"/>
      <c r="H751" s="744"/>
    </row>
    <row r="752" spans="1:8" ht="13.5" customHeight="1">
      <c r="A752" s="794" t="s">
        <v>1185</v>
      </c>
      <c r="B752" s="795"/>
      <c r="C752" s="795"/>
      <c r="D752" s="795"/>
      <c r="E752" s="796"/>
      <c r="G752" s="702"/>
      <c r="H752" s="744"/>
    </row>
    <row r="753" spans="1:8" ht="13.5" customHeight="1">
      <c r="A753" s="794" t="s">
        <v>1186</v>
      </c>
      <c r="B753" s="795">
        <v>1948.7</v>
      </c>
      <c r="C753" s="795">
        <v>0</v>
      </c>
      <c r="D753" s="795">
        <v>0</v>
      </c>
      <c r="E753" s="796">
        <v>1948.7</v>
      </c>
      <c r="G753" s="702"/>
      <c r="H753" s="744"/>
    </row>
    <row r="754" spans="1:8" ht="13.5" customHeight="1">
      <c r="A754" s="794" t="s">
        <v>1187</v>
      </c>
      <c r="B754" s="795">
        <v>1512936.18</v>
      </c>
      <c r="C754" s="795">
        <v>0</v>
      </c>
      <c r="D754" s="795">
        <v>14028</v>
      </c>
      <c r="E754" s="796">
        <v>1498908.18</v>
      </c>
      <c r="G754" s="702"/>
      <c r="H754" s="744"/>
    </row>
    <row r="755" spans="1:8" ht="13.5" customHeight="1">
      <c r="A755" s="794" t="s">
        <v>1188</v>
      </c>
      <c r="B755" s="795">
        <v>754311.1</v>
      </c>
      <c r="C755" s="795">
        <v>0</v>
      </c>
      <c r="D755" s="795">
        <v>2000</v>
      </c>
      <c r="E755" s="796">
        <v>752311.1</v>
      </c>
      <c r="G755" s="702"/>
      <c r="H755" s="744"/>
    </row>
    <row r="756" spans="1:8" ht="13.5" customHeight="1">
      <c r="A756" s="794" t="s">
        <v>1189</v>
      </c>
      <c r="B756" s="795">
        <v>11200</v>
      </c>
      <c r="C756" s="795">
        <v>0</v>
      </c>
      <c r="D756" s="795">
        <v>0</v>
      </c>
      <c r="E756" s="796">
        <v>11200</v>
      </c>
      <c r="G756" s="702"/>
      <c r="H756" s="744"/>
    </row>
    <row r="757" spans="1:8" ht="13.5" customHeight="1">
      <c r="A757" s="794" t="s">
        <v>1190</v>
      </c>
      <c r="B757" s="795">
        <v>103417.37</v>
      </c>
      <c r="C757" s="795">
        <v>10047</v>
      </c>
      <c r="D757" s="795">
        <v>0</v>
      </c>
      <c r="E757" s="796">
        <v>113464.37</v>
      </c>
      <c r="G757" s="702"/>
      <c r="H757" s="744"/>
    </row>
    <row r="758" spans="1:8" ht="13.5" customHeight="1">
      <c r="A758" s="651" t="s">
        <v>379</v>
      </c>
      <c r="B758" s="652">
        <v>2383813.35</v>
      </c>
      <c r="C758" s="652">
        <v>10047</v>
      </c>
      <c r="D758" s="652">
        <v>16028</v>
      </c>
      <c r="E758" s="653">
        <v>2377832.35</v>
      </c>
      <c r="G758" s="702"/>
      <c r="H758" s="744"/>
    </row>
    <row r="759" spans="1:8" ht="13.5" customHeight="1">
      <c r="A759" s="794"/>
      <c r="B759" s="795"/>
      <c r="C759" s="795"/>
      <c r="D759" s="795"/>
      <c r="E759" s="796"/>
      <c r="G759" s="702"/>
      <c r="H759" s="744"/>
    </row>
    <row r="760" spans="1:8" ht="13.5" customHeight="1">
      <c r="A760" s="794" t="s">
        <v>1191</v>
      </c>
      <c r="B760" s="795"/>
      <c r="C760" s="795"/>
      <c r="D760" s="795"/>
      <c r="E760" s="796"/>
      <c r="G760" s="702"/>
      <c r="H760" s="744"/>
    </row>
    <row r="761" spans="1:8" ht="13.5" customHeight="1">
      <c r="A761" s="794" t="s">
        <v>1192</v>
      </c>
      <c r="B761" s="795">
        <v>1360406.09</v>
      </c>
      <c r="C761" s="795">
        <v>4002.84</v>
      </c>
      <c r="D761" s="795">
        <v>105036.84</v>
      </c>
      <c r="E761" s="796">
        <v>1259372.0900000001</v>
      </c>
      <c r="G761" s="702"/>
      <c r="H761" s="744"/>
    </row>
    <row r="762" spans="1:8" ht="13.5" customHeight="1">
      <c r="A762" s="794" t="s">
        <v>1193</v>
      </c>
      <c r="B762" s="795">
        <v>2665683.4300000002</v>
      </c>
      <c r="C762" s="795">
        <v>606115.89</v>
      </c>
      <c r="D762" s="795">
        <v>0</v>
      </c>
      <c r="E762" s="796">
        <v>3271799.32</v>
      </c>
      <c r="G762" s="702"/>
      <c r="H762" s="744"/>
    </row>
    <row r="763" spans="1:8" ht="13.5" customHeight="1">
      <c r="A763" s="651" t="s">
        <v>379</v>
      </c>
      <c r="B763" s="652">
        <v>4026089.52</v>
      </c>
      <c r="C763" s="652">
        <v>610118.73</v>
      </c>
      <c r="D763" s="652">
        <v>105036.84</v>
      </c>
      <c r="E763" s="653">
        <v>4531171.41</v>
      </c>
      <c r="G763" s="702"/>
      <c r="H763" s="744"/>
    </row>
    <row r="764" spans="1:8" ht="13.5" customHeight="1">
      <c r="A764" s="794"/>
      <c r="B764" s="795"/>
      <c r="C764" s="795"/>
      <c r="D764" s="795"/>
      <c r="E764" s="796"/>
      <c r="G764" s="702"/>
      <c r="H764" s="744"/>
    </row>
    <row r="765" spans="1:8" ht="13.5" customHeight="1">
      <c r="A765" s="794" t="s">
        <v>1194</v>
      </c>
      <c r="B765" s="795">
        <v>15543511.289999999</v>
      </c>
      <c r="C765" s="795">
        <v>1179493.72</v>
      </c>
      <c r="D765" s="795">
        <v>141252.28</v>
      </c>
      <c r="E765" s="796">
        <v>16581752.73</v>
      </c>
      <c r="G765" s="702"/>
      <c r="H765" s="744"/>
    </row>
    <row r="766" spans="1:8" ht="13.5" customHeight="1">
      <c r="A766" s="794"/>
      <c r="B766" s="795"/>
      <c r="C766" s="795"/>
      <c r="D766" s="795"/>
      <c r="E766" s="796"/>
      <c r="G766" s="702"/>
      <c r="H766" s="744"/>
    </row>
    <row r="767" spans="1:8" ht="13.5" customHeight="1">
      <c r="A767" s="794" t="s">
        <v>1195</v>
      </c>
      <c r="B767" s="795">
        <v>10676876.140000001</v>
      </c>
      <c r="C767" s="795">
        <v>789093.28</v>
      </c>
      <c r="D767" s="795">
        <v>141252.28</v>
      </c>
      <c r="E767" s="796">
        <v>11324717.140000001</v>
      </c>
      <c r="G767" s="702"/>
      <c r="H767" s="744"/>
    </row>
    <row r="768" spans="1:8" ht="13.5" customHeight="1">
      <c r="A768" s="794"/>
      <c r="B768" s="795"/>
      <c r="C768" s="795"/>
      <c r="D768" s="795"/>
      <c r="E768" s="796"/>
      <c r="G768" s="702"/>
      <c r="H768" s="744"/>
    </row>
    <row r="769" spans="1:8" ht="13.5" customHeight="1">
      <c r="A769" s="794" t="s">
        <v>1313</v>
      </c>
      <c r="B769" s="795"/>
      <c r="C769" s="795"/>
      <c r="D769" s="795"/>
      <c r="E769" s="796"/>
      <c r="G769" s="702"/>
      <c r="H769" s="744"/>
    </row>
    <row r="770" spans="1:8" ht="13.5" customHeight="1">
      <c r="A770" s="794" t="s">
        <v>1314</v>
      </c>
      <c r="B770" s="795">
        <v>76584</v>
      </c>
      <c r="C770" s="795">
        <v>0</v>
      </c>
      <c r="D770" s="795">
        <v>0</v>
      </c>
      <c r="E770" s="796">
        <v>76584</v>
      </c>
      <c r="G770" s="702"/>
      <c r="H770" s="744"/>
    </row>
    <row r="771" spans="1:8" ht="13.5" customHeight="1">
      <c r="A771" s="651" t="s">
        <v>379</v>
      </c>
      <c r="B771" s="652">
        <v>76584</v>
      </c>
      <c r="C771" s="652">
        <v>0</v>
      </c>
      <c r="D771" s="652">
        <v>0</v>
      </c>
      <c r="E771" s="653">
        <v>76584</v>
      </c>
      <c r="G771" s="702"/>
      <c r="H771" s="744"/>
    </row>
    <row r="772" spans="1:8" ht="13.5" customHeight="1">
      <c r="A772" s="794"/>
      <c r="B772" s="795"/>
      <c r="C772" s="795"/>
      <c r="D772" s="795"/>
      <c r="E772" s="796"/>
      <c r="G772" s="702"/>
      <c r="H772" s="744"/>
    </row>
    <row r="773" spans="1:8" ht="13.5" customHeight="1">
      <c r="A773" s="794" t="s">
        <v>1196</v>
      </c>
      <c r="B773" s="795"/>
      <c r="C773" s="795"/>
      <c r="D773" s="795"/>
      <c r="E773" s="796"/>
      <c r="G773" s="702"/>
      <c r="H773" s="744"/>
    </row>
    <row r="774" spans="1:8" ht="13.5" customHeight="1">
      <c r="A774" s="794" t="s">
        <v>1197</v>
      </c>
      <c r="B774" s="795">
        <v>2407948</v>
      </c>
      <c r="C774" s="795">
        <v>198228</v>
      </c>
      <c r="D774" s="795">
        <v>0</v>
      </c>
      <c r="E774" s="796">
        <v>2606176</v>
      </c>
      <c r="G774" s="702"/>
      <c r="H774" s="744"/>
    </row>
    <row r="775" spans="1:8" ht="13.5" customHeight="1">
      <c r="A775" s="794" t="s">
        <v>1198</v>
      </c>
      <c r="B775" s="795">
        <v>548750.13</v>
      </c>
      <c r="C775" s="795">
        <v>1265.28</v>
      </c>
      <c r="D775" s="795">
        <v>27452.28</v>
      </c>
      <c r="E775" s="796">
        <v>522563.13</v>
      </c>
      <c r="G775" s="702"/>
      <c r="H775" s="744"/>
    </row>
    <row r="776" spans="1:8" ht="13.5" customHeight="1">
      <c r="A776" s="794" t="s">
        <v>1199</v>
      </c>
      <c r="B776" s="795">
        <v>6294850</v>
      </c>
      <c r="C776" s="795">
        <v>0</v>
      </c>
      <c r="D776" s="795">
        <v>0</v>
      </c>
      <c r="E776" s="796">
        <v>6294850</v>
      </c>
      <c r="G776" s="702"/>
      <c r="H776" s="744"/>
    </row>
    <row r="777" spans="1:8" ht="13.5" customHeight="1">
      <c r="A777" s="794" t="s">
        <v>1200</v>
      </c>
      <c r="B777" s="795">
        <v>707144.01</v>
      </c>
      <c r="C777" s="795">
        <v>276400</v>
      </c>
      <c r="D777" s="795">
        <v>113800</v>
      </c>
      <c r="E777" s="796">
        <v>869744.01</v>
      </c>
      <c r="G777" s="702"/>
      <c r="H777" s="744"/>
    </row>
    <row r="778" spans="1:8" ht="13.5" customHeight="1">
      <c r="A778" s="651" t="s">
        <v>379</v>
      </c>
      <c r="B778" s="652">
        <v>9958692.1400000006</v>
      </c>
      <c r="C778" s="652">
        <v>475893.28</v>
      </c>
      <c r="D778" s="652">
        <v>141252.28</v>
      </c>
      <c r="E778" s="653">
        <v>10293333.140000001</v>
      </c>
      <c r="G778" s="702"/>
      <c r="H778" s="744"/>
    </row>
    <row r="779" spans="1:8" ht="13.5" customHeight="1">
      <c r="A779" s="794"/>
      <c r="B779" s="795"/>
      <c r="C779" s="795"/>
      <c r="D779" s="795"/>
      <c r="E779" s="796"/>
      <c r="G779" s="702"/>
      <c r="H779" s="744"/>
    </row>
    <row r="780" spans="1:8" ht="13.5" customHeight="1">
      <c r="A780" s="794" t="s">
        <v>1201</v>
      </c>
      <c r="B780" s="795"/>
      <c r="C780" s="795"/>
      <c r="D780" s="795"/>
      <c r="E780" s="796"/>
      <c r="G780" s="702"/>
      <c r="H780" s="744"/>
    </row>
    <row r="781" spans="1:8" ht="13.5" customHeight="1">
      <c r="A781" s="794" t="s">
        <v>1202</v>
      </c>
      <c r="B781" s="795">
        <v>641600</v>
      </c>
      <c r="C781" s="795">
        <v>313200</v>
      </c>
      <c r="D781" s="795">
        <v>0</v>
      </c>
      <c r="E781" s="796">
        <v>954800</v>
      </c>
      <c r="G781" s="702"/>
      <c r="H781" s="744"/>
    </row>
    <row r="782" spans="1:8" ht="13.5" customHeight="1">
      <c r="A782" s="651" t="s">
        <v>379</v>
      </c>
      <c r="B782" s="652">
        <v>641600</v>
      </c>
      <c r="C782" s="652">
        <v>313200</v>
      </c>
      <c r="D782" s="652">
        <v>0</v>
      </c>
      <c r="E782" s="653">
        <v>954800</v>
      </c>
      <c r="G782" s="702"/>
      <c r="H782" s="744"/>
    </row>
    <row r="783" spans="1:8" ht="13.5" customHeight="1">
      <c r="A783" s="794"/>
      <c r="B783" s="795"/>
      <c r="C783" s="795"/>
      <c r="D783" s="795"/>
      <c r="E783" s="796"/>
      <c r="G783" s="702"/>
      <c r="H783" s="744"/>
    </row>
    <row r="784" spans="1:8" ht="13.5" customHeight="1">
      <c r="A784" s="794" t="s">
        <v>1203</v>
      </c>
      <c r="B784" s="795">
        <v>4866635.1500000004</v>
      </c>
      <c r="C784" s="795">
        <v>390400.44</v>
      </c>
      <c r="D784" s="795">
        <v>0</v>
      </c>
      <c r="E784" s="796">
        <v>5257035.59</v>
      </c>
      <c r="G784" s="702"/>
      <c r="H784" s="744"/>
    </row>
    <row r="785" spans="1:8" ht="13.5" customHeight="1">
      <c r="A785" s="794"/>
      <c r="B785" s="795"/>
      <c r="C785" s="795"/>
      <c r="D785" s="795"/>
      <c r="E785" s="796"/>
      <c r="G785" s="702"/>
      <c r="H785" s="744"/>
    </row>
    <row r="786" spans="1:8" ht="13.5" customHeight="1">
      <c r="A786" s="794" t="s">
        <v>1204</v>
      </c>
      <c r="B786" s="795"/>
      <c r="C786" s="795"/>
      <c r="D786" s="795"/>
      <c r="E786" s="796"/>
      <c r="G786" s="702"/>
      <c r="H786" s="744"/>
    </row>
    <row r="787" spans="1:8" ht="13.5" customHeight="1">
      <c r="A787" s="794" t="s">
        <v>1205</v>
      </c>
      <c r="B787" s="795">
        <v>4866635.1500000004</v>
      </c>
      <c r="C787" s="795">
        <v>390400.44</v>
      </c>
      <c r="D787" s="795">
        <v>0</v>
      </c>
      <c r="E787" s="796">
        <v>5257035.59</v>
      </c>
      <c r="G787" s="702"/>
      <c r="H787" s="744"/>
    </row>
    <row r="788" spans="1:8" ht="13.5" customHeight="1">
      <c r="A788" s="651" t="s">
        <v>379</v>
      </c>
      <c r="B788" s="652">
        <v>4866635.1500000004</v>
      </c>
      <c r="C788" s="652">
        <v>390400.44</v>
      </c>
      <c r="D788" s="652">
        <v>0</v>
      </c>
      <c r="E788" s="653">
        <v>5257035.59</v>
      </c>
      <c r="G788" s="702"/>
      <c r="H788" s="744"/>
    </row>
    <row r="789" spans="1:8" ht="13.5" customHeight="1">
      <c r="A789" s="794"/>
      <c r="B789" s="795"/>
      <c r="C789" s="795"/>
      <c r="D789" s="795"/>
      <c r="E789" s="796"/>
      <c r="G789" s="702"/>
      <c r="H789" s="744"/>
    </row>
    <row r="790" spans="1:8" ht="13.5" customHeight="1">
      <c r="A790" s="794" t="s">
        <v>1206</v>
      </c>
      <c r="B790" s="795">
        <v>8190892.6799999997</v>
      </c>
      <c r="C790" s="795">
        <v>781941.26</v>
      </c>
      <c r="D790" s="795">
        <v>0</v>
      </c>
      <c r="E790" s="796">
        <v>8972833.9399999995</v>
      </c>
      <c r="G790" s="702"/>
      <c r="H790" s="744"/>
    </row>
    <row r="791" spans="1:8" ht="13.5" customHeight="1">
      <c r="A791" s="794"/>
      <c r="B791" s="795"/>
      <c r="C791" s="795"/>
      <c r="D791" s="795"/>
      <c r="E791" s="796"/>
      <c r="G791" s="702"/>
      <c r="H791" s="744"/>
    </row>
    <row r="792" spans="1:8" ht="13.5" customHeight="1">
      <c r="A792" s="794" t="s">
        <v>1207</v>
      </c>
      <c r="B792" s="795">
        <v>8190892.6799999997</v>
      </c>
      <c r="C792" s="795">
        <v>781941.26</v>
      </c>
      <c r="D792" s="795">
        <v>0</v>
      </c>
      <c r="E792" s="796">
        <v>8972833.9399999995</v>
      </c>
      <c r="G792" s="702"/>
      <c r="H792" s="744"/>
    </row>
    <row r="793" spans="1:8" ht="13.5" customHeight="1">
      <c r="A793" s="794" t="s">
        <v>1208</v>
      </c>
      <c r="B793" s="795">
        <v>825610.72</v>
      </c>
      <c r="C793" s="795">
        <v>75055.520000000004</v>
      </c>
      <c r="D793" s="795">
        <v>0</v>
      </c>
      <c r="E793" s="796">
        <v>900666.24</v>
      </c>
      <c r="G793" s="702"/>
      <c r="H793" s="744"/>
    </row>
    <row r="794" spans="1:8" ht="13.5" customHeight="1">
      <c r="A794" s="794" t="s">
        <v>1209</v>
      </c>
      <c r="B794" s="795"/>
      <c r="C794" s="795"/>
      <c r="D794" s="795"/>
      <c r="E794" s="796"/>
      <c r="G794" s="702"/>
      <c r="H794" s="744"/>
    </row>
    <row r="795" spans="1:8" ht="13.5" customHeight="1">
      <c r="A795" s="794" t="s">
        <v>1210</v>
      </c>
      <c r="B795" s="795">
        <v>371189.39</v>
      </c>
      <c r="C795" s="795">
        <v>33744.49</v>
      </c>
      <c r="D795" s="795">
        <v>0</v>
      </c>
      <c r="E795" s="796">
        <v>404933.88</v>
      </c>
      <c r="G795" s="702"/>
      <c r="H795" s="744"/>
    </row>
    <row r="796" spans="1:8" ht="13.5" customHeight="1">
      <c r="A796" s="794" t="s">
        <v>1211</v>
      </c>
      <c r="B796" s="795">
        <v>454421.33</v>
      </c>
      <c r="C796" s="795">
        <v>41311.03</v>
      </c>
      <c r="D796" s="795">
        <v>0</v>
      </c>
      <c r="E796" s="796">
        <v>495732.36</v>
      </c>
      <c r="G796" s="702"/>
      <c r="H796" s="744"/>
    </row>
    <row r="797" spans="1:8" ht="13.5" customHeight="1">
      <c r="A797" s="651" t="s">
        <v>379</v>
      </c>
      <c r="B797" s="652">
        <v>825610.72</v>
      </c>
      <c r="C797" s="652">
        <v>75055.520000000004</v>
      </c>
      <c r="D797" s="652">
        <v>0</v>
      </c>
      <c r="E797" s="653">
        <v>900666.24</v>
      </c>
      <c r="G797" s="702"/>
      <c r="H797" s="744"/>
    </row>
    <row r="798" spans="1:8" ht="13.5" customHeight="1">
      <c r="A798" s="794"/>
      <c r="B798" s="795"/>
      <c r="C798" s="795"/>
      <c r="D798" s="795"/>
      <c r="E798" s="796"/>
      <c r="G798" s="702"/>
      <c r="H798" s="744"/>
    </row>
    <row r="799" spans="1:8" ht="13.5" customHeight="1">
      <c r="A799" s="794" t="s">
        <v>1212</v>
      </c>
      <c r="B799" s="795">
        <v>6585823.0700000003</v>
      </c>
      <c r="C799" s="795">
        <v>634615.31000000006</v>
      </c>
      <c r="D799" s="795">
        <v>0</v>
      </c>
      <c r="E799" s="796">
        <v>7220438.3799999999</v>
      </c>
      <c r="G799" s="702"/>
      <c r="H799" s="744"/>
    </row>
    <row r="800" spans="1:8" ht="13.5" customHeight="1">
      <c r="A800" s="794"/>
      <c r="B800" s="795"/>
      <c r="C800" s="795"/>
      <c r="D800" s="795"/>
      <c r="E800" s="796"/>
      <c r="G800" s="702"/>
      <c r="H800" s="744"/>
    </row>
    <row r="801" spans="1:8" ht="13.5" customHeight="1">
      <c r="A801" s="794" t="s">
        <v>1213</v>
      </c>
      <c r="B801" s="795"/>
      <c r="C801" s="795"/>
      <c r="D801" s="795"/>
      <c r="E801" s="796"/>
      <c r="G801" s="702"/>
      <c r="H801" s="744"/>
    </row>
    <row r="802" spans="1:8" ht="13.5" customHeight="1">
      <c r="A802" s="794" t="s">
        <v>1214</v>
      </c>
      <c r="B802" s="795">
        <v>257083.71</v>
      </c>
      <c r="C802" s="795">
        <v>24278.48</v>
      </c>
      <c r="D802" s="795">
        <v>0</v>
      </c>
      <c r="E802" s="796">
        <v>281362.19</v>
      </c>
      <c r="G802" s="702"/>
      <c r="H802" s="744"/>
    </row>
    <row r="803" spans="1:8" ht="13.5" customHeight="1">
      <c r="A803" s="794" t="s">
        <v>1215</v>
      </c>
      <c r="B803" s="795">
        <v>234.3</v>
      </c>
      <c r="C803" s="795">
        <v>21.3</v>
      </c>
      <c r="D803" s="795">
        <v>0</v>
      </c>
      <c r="E803" s="796">
        <v>255.6</v>
      </c>
      <c r="G803" s="702"/>
      <c r="H803" s="744"/>
    </row>
    <row r="804" spans="1:8" ht="13.5" customHeight="1">
      <c r="A804" s="794" t="s">
        <v>1216</v>
      </c>
      <c r="B804" s="795">
        <v>4154312.24</v>
      </c>
      <c r="C804" s="795">
        <v>422135.74</v>
      </c>
      <c r="D804" s="795">
        <v>0</v>
      </c>
      <c r="E804" s="796">
        <v>4576447.9800000004</v>
      </c>
      <c r="G804" s="702"/>
      <c r="H804" s="744"/>
    </row>
    <row r="805" spans="1:8" ht="13.5" customHeight="1">
      <c r="A805" s="794" t="s">
        <v>1217</v>
      </c>
      <c r="B805" s="795">
        <v>8762.9</v>
      </c>
      <c r="C805" s="795">
        <v>876.29</v>
      </c>
      <c r="D805" s="795">
        <v>0</v>
      </c>
      <c r="E805" s="796">
        <v>9639.19</v>
      </c>
      <c r="G805" s="702"/>
      <c r="H805" s="744"/>
    </row>
    <row r="806" spans="1:8" ht="13.5" customHeight="1">
      <c r="A806" s="651" t="s">
        <v>379</v>
      </c>
      <c r="B806" s="652">
        <v>4420393.1500000004</v>
      </c>
      <c r="C806" s="652">
        <v>447311.81</v>
      </c>
      <c r="D806" s="652">
        <v>0</v>
      </c>
      <c r="E806" s="653">
        <v>4867704.96</v>
      </c>
      <c r="G806" s="702"/>
      <c r="H806" s="744"/>
    </row>
    <row r="807" spans="1:8" ht="13.5" customHeight="1">
      <c r="A807" s="794"/>
      <c r="B807" s="795"/>
      <c r="C807" s="795"/>
      <c r="D807" s="795"/>
      <c r="E807" s="796"/>
      <c r="G807" s="702"/>
      <c r="H807" s="744"/>
    </row>
    <row r="808" spans="1:8" ht="13.5" customHeight="1">
      <c r="A808" s="794" t="s">
        <v>1218</v>
      </c>
      <c r="B808" s="795"/>
      <c r="C808" s="795"/>
      <c r="D808" s="795"/>
      <c r="E808" s="796"/>
      <c r="G808" s="702"/>
      <c r="H808" s="744"/>
    </row>
    <row r="809" spans="1:8" ht="13.5" customHeight="1">
      <c r="A809" s="794" t="s">
        <v>1219</v>
      </c>
      <c r="B809" s="795">
        <v>321303.76</v>
      </c>
      <c r="C809" s="795">
        <v>15707.76</v>
      </c>
      <c r="D809" s="795">
        <v>0</v>
      </c>
      <c r="E809" s="796">
        <v>337011.52</v>
      </c>
      <c r="G809" s="702"/>
      <c r="H809" s="744"/>
    </row>
    <row r="810" spans="1:8" ht="13.5" customHeight="1">
      <c r="A810" s="794" t="s">
        <v>1220</v>
      </c>
      <c r="B810" s="795">
        <v>6836.39</v>
      </c>
      <c r="C810" s="795">
        <v>621.49</v>
      </c>
      <c r="D810" s="795">
        <v>0</v>
      </c>
      <c r="E810" s="796">
        <v>7457.88</v>
      </c>
      <c r="G810" s="702"/>
      <c r="H810" s="744"/>
    </row>
    <row r="811" spans="1:8" ht="13.5" customHeight="1">
      <c r="A811" s="794" t="s">
        <v>1221</v>
      </c>
      <c r="B811" s="795">
        <v>257442.39</v>
      </c>
      <c r="C811" s="795">
        <v>24040.06</v>
      </c>
      <c r="D811" s="795">
        <v>0</v>
      </c>
      <c r="E811" s="796">
        <v>281482.45</v>
      </c>
      <c r="G811" s="702"/>
      <c r="H811" s="744"/>
    </row>
    <row r="812" spans="1:8" ht="13.5" customHeight="1">
      <c r="A812" s="794" t="s">
        <v>1222</v>
      </c>
      <c r="B812" s="795">
        <v>509774.99</v>
      </c>
      <c r="C812" s="795">
        <v>46466.29</v>
      </c>
      <c r="D812" s="795">
        <v>0</v>
      </c>
      <c r="E812" s="796">
        <v>556241.28</v>
      </c>
      <c r="G812" s="702"/>
      <c r="H812" s="744"/>
    </row>
    <row r="813" spans="1:8" ht="13.5" customHeight="1">
      <c r="A813" s="651" t="s">
        <v>379</v>
      </c>
      <c r="B813" s="652">
        <v>1095357.53</v>
      </c>
      <c r="C813" s="652">
        <v>86835.6</v>
      </c>
      <c r="D813" s="652">
        <v>0</v>
      </c>
      <c r="E813" s="653">
        <v>1182193.1299999999</v>
      </c>
      <c r="G813" s="702"/>
      <c r="H813" s="744"/>
    </row>
    <row r="814" spans="1:8" ht="13.5" customHeight="1">
      <c r="A814" s="794"/>
      <c r="B814" s="795"/>
      <c r="C814" s="795"/>
      <c r="D814" s="795"/>
      <c r="E814" s="796"/>
      <c r="G814" s="702"/>
      <c r="H814" s="744"/>
    </row>
    <row r="815" spans="1:8" ht="13.5" customHeight="1">
      <c r="A815" s="794" t="s">
        <v>1223</v>
      </c>
      <c r="B815" s="795"/>
      <c r="C815" s="795"/>
      <c r="D815" s="795"/>
      <c r="E815" s="796"/>
      <c r="G815" s="702"/>
      <c r="H815" s="744"/>
    </row>
    <row r="816" spans="1:8" ht="13.5" customHeight="1">
      <c r="A816" s="794" t="s">
        <v>1224</v>
      </c>
      <c r="B816" s="795">
        <v>88389.54</v>
      </c>
      <c r="C816" s="795">
        <v>9004.02</v>
      </c>
      <c r="D816" s="795">
        <v>0</v>
      </c>
      <c r="E816" s="796">
        <v>97393.56</v>
      </c>
      <c r="G816" s="702"/>
      <c r="H816" s="744"/>
    </row>
    <row r="817" spans="1:8" ht="13.5" customHeight="1">
      <c r="A817" s="651" t="s">
        <v>379</v>
      </c>
      <c r="B817" s="652">
        <v>88389.54</v>
      </c>
      <c r="C817" s="652">
        <v>9004.02</v>
      </c>
      <c r="D817" s="652">
        <v>0</v>
      </c>
      <c r="E817" s="653">
        <v>97393.56</v>
      </c>
      <c r="G817" s="702"/>
      <c r="H817" s="744"/>
    </row>
    <row r="818" spans="1:8" ht="13.5" customHeight="1">
      <c r="A818" s="794"/>
      <c r="B818" s="795"/>
      <c r="C818" s="795"/>
      <c r="D818" s="795"/>
      <c r="E818" s="796"/>
      <c r="G818" s="702"/>
      <c r="H818" s="744"/>
    </row>
    <row r="819" spans="1:8" ht="13.5" customHeight="1">
      <c r="A819" s="794" t="s">
        <v>1225</v>
      </c>
      <c r="B819" s="795"/>
      <c r="C819" s="795"/>
      <c r="D819" s="795"/>
      <c r="E819" s="796"/>
    </row>
    <row r="820" spans="1:8" ht="13.5" customHeight="1">
      <c r="A820" s="794" t="s">
        <v>1226</v>
      </c>
      <c r="B820" s="795">
        <v>200877.6</v>
      </c>
      <c r="C820" s="795">
        <v>18261.599999999999</v>
      </c>
      <c r="D820" s="795">
        <v>0</v>
      </c>
      <c r="E820" s="796">
        <v>219139.20000000001</v>
      </c>
    </row>
    <row r="821" spans="1:8" ht="13.5" customHeight="1">
      <c r="A821" s="651" t="s">
        <v>379</v>
      </c>
      <c r="B821" s="652">
        <v>200877.6</v>
      </c>
      <c r="C821" s="652">
        <v>18261.599999999999</v>
      </c>
      <c r="D821" s="652">
        <v>0</v>
      </c>
      <c r="E821" s="653">
        <v>219139.20000000001</v>
      </c>
    </row>
    <row r="822" spans="1:8" ht="13.5" customHeight="1">
      <c r="A822" s="794"/>
      <c r="B822" s="795"/>
      <c r="C822" s="795"/>
      <c r="D822" s="795"/>
      <c r="E822" s="796"/>
    </row>
    <row r="823" spans="1:8" ht="13.5" customHeight="1">
      <c r="A823" s="794" t="s">
        <v>1227</v>
      </c>
      <c r="B823" s="795"/>
      <c r="C823" s="795"/>
      <c r="D823" s="795"/>
      <c r="E823" s="796"/>
    </row>
    <row r="824" spans="1:8" ht="13.5" customHeight="1">
      <c r="A824" s="794" t="s">
        <v>1228</v>
      </c>
      <c r="B824" s="795">
        <v>4512.21</v>
      </c>
      <c r="C824" s="795">
        <v>480.81</v>
      </c>
      <c r="D824" s="795">
        <v>0</v>
      </c>
      <c r="E824" s="796">
        <v>4993.0200000000004</v>
      </c>
    </row>
    <row r="825" spans="1:8" ht="13.5" customHeight="1">
      <c r="A825" s="794" t="s">
        <v>1229</v>
      </c>
      <c r="B825" s="795">
        <v>23365.07</v>
      </c>
      <c r="C825" s="795">
        <v>2609.6999999999998</v>
      </c>
      <c r="D825" s="795">
        <v>0</v>
      </c>
      <c r="E825" s="796">
        <v>25974.77</v>
      </c>
    </row>
    <row r="826" spans="1:8" ht="13.5" customHeight="1">
      <c r="A826" s="794" t="s">
        <v>1230</v>
      </c>
      <c r="B826" s="795">
        <v>387054.95</v>
      </c>
      <c r="C826" s="795">
        <v>36751.230000000003</v>
      </c>
      <c r="D826" s="795">
        <v>0</v>
      </c>
      <c r="E826" s="796">
        <v>423806.18</v>
      </c>
    </row>
    <row r="827" spans="1:8" ht="13.5" customHeight="1">
      <c r="A827" s="794" t="s">
        <v>1231</v>
      </c>
      <c r="B827" s="795">
        <v>365873.02</v>
      </c>
      <c r="C827" s="795">
        <v>33360.54</v>
      </c>
      <c r="D827" s="795">
        <v>0</v>
      </c>
      <c r="E827" s="796">
        <v>399233.56</v>
      </c>
    </row>
    <row r="828" spans="1:8" ht="13.5" customHeight="1">
      <c r="A828" s="651" t="s">
        <v>379</v>
      </c>
      <c r="B828" s="652">
        <v>780805.25</v>
      </c>
      <c r="C828" s="652">
        <v>73202.28</v>
      </c>
      <c r="D828" s="652">
        <v>0</v>
      </c>
      <c r="E828" s="653">
        <v>854007.53</v>
      </c>
    </row>
    <row r="829" spans="1:8" ht="13.5" customHeight="1">
      <c r="A829" s="794"/>
      <c r="B829" s="795"/>
      <c r="C829" s="795"/>
      <c r="D829" s="795"/>
      <c r="E829" s="796"/>
    </row>
    <row r="830" spans="1:8" ht="13.5" customHeight="1">
      <c r="A830" s="794" t="s">
        <v>1232</v>
      </c>
      <c r="B830" s="795">
        <v>770459.89</v>
      </c>
      <c r="C830" s="795">
        <v>72270.429999999993</v>
      </c>
      <c r="D830" s="795">
        <v>0</v>
      </c>
      <c r="E830" s="796">
        <v>842730.32</v>
      </c>
    </row>
    <row r="831" spans="1:8" ht="13.5" customHeight="1">
      <c r="A831" s="794"/>
      <c r="B831" s="795"/>
      <c r="C831" s="795"/>
      <c r="D831" s="795"/>
      <c r="E831" s="796"/>
    </row>
    <row r="832" spans="1:8" ht="13.5" customHeight="1">
      <c r="A832" s="794" t="s">
        <v>1233</v>
      </c>
      <c r="B832" s="795"/>
      <c r="C832" s="795"/>
      <c r="D832" s="795"/>
      <c r="E832" s="796"/>
    </row>
    <row r="833" spans="1:5" ht="13.5" customHeight="1">
      <c r="A833" s="797" t="s">
        <v>1234</v>
      </c>
      <c r="B833" s="795">
        <v>770459.89</v>
      </c>
      <c r="C833" s="795">
        <v>72270.429999999993</v>
      </c>
      <c r="D833" s="795">
        <v>0</v>
      </c>
      <c r="E833" s="796">
        <v>842730.32</v>
      </c>
    </row>
    <row r="834" spans="1:5" ht="13.5" customHeight="1">
      <c r="A834" s="651" t="s">
        <v>379</v>
      </c>
      <c r="B834" s="652">
        <v>770459.89</v>
      </c>
      <c r="C834" s="652">
        <v>72270.429999999993</v>
      </c>
      <c r="D834" s="652">
        <v>0</v>
      </c>
      <c r="E834" s="653">
        <v>842730.32</v>
      </c>
    </row>
    <row r="835" spans="1:5" ht="13.5" customHeight="1">
      <c r="A835" s="794"/>
      <c r="B835" s="795"/>
      <c r="C835" s="795"/>
      <c r="D835" s="795"/>
      <c r="E835" s="796"/>
    </row>
    <row r="836" spans="1:5" ht="13.5" customHeight="1">
      <c r="A836" s="648" t="s">
        <v>1235</v>
      </c>
      <c r="B836" s="649">
        <v>0</v>
      </c>
      <c r="C836" s="649">
        <v>698625478.88999999</v>
      </c>
      <c r="D836" s="649">
        <v>698625478.88999999</v>
      </c>
      <c r="E836" s="650">
        <v>0</v>
      </c>
    </row>
    <row r="837" spans="1:5" ht="13.5" customHeight="1">
      <c r="A837" s="794"/>
      <c r="B837" s="795"/>
      <c r="C837" s="795"/>
      <c r="D837" s="795"/>
      <c r="E837" s="796"/>
    </row>
    <row r="838" spans="1:5" ht="13.5" customHeight="1">
      <c r="A838" s="794" t="s">
        <v>1236</v>
      </c>
      <c r="B838" s="795">
        <v>0</v>
      </c>
      <c r="C838" s="795">
        <v>116331272.11</v>
      </c>
      <c r="D838" s="795">
        <v>116331272.11</v>
      </c>
      <c r="E838" s="796">
        <v>0</v>
      </c>
    </row>
    <row r="839" spans="1:5" ht="13.5" customHeight="1">
      <c r="A839" s="794" t="s">
        <v>1237</v>
      </c>
      <c r="B839" s="795">
        <v>263823952</v>
      </c>
      <c r="C839" s="795">
        <v>0</v>
      </c>
      <c r="D839" s="795">
        <v>0</v>
      </c>
      <c r="E839" s="796">
        <v>263823952</v>
      </c>
    </row>
    <row r="840" spans="1:5" ht="13.5" customHeight="1">
      <c r="A840" s="794" t="s">
        <v>1238</v>
      </c>
      <c r="B840" s="795">
        <v>-23133162.239999998</v>
      </c>
      <c r="C840" s="795">
        <v>53363439.060000002</v>
      </c>
      <c r="D840" s="795">
        <v>34225897.560000002</v>
      </c>
      <c r="E840" s="796">
        <f>+B840+C840-D840</f>
        <v>-3995620.7399999984</v>
      </c>
    </row>
    <row r="841" spans="1:5" ht="13.5" customHeight="1">
      <c r="A841" s="794" t="s">
        <v>1239</v>
      </c>
      <c r="B841" s="795">
        <v>32223879.969999999</v>
      </c>
      <c r="C841" s="795">
        <v>25469533.530000001</v>
      </c>
      <c r="D841" s="795">
        <v>33377867.600000001</v>
      </c>
      <c r="E841" s="796">
        <f>+B841+C841-D841</f>
        <v>24315545.899999999</v>
      </c>
    </row>
    <row r="842" spans="1:5" ht="13.5" customHeight="1">
      <c r="A842" s="794" t="s">
        <v>1240</v>
      </c>
      <c r="B842" s="795">
        <v>0</v>
      </c>
      <c r="C842" s="795">
        <v>28741935.489999998</v>
      </c>
      <c r="D842" s="795">
        <v>28741935.489999998</v>
      </c>
      <c r="E842" s="796">
        <v>0</v>
      </c>
    </row>
    <row r="843" spans="1:5" ht="13.5" customHeight="1">
      <c r="A843" s="794" t="s">
        <v>1241</v>
      </c>
      <c r="B843" s="795">
        <v>-272914669.73000002</v>
      </c>
      <c r="C843" s="795">
        <v>8756364.0299999993</v>
      </c>
      <c r="D843" s="795">
        <v>19985571.460000001</v>
      </c>
      <c r="E843" s="796">
        <f>+B843+C843-D843</f>
        <v>-284143877.16000003</v>
      </c>
    </row>
    <row r="844" spans="1:5" ht="13.5" customHeight="1">
      <c r="A844" s="794"/>
      <c r="B844" s="795"/>
      <c r="C844" s="795"/>
      <c r="D844" s="795"/>
      <c r="E844" s="796"/>
    </row>
    <row r="845" spans="1:5" ht="13.5" customHeight="1">
      <c r="A845" s="794" t="s">
        <v>1242</v>
      </c>
      <c r="B845" s="795">
        <v>0</v>
      </c>
      <c r="C845" s="795">
        <v>582294206.77999997</v>
      </c>
      <c r="D845" s="795">
        <v>582294206.77999997</v>
      </c>
      <c r="E845" s="796">
        <v>0</v>
      </c>
    </row>
    <row r="846" spans="1:5" ht="13.5" customHeight="1">
      <c r="A846" s="794" t="s">
        <v>1243</v>
      </c>
      <c r="B846" s="795">
        <v>-263823952</v>
      </c>
      <c r="C846" s="795">
        <v>0</v>
      </c>
      <c r="D846" s="795">
        <v>0</v>
      </c>
      <c r="E846" s="796">
        <v>-263823952</v>
      </c>
    </row>
    <row r="847" spans="1:5" ht="13.5" customHeight="1">
      <c r="A847" s="794" t="s">
        <v>1244</v>
      </c>
      <c r="B847" s="795">
        <v>-175688457.93000001</v>
      </c>
      <c r="C847" s="795">
        <v>280849451.19</v>
      </c>
      <c r="D847" s="795">
        <v>103610127.11</v>
      </c>
      <c r="E847" s="796">
        <f t="shared" ref="E847:E852" si="7">+B847+C847-D847</f>
        <v>1550866.1499999911</v>
      </c>
    </row>
    <row r="848" spans="1:5" ht="13.5" customHeight="1">
      <c r="A848" s="794" t="s">
        <v>1245</v>
      </c>
      <c r="B848" s="795">
        <v>-21028362.809999999</v>
      </c>
      <c r="C848" s="795">
        <v>53602326.259999998</v>
      </c>
      <c r="D848" s="795">
        <v>56889509.350000001</v>
      </c>
      <c r="E848" s="796">
        <f t="shared" si="7"/>
        <v>-24315545.900000002</v>
      </c>
    </row>
    <row r="849" spans="1:5" ht="13.5" customHeight="1">
      <c r="A849" s="794" t="s">
        <v>1246</v>
      </c>
      <c r="B849" s="795">
        <v>209689735.24000001</v>
      </c>
      <c r="C849" s="795">
        <v>61085027.310000002</v>
      </c>
      <c r="D849" s="795">
        <v>270774762.55000001</v>
      </c>
      <c r="E849" s="796">
        <f t="shared" si="7"/>
        <v>0</v>
      </c>
    </row>
    <row r="850" spans="1:5" ht="13.5" customHeight="1">
      <c r="A850" s="794" t="s">
        <v>1247</v>
      </c>
      <c r="B850" s="795">
        <v>10423247.970000001</v>
      </c>
      <c r="C850" s="795">
        <v>55488809.560000002</v>
      </c>
      <c r="D850" s="795">
        <v>65912057.530000001</v>
      </c>
      <c r="E850" s="796">
        <f t="shared" si="7"/>
        <v>0</v>
      </c>
    </row>
    <row r="851" spans="1:5" ht="13.5" customHeight="1">
      <c r="A851" s="794" t="s">
        <v>1248</v>
      </c>
      <c r="B851" s="795">
        <v>523054.76</v>
      </c>
      <c r="C851" s="795">
        <v>68491725.969999999</v>
      </c>
      <c r="D851" s="795">
        <v>68042385.909999996</v>
      </c>
      <c r="E851" s="796">
        <f t="shared" si="7"/>
        <v>972394.82000000775</v>
      </c>
    </row>
    <row r="852" spans="1:5" ht="13.5" customHeight="1">
      <c r="A852" s="794" t="s">
        <v>1249</v>
      </c>
      <c r="B852" s="795">
        <v>239904734.77000001</v>
      </c>
      <c r="C852" s="795">
        <v>62776866.490000002</v>
      </c>
      <c r="D852" s="795">
        <v>17065364.329999998</v>
      </c>
      <c r="E852" s="796">
        <f t="shared" si="7"/>
        <v>285616236.93000001</v>
      </c>
    </row>
    <row r="853" spans="1:5" ht="13.5" customHeight="1">
      <c r="A853" s="794"/>
      <c r="B853" s="795"/>
      <c r="C853" s="795"/>
      <c r="D853" s="795"/>
      <c r="E853" s="796"/>
    </row>
    <row r="854" spans="1:5" ht="13.5" customHeight="1">
      <c r="A854" s="794" t="s">
        <v>1250</v>
      </c>
      <c r="B854" s="795">
        <v>0</v>
      </c>
      <c r="C854" s="795">
        <v>1095165.72</v>
      </c>
      <c r="D854" s="795">
        <v>1095165.72</v>
      </c>
      <c r="E854" s="796">
        <v>0</v>
      </c>
    </row>
    <row r="855" spans="1:5" ht="13.5" customHeight="1">
      <c r="A855" s="794"/>
      <c r="B855" s="795"/>
      <c r="C855" s="795"/>
      <c r="D855" s="795"/>
      <c r="E855" s="796"/>
    </row>
    <row r="856" spans="1:5" ht="13.5" customHeight="1" thickBot="1">
      <c r="A856" s="759" t="s">
        <v>1251</v>
      </c>
      <c r="B856" s="654">
        <v>0</v>
      </c>
      <c r="C856" s="654">
        <v>757006791.53999996</v>
      </c>
      <c r="D856" s="654">
        <v>757006791.53999996</v>
      </c>
      <c r="E856" s="655">
        <v>0</v>
      </c>
    </row>
    <row r="857" spans="1:5" ht="13.5" customHeight="1" thickBot="1">
      <c r="A857" s="658"/>
      <c r="B857" s="659"/>
      <c r="C857" s="659"/>
      <c r="D857" s="659"/>
      <c r="E857" s="659"/>
    </row>
    <row r="858" spans="1:5" ht="13.5" customHeight="1">
      <c r="A858" s="639"/>
      <c r="B858" s="640"/>
      <c r="C858" s="640"/>
      <c r="D858" s="640"/>
      <c r="E858" s="641"/>
    </row>
    <row r="859" spans="1:5" ht="19.5" customHeight="1" thickBot="1">
      <c r="A859" s="453"/>
      <c r="B859" s="436"/>
      <c r="C859" s="436"/>
      <c r="D859" s="449"/>
      <c r="E859" s="398"/>
    </row>
    <row r="860" spans="1:5" ht="13.5" customHeight="1">
      <c r="A860" s="660" t="s">
        <v>562</v>
      </c>
      <c r="B860" s="656"/>
      <c r="C860" s="656"/>
      <c r="D860" s="1204" t="s">
        <v>646</v>
      </c>
      <c r="E860" s="1205"/>
    </row>
    <row r="861" spans="1:5" ht="13.5" customHeight="1">
      <c r="A861" s="760" t="s">
        <v>563</v>
      </c>
      <c r="B861" s="657"/>
      <c r="C861" s="440"/>
      <c r="D861" s="1130" t="s">
        <v>610</v>
      </c>
      <c r="E861" s="1206"/>
    </row>
    <row r="862" spans="1:5" ht="44.25" customHeight="1" thickBot="1">
      <c r="A862" s="1207" t="s">
        <v>388</v>
      </c>
      <c r="B862" s="1208"/>
      <c r="C862" s="1208"/>
      <c r="D862" s="1208"/>
      <c r="E862" s="1209"/>
    </row>
  </sheetData>
  <mergeCells count="4">
    <mergeCell ref="B1:E1"/>
    <mergeCell ref="D860:E860"/>
    <mergeCell ref="D861:E861"/>
    <mergeCell ref="A862:E86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5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A1:I26"/>
  <sheetViews>
    <sheetView topLeftCell="A13" workbookViewId="0">
      <selection activeCell="A21" sqref="A21:B22"/>
    </sheetView>
  </sheetViews>
  <sheetFormatPr baseColWidth="10" defaultColWidth="11.375" defaultRowHeight="15.75"/>
  <cols>
    <col min="1" max="1" width="30.625" style="373" customWidth="1"/>
    <col min="2" max="2" width="15.375" style="373" customWidth="1"/>
    <col min="3" max="3" width="10.875" style="373" customWidth="1"/>
    <col min="4" max="4" width="9.75" style="373" customWidth="1"/>
    <col min="5" max="5" width="12.75" style="373" customWidth="1"/>
    <col min="6" max="6" width="11.75" style="373" customWidth="1"/>
    <col min="7" max="7" width="11.25" style="373" customWidth="1"/>
    <col min="8" max="8" width="10.375" style="373" customWidth="1"/>
    <col min="9" max="9" width="12.625" style="535" customWidth="1"/>
    <col min="10" max="16384" width="11.375" style="373"/>
  </cols>
  <sheetData>
    <row r="1" spans="1:9" ht="19.5" customHeight="1" thickBot="1">
      <c r="A1" s="451"/>
      <c r="B1" s="451"/>
      <c r="C1" s="451"/>
      <c r="D1" s="451"/>
      <c r="E1" s="451"/>
      <c r="F1" s="451"/>
      <c r="G1" s="451"/>
      <c r="H1" s="451"/>
      <c r="I1" s="451"/>
    </row>
    <row r="2" spans="1:9" ht="34.5" customHeight="1">
      <c r="A2" s="1212" t="s">
        <v>1275</v>
      </c>
      <c r="B2" s="1213"/>
      <c r="C2" s="1213"/>
      <c r="D2" s="1213"/>
      <c r="E2" s="1213"/>
      <c r="F2" s="1213"/>
      <c r="G2" s="1213"/>
      <c r="H2" s="1214"/>
      <c r="I2" s="513"/>
    </row>
    <row r="3" spans="1:9" ht="19.5" customHeight="1">
      <c r="A3" s="1146" t="s">
        <v>1276</v>
      </c>
      <c r="B3" s="1147"/>
      <c r="C3" s="1147"/>
      <c r="D3" s="1147"/>
      <c r="E3" s="1147"/>
      <c r="F3" s="1147"/>
      <c r="G3" s="1147"/>
      <c r="H3" s="1148"/>
      <c r="I3" s="451"/>
    </row>
    <row r="4" spans="1:9" ht="19.5" customHeight="1" thickBot="1">
      <c r="A4" s="931" t="str">
        <f>'A -Edo. Sit. Financiera'!A5:F5</f>
        <v>DEL MES DE ENERO AL MES DICIEMBRE DEL 2017</v>
      </c>
      <c r="B4" s="932"/>
      <c r="C4" s="932"/>
      <c r="D4" s="932"/>
      <c r="E4" s="932"/>
      <c r="F4" s="932"/>
      <c r="G4" s="932"/>
      <c r="H4" s="933"/>
      <c r="I4" s="514"/>
    </row>
    <row r="5" spans="1:9" ht="31.5" customHeight="1" thickBot="1">
      <c r="A5" s="685" t="s">
        <v>1277</v>
      </c>
      <c r="B5" s="686" t="s">
        <v>1278</v>
      </c>
      <c r="C5" s="687" t="s">
        <v>1279</v>
      </c>
      <c r="D5" s="687" t="s">
        <v>1280</v>
      </c>
      <c r="E5" s="686" t="s">
        <v>1281</v>
      </c>
      <c r="F5" s="687" t="s">
        <v>1282</v>
      </c>
      <c r="G5" s="687" t="s">
        <v>1283</v>
      </c>
      <c r="H5" s="687" t="s">
        <v>1284</v>
      </c>
      <c r="I5" s="451"/>
    </row>
    <row r="6" spans="1:9" ht="19.5" customHeight="1">
      <c r="A6" s="517" t="s">
        <v>1285</v>
      </c>
      <c r="B6" s="518"/>
      <c r="C6" s="688"/>
      <c r="D6" s="688"/>
      <c r="E6" s="688"/>
      <c r="F6" s="688"/>
      <c r="G6" s="688"/>
      <c r="H6" s="519"/>
      <c r="I6" s="451"/>
    </row>
    <row r="7" spans="1:9" ht="19.5" customHeight="1">
      <c r="A7" s="520" t="s">
        <v>1286</v>
      </c>
      <c r="B7" s="521"/>
      <c r="C7" s="689"/>
      <c r="D7" s="689"/>
      <c r="E7" s="689"/>
      <c r="F7" s="689"/>
      <c r="G7" s="689"/>
      <c r="H7" s="522"/>
      <c r="I7" s="451"/>
    </row>
    <row r="8" spans="1:9" ht="19.5" customHeight="1">
      <c r="A8" s="520" t="s">
        <v>1287</v>
      </c>
      <c r="B8" s="521"/>
      <c r="C8" s="689"/>
      <c r="D8" s="689"/>
      <c r="E8" s="689"/>
      <c r="F8" s="689"/>
      <c r="G8" s="689"/>
      <c r="H8" s="522"/>
      <c r="I8" s="451"/>
    </row>
    <row r="9" spans="1:9" ht="19.5" customHeight="1" thickBot="1">
      <c r="A9" s="520" t="s">
        <v>1288</v>
      </c>
      <c r="B9" s="521"/>
      <c r="C9" s="689"/>
      <c r="D9" s="689"/>
      <c r="E9" s="689"/>
      <c r="F9" s="689"/>
      <c r="G9" s="689"/>
      <c r="H9" s="522"/>
      <c r="I9" s="451"/>
    </row>
    <row r="10" spans="1:9" ht="19.5" customHeight="1" thickBot="1">
      <c r="A10" s="690" t="s">
        <v>379</v>
      </c>
      <c r="B10" s="691"/>
      <c r="C10" s="691"/>
      <c r="D10" s="691"/>
      <c r="E10" s="691">
        <f t="shared" ref="E10:G10" si="0">SUM(E6:E9)</f>
        <v>0</v>
      </c>
      <c r="F10" s="691">
        <f t="shared" si="0"/>
        <v>0</v>
      </c>
      <c r="G10" s="691">
        <f t="shared" si="0"/>
        <v>0</v>
      </c>
      <c r="H10" s="691"/>
      <c r="I10" s="451"/>
    </row>
    <row r="11" spans="1:9" ht="19.5" customHeight="1">
      <c r="A11" s="692" t="s">
        <v>1289</v>
      </c>
      <c r="B11" s="526"/>
      <c r="C11" s="693"/>
      <c r="D11" s="693"/>
      <c r="E11" s="693"/>
      <c r="F11" s="693"/>
      <c r="G11" s="693"/>
      <c r="H11" s="527"/>
      <c r="I11" s="451"/>
    </row>
    <row r="12" spans="1:9" ht="19.5" customHeight="1">
      <c r="A12" s="520"/>
      <c r="B12" s="528"/>
      <c r="C12" s="694"/>
      <c r="D12" s="694"/>
      <c r="E12" s="694"/>
      <c r="F12" s="694"/>
      <c r="G12" s="694"/>
      <c r="H12" s="529"/>
      <c r="I12" s="451"/>
    </row>
    <row r="13" spans="1:9" ht="19.5" customHeight="1">
      <c r="A13" s="520"/>
      <c r="B13" s="528"/>
      <c r="C13" s="694"/>
      <c r="D13" s="694"/>
      <c r="E13" s="694"/>
      <c r="F13" s="694"/>
      <c r="G13" s="694"/>
      <c r="H13" s="529"/>
      <c r="I13" s="451"/>
    </row>
    <row r="14" spans="1:9" ht="19.5" customHeight="1">
      <c r="A14" s="695" t="s">
        <v>1290</v>
      </c>
      <c r="B14" s="528"/>
      <c r="C14" s="694"/>
      <c r="D14" s="694"/>
      <c r="E14" s="696"/>
      <c r="F14" s="696"/>
      <c r="G14" s="696">
        <v>0</v>
      </c>
      <c r="H14" s="529"/>
      <c r="I14" s="451"/>
    </row>
    <row r="15" spans="1:9" ht="19.5" customHeight="1">
      <c r="A15" s="520"/>
      <c r="B15" s="528"/>
      <c r="C15" s="694"/>
      <c r="D15" s="694"/>
      <c r="E15" s="694"/>
      <c r="F15" s="694"/>
      <c r="G15" s="694"/>
      <c r="H15" s="529"/>
      <c r="I15" s="451"/>
    </row>
    <row r="16" spans="1:9" ht="19.5" customHeight="1" thickBot="1">
      <c r="A16" s="530" t="s">
        <v>379</v>
      </c>
      <c r="B16" s="531"/>
      <c r="C16" s="697"/>
      <c r="D16" s="697"/>
      <c r="E16" s="697"/>
      <c r="F16" s="697"/>
      <c r="G16" s="697"/>
      <c r="H16" s="532"/>
      <c r="I16" s="451"/>
    </row>
    <row r="17" spans="1:9" ht="19.5" customHeight="1" thickBot="1">
      <c r="A17" s="451"/>
      <c r="B17" s="451"/>
      <c r="C17" s="451"/>
      <c r="D17" s="451"/>
      <c r="E17" s="451"/>
      <c r="F17" s="451"/>
      <c r="G17" s="451"/>
      <c r="H17" s="451"/>
      <c r="I17" s="451"/>
    </row>
    <row r="18" spans="1:9" ht="19.5" customHeight="1">
      <c r="A18" s="432"/>
      <c r="B18" s="402"/>
      <c r="C18" s="402"/>
      <c r="D18" s="402"/>
      <c r="E18" s="402"/>
      <c r="F18" s="402"/>
      <c r="G18" s="402"/>
      <c r="H18" s="452"/>
      <c r="I18" s="434"/>
    </row>
    <row r="19" spans="1:9" ht="19.5" customHeight="1">
      <c r="A19" s="435"/>
      <c r="B19" s="436"/>
      <c r="C19" s="436"/>
      <c r="D19" s="436"/>
      <c r="E19" s="436"/>
      <c r="F19" s="436"/>
      <c r="G19" s="436"/>
      <c r="H19" s="456"/>
      <c r="I19" s="434"/>
    </row>
    <row r="20" spans="1:9" ht="19.5" customHeight="1" thickBot="1">
      <c r="A20" s="1210" t="s">
        <v>1291</v>
      </c>
      <c r="B20" s="1211"/>
      <c r="D20" s="372"/>
      <c r="E20" s="1153" t="s">
        <v>1292</v>
      </c>
      <c r="F20" s="1153"/>
      <c r="G20" s="1153"/>
      <c r="H20" s="698"/>
      <c r="I20" s="509"/>
    </row>
    <row r="21" spans="1:9" ht="19.5" customHeight="1">
      <c r="A21" s="1131" t="s">
        <v>562</v>
      </c>
      <c r="B21" s="1131"/>
      <c r="C21" s="486"/>
      <c r="D21" s="486"/>
      <c r="E21" s="1051" t="s">
        <v>1293</v>
      </c>
      <c r="F21" s="1051"/>
      <c r="G21" s="1051"/>
      <c r="H21" s="504"/>
      <c r="I21" s="441"/>
    </row>
    <row r="22" spans="1:9" ht="19.5" customHeight="1">
      <c r="A22" s="1172" t="s">
        <v>563</v>
      </c>
      <c r="B22" s="1172"/>
      <c r="C22" s="486"/>
      <c r="D22" s="486"/>
      <c r="E22" s="1051" t="s">
        <v>664</v>
      </c>
      <c r="F22" s="1051"/>
      <c r="G22" s="1051"/>
      <c r="H22" s="504"/>
      <c r="I22" s="447"/>
    </row>
    <row r="23" spans="1:9" ht="19.5" customHeight="1">
      <c r="A23" s="444"/>
      <c r="B23" s="445"/>
      <c r="C23" s="445"/>
      <c r="D23" s="445"/>
      <c r="E23" s="445"/>
      <c r="F23" s="445"/>
      <c r="G23" s="445"/>
      <c r="H23" s="533"/>
      <c r="I23" s="443"/>
    </row>
    <row r="24" spans="1:9" ht="27.75" customHeight="1">
      <c r="A24" s="1143" t="s">
        <v>564</v>
      </c>
      <c r="B24" s="1144"/>
      <c r="C24" s="1144"/>
      <c r="D24" s="1144"/>
      <c r="E24" s="1144"/>
      <c r="F24" s="1144"/>
      <c r="G24" s="1144"/>
      <c r="H24" s="1145"/>
      <c r="I24" s="447"/>
    </row>
    <row r="25" spans="1:9" ht="19.5" customHeight="1" thickBot="1">
      <c r="A25" s="448"/>
      <c r="B25" s="449"/>
      <c r="C25" s="449"/>
      <c r="D25" s="449"/>
      <c r="E25" s="449"/>
      <c r="F25" s="449"/>
      <c r="G25" s="449"/>
      <c r="H25" s="534"/>
      <c r="I25" s="434"/>
    </row>
    <row r="26" spans="1:9" ht="19.5" customHeight="1">
      <c r="A26" s="451"/>
      <c r="B26" s="451"/>
      <c r="C26" s="451"/>
      <c r="D26" s="451"/>
      <c r="E26" s="451"/>
      <c r="F26" s="451"/>
      <c r="G26" s="451"/>
      <c r="H26" s="451"/>
      <c r="I26" s="451"/>
    </row>
  </sheetData>
  <mergeCells count="9">
    <mergeCell ref="A2:H2"/>
    <mergeCell ref="A3:H3"/>
    <mergeCell ref="A22:B22"/>
    <mergeCell ref="E22:G22"/>
    <mergeCell ref="A24:H24"/>
    <mergeCell ref="A21:B21"/>
    <mergeCell ref="E21:G21"/>
    <mergeCell ref="A20:B20"/>
    <mergeCell ref="E20:G20"/>
  </mergeCells>
  <phoneticPr fontId="5" type="noConversion"/>
  <printOptions horizontalCentered="1" verticalCentered="1"/>
  <pageMargins left="0.78740157480314965" right="0.98425196850393704" top="0" bottom="0" header="0" footer="0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L487"/>
  <sheetViews>
    <sheetView tabSelected="1" workbookViewId="0">
      <selection activeCell="B10" sqref="B10"/>
    </sheetView>
  </sheetViews>
  <sheetFormatPr baseColWidth="10" defaultColWidth="16" defaultRowHeight="17.25" customHeight="1"/>
  <cols>
    <col min="1" max="1" width="16" style="665"/>
    <col min="2" max="2" width="27.75" style="663" customWidth="1"/>
    <col min="3" max="3" width="15.625" style="663" customWidth="1"/>
    <col min="4" max="4" width="11.375" style="883" customWidth="1"/>
    <col min="5" max="5" width="14.125" style="883" customWidth="1"/>
    <col min="6" max="6" width="18" style="883" customWidth="1"/>
    <col min="7" max="7" width="16" style="883"/>
    <col min="8" max="8" width="16" style="884"/>
    <col min="9" max="16384" width="16" style="663"/>
  </cols>
  <sheetData>
    <row r="1" spans="1:8" ht="17.25" customHeight="1">
      <c r="A1" s="1219" t="s">
        <v>1275</v>
      </c>
      <c r="B1" s="1220"/>
      <c r="C1" s="1220"/>
      <c r="D1" s="1220"/>
      <c r="E1" s="1220"/>
      <c r="F1" s="1221"/>
      <c r="G1" s="934"/>
      <c r="H1" s="934"/>
    </row>
    <row r="2" spans="1:8" ht="24.75" customHeight="1">
      <c r="A2" s="1146" t="s">
        <v>1455</v>
      </c>
      <c r="B2" s="1147"/>
      <c r="C2" s="1147"/>
      <c r="D2" s="1147"/>
      <c r="E2" s="1147"/>
      <c r="F2" s="1148"/>
      <c r="G2" s="930"/>
      <c r="H2" s="930"/>
    </row>
    <row r="3" spans="1:8" ht="17.25" customHeight="1">
      <c r="A3" s="1146" t="s">
        <v>1456</v>
      </c>
      <c r="B3" s="1147"/>
      <c r="C3" s="1147"/>
      <c r="D3" s="1147"/>
      <c r="E3" s="1147"/>
      <c r="F3" s="1148"/>
      <c r="G3" s="930"/>
      <c r="H3" s="930"/>
    </row>
    <row r="4" spans="1:8" ht="24" customHeight="1" thickBot="1">
      <c r="A4" s="1155" t="str">
        <f>'Prog. y Proy Invercion'!A4</f>
        <v>DEL MES DE ENERO AL MES DICIEMBRE DEL 2017</v>
      </c>
      <c r="B4" s="1156"/>
      <c r="C4" s="1156"/>
      <c r="D4" s="1156"/>
      <c r="E4" s="1156"/>
      <c r="F4" s="1157"/>
      <c r="G4" s="935"/>
      <c r="H4" s="935"/>
    </row>
    <row r="5" spans="1:8" ht="6.75" customHeight="1" thickBot="1">
      <c r="A5" s="663"/>
      <c r="D5" s="663"/>
      <c r="E5" s="663"/>
      <c r="F5" s="663"/>
      <c r="G5" s="663"/>
      <c r="H5" s="663"/>
    </row>
    <row r="6" spans="1:8" ht="17.25" customHeight="1" thickBot="1">
      <c r="A6" s="950" t="s">
        <v>1451</v>
      </c>
      <c r="B6" s="951" t="s">
        <v>1452</v>
      </c>
      <c r="C6" s="1217" t="s">
        <v>1453</v>
      </c>
      <c r="D6" s="1218"/>
      <c r="E6" s="951" t="s">
        <v>1458</v>
      </c>
      <c r="F6" s="952" t="s">
        <v>1454</v>
      </c>
      <c r="G6" s="663"/>
      <c r="H6" s="663"/>
    </row>
    <row r="7" spans="1:8" ht="17.25" customHeight="1">
      <c r="A7" s="936" t="s">
        <v>1285</v>
      </c>
      <c r="D7" s="663"/>
      <c r="E7" s="663"/>
      <c r="F7" s="937"/>
      <c r="G7" s="663"/>
      <c r="H7" s="663"/>
    </row>
    <row r="8" spans="1:8" ht="17.25" customHeight="1">
      <c r="A8" s="936"/>
      <c r="D8" s="663"/>
      <c r="E8" s="663"/>
      <c r="F8" s="937"/>
      <c r="G8" s="663"/>
      <c r="H8" s="663"/>
    </row>
    <row r="9" spans="1:8" ht="17.25" customHeight="1">
      <c r="A9" s="936" t="s">
        <v>1286</v>
      </c>
      <c r="D9" s="663"/>
      <c r="E9" s="663"/>
      <c r="F9" s="937"/>
      <c r="G9" s="663"/>
      <c r="H9" s="663"/>
    </row>
    <row r="10" spans="1:8" ht="17.25" customHeight="1">
      <c r="A10" s="936"/>
      <c r="D10" s="663"/>
      <c r="E10" s="663"/>
      <c r="F10" s="937"/>
      <c r="G10" s="663"/>
      <c r="H10" s="663"/>
    </row>
    <row r="11" spans="1:8" ht="17.25" customHeight="1">
      <c r="A11" s="936" t="s">
        <v>1287</v>
      </c>
      <c r="D11" s="663"/>
      <c r="E11" s="663"/>
      <c r="F11" s="937"/>
      <c r="G11" s="663"/>
      <c r="H11" s="663"/>
    </row>
    <row r="12" spans="1:8" ht="17.25" customHeight="1">
      <c r="A12" s="936"/>
      <c r="D12" s="663"/>
      <c r="E12" s="663"/>
      <c r="F12" s="937"/>
      <c r="G12" s="663"/>
      <c r="H12" s="663"/>
    </row>
    <row r="13" spans="1:8" ht="17.25" customHeight="1">
      <c r="A13" s="936" t="s">
        <v>1288</v>
      </c>
      <c r="D13" s="663"/>
      <c r="E13" s="663"/>
      <c r="F13" s="937"/>
      <c r="G13" s="663"/>
      <c r="H13" s="663"/>
    </row>
    <row r="14" spans="1:8" ht="17.25" customHeight="1">
      <c r="A14" s="936"/>
      <c r="D14" s="663"/>
      <c r="E14" s="663"/>
      <c r="F14" s="937"/>
      <c r="G14" s="663"/>
      <c r="H14" s="663"/>
    </row>
    <row r="15" spans="1:8" ht="17.25" customHeight="1">
      <c r="A15" s="936" t="s">
        <v>1457</v>
      </c>
      <c r="D15" s="663"/>
      <c r="E15" s="663"/>
      <c r="F15" s="937"/>
      <c r="G15" s="663"/>
      <c r="H15" s="663"/>
    </row>
    <row r="16" spans="1:8" ht="17.25" customHeight="1" thickBot="1">
      <c r="A16" s="242"/>
      <c r="B16" s="938"/>
      <c r="C16" s="938"/>
      <c r="D16" s="938"/>
      <c r="E16" s="938"/>
      <c r="F16" s="939"/>
      <c r="G16" s="663"/>
      <c r="H16" s="663"/>
    </row>
    <row r="17" spans="1:8" ht="7.5" customHeight="1" thickBot="1">
      <c r="A17" s="663"/>
      <c r="D17" s="663"/>
      <c r="E17" s="663"/>
      <c r="F17" s="663"/>
      <c r="G17" s="663"/>
      <c r="H17" s="663"/>
    </row>
    <row r="18" spans="1:8" ht="25.5" customHeight="1">
      <c r="A18" s="432"/>
      <c r="B18" s="402"/>
      <c r="C18" s="402"/>
      <c r="D18" s="402"/>
      <c r="E18" s="402"/>
      <c r="F18" s="452"/>
      <c r="G18" s="436"/>
      <c r="H18" s="436"/>
    </row>
    <row r="19" spans="1:8" ht="17.25" customHeight="1">
      <c r="A19" s="940" t="s">
        <v>1291</v>
      </c>
      <c r="B19" s="553"/>
      <c r="C19" s="679"/>
      <c r="D19" s="372"/>
      <c r="E19" s="372" t="s">
        <v>1292</v>
      </c>
      <c r="F19" s="698"/>
      <c r="G19" s="372"/>
      <c r="H19" s="372"/>
    </row>
    <row r="20" spans="1:8" ht="21" customHeight="1">
      <c r="A20" s="1215" t="s">
        <v>562</v>
      </c>
      <c r="B20" s="1216"/>
      <c r="C20" s="486"/>
      <c r="D20" s="486"/>
      <c r="E20" s="1051" t="s">
        <v>1293</v>
      </c>
      <c r="F20" s="1071"/>
      <c r="G20" s="486"/>
      <c r="H20" s="486"/>
    </row>
    <row r="21" spans="1:8" ht="17.25" customHeight="1">
      <c r="A21" s="1171" t="s">
        <v>563</v>
      </c>
      <c r="B21" s="1172"/>
      <c r="C21" s="486"/>
      <c r="D21" s="486"/>
      <c r="E21" s="1051" t="s">
        <v>664</v>
      </c>
      <c r="F21" s="1071"/>
      <c r="G21" s="486"/>
      <c r="H21" s="486"/>
    </row>
    <row r="22" spans="1:8" ht="8.25" customHeight="1">
      <c r="A22" s="444"/>
      <c r="B22" s="445"/>
      <c r="C22" s="445"/>
      <c r="D22" s="445"/>
      <c r="E22" s="445"/>
      <c r="F22" s="533"/>
      <c r="G22" s="445"/>
      <c r="H22" s="445"/>
    </row>
    <row r="23" spans="1:8" ht="33" customHeight="1">
      <c r="A23" s="1143" t="s">
        <v>564</v>
      </c>
      <c r="B23" s="1144"/>
      <c r="C23" s="1144"/>
      <c r="D23" s="1144"/>
      <c r="E23" s="1144"/>
      <c r="F23" s="1145"/>
      <c r="G23" s="941"/>
      <c r="H23" s="941"/>
    </row>
    <row r="24" spans="1:8" ht="5.25" customHeight="1" thickBot="1">
      <c r="A24" s="448"/>
      <c r="B24" s="449"/>
      <c r="C24" s="449"/>
      <c r="D24" s="449"/>
      <c r="E24" s="449"/>
      <c r="F24" s="534"/>
      <c r="G24" s="436"/>
      <c r="H24" s="436"/>
    </row>
    <row r="25" spans="1:8" ht="17.25" customHeight="1">
      <c r="A25" s="663"/>
      <c r="D25" s="663"/>
      <c r="E25" s="663"/>
      <c r="F25" s="663"/>
      <c r="G25" s="663"/>
      <c r="H25" s="663"/>
    </row>
    <row r="26" spans="1:8" ht="17.25" customHeight="1">
      <c r="A26" s="663"/>
      <c r="D26" s="663"/>
      <c r="E26" s="663"/>
      <c r="F26" s="663"/>
      <c r="G26" s="663"/>
      <c r="H26" s="663"/>
    </row>
    <row r="27" spans="1:8" ht="17.25" customHeight="1">
      <c r="A27" s="663"/>
      <c r="D27" s="663"/>
      <c r="E27" s="663"/>
      <c r="F27" s="663"/>
      <c r="G27" s="663"/>
      <c r="H27" s="663"/>
    </row>
    <row r="28" spans="1:8" ht="17.25" customHeight="1">
      <c r="A28" s="663"/>
      <c r="D28" s="663"/>
      <c r="E28" s="663"/>
      <c r="F28" s="663"/>
      <c r="G28" s="663"/>
      <c r="H28" s="663"/>
    </row>
    <row r="29" spans="1:8" ht="17.25" customHeight="1">
      <c r="A29" s="663"/>
      <c r="D29" s="663"/>
      <c r="E29" s="663"/>
      <c r="F29" s="663"/>
      <c r="G29" s="663"/>
      <c r="H29" s="663"/>
    </row>
    <row r="30" spans="1:8" ht="17.25" customHeight="1">
      <c r="A30" s="663"/>
      <c r="D30" s="663"/>
      <c r="E30" s="663"/>
      <c r="F30" s="663"/>
      <c r="G30" s="663"/>
      <c r="H30" s="663"/>
    </row>
    <row r="31" spans="1:8" ht="17.25" customHeight="1">
      <c r="A31" s="663"/>
      <c r="D31" s="663"/>
      <c r="E31" s="663"/>
      <c r="F31" s="663"/>
      <c r="G31" s="663"/>
      <c r="H31" s="663"/>
    </row>
    <row r="32" spans="1:8" ht="17.25" customHeight="1">
      <c r="A32" s="663"/>
      <c r="D32" s="663"/>
      <c r="E32" s="663"/>
      <c r="F32" s="663"/>
      <c r="G32" s="663"/>
      <c r="H32" s="663"/>
    </row>
    <row r="33" spans="1:8" ht="17.25" customHeight="1">
      <c r="A33" s="663"/>
      <c r="D33" s="663"/>
      <c r="E33" s="663"/>
      <c r="F33" s="663"/>
      <c r="G33" s="663"/>
      <c r="H33" s="663"/>
    </row>
    <row r="34" spans="1:8" ht="17.25" customHeight="1">
      <c r="A34" s="663"/>
      <c r="D34" s="663"/>
      <c r="E34" s="663"/>
      <c r="F34" s="663"/>
      <c r="G34" s="663"/>
      <c r="H34" s="663"/>
    </row>
    <row r="35" spans="1:8" ht="17.25" customHeight="1">
      <c r="A35" s="663"/>
      <c r="D35" s="663"/>
      <c r="E35" s="663"/>
      <c r="F35" s="663"/>
      <c r="G35" s="663"/>
      <c r="H35" s="663"/>
    </row>
    <row r="36" spans="1:8" ht="17.25" customHeight="1">
      <c r="A36" s="663"/>
      <c r="D36" s="663"/>
      <c r="E36" s="663"/>
      <c r="F36" s="663"/>
      <c r="G36" s="663"/>
      <c r="H36" s="663"/>
    </row>
    <row r="37" spans="1:8" ht="17.25" customHeight="1">
      <c r="A37" s="663"/>
      <c r="D37" s="663"/>
      <c r="E37" s="663"/>
      <c r="F37" s="663"/>
      <c r="G37" s="663"/>
      <c r="H37" s="663"/>
    </row>
    <row r="38" spans="1:8" ht="17.25" customHeight="1">
      <c r="A38" s="663"/>
      <c r="D38" s="663"/>
      <c r="E38" s="663"/>
      <c r="F38" s="663"/>
      <c r="G38" s="663"/>
      <c r="H38" s="663"/>
    </row>
    <row r="39" spans="1:8" ht="17.25" customHeight="1">
      <c r="A39" s="663"/>
      <c r="D39" s="663"/>
      <c r="E39" s="663"/>
      <c r="F39" s="663"/>
      <c r="G39" s="663"/>
      <c r="H39" s="663"/>
    </row>
    <row r="40" spans="1:8" ht="17.25" customHeight="1">
      <c r="A40" s="663"/>
      <c r="D40" s="663"/>
      <c r="E40" s="663"/>
      <c r="F40" s="663"/>
      <c r="G40" s="663"/>
      <c r="H40" s="663"/>
    </row>
    <row r="41" spans="1:8" ht="17.25" customHeight="1">
      <c r="A41" s="663"/>
      <c r="D41" s="663"/>
      <c r="E41" s="663"/>
      <c r="F41" s="663"/>
      <c r="G41" s="663"/>
      <c r="H41" s="663"/>
    </row>
    <row r="42" spans="1:8" ht="17.25" customHeight="1">
      <c r="A42" s="663"/>
      <c r="D42" s="663"/>
      <c r="E42" s="663"/>
      <c r="F42" s="663"/>
      <c r="G42" s="663"/>
      <c r="H42" s="663"/>
    </row>
    <row r="43" spans="1:8" ht="17.25" customHeight="1">
      <c r="A43" s="663"/>
      <c r="D43" s="663"/>
      <c r="E43" s="663"/>
      <c r="F43" s="663"/>
      <c r="G43" s="663"/>
      <c r="H43" s="663"/>
    </row>
    <row r="44" spans="1:8" ht="17.25" customHeight="1">
      <c r="A44" s="663"/>
      <c r="D44" s="663"/>
      <c r="E44" s="663"/>
      <c r="F44" s="663"/>
      <c r="G44" s="663"/>
      <c r="H44" s="663"/>
    </row>
    <row r="45" spans="1:8" ht="17.25" customHeight="1">
      <c r="A45" s="663"/>
      <c r="D45" s="663"/>
      <c r="E45" s="663"/>
      <c r="F45" s="663"/>
      <c r="G45" s="663"/>
      <c r="H45" s="663"/>
    </row>
    <row r="46" spans="1:8" ht="17.25" customHeight="1">
      <c r="A46" s="663"/>
      <c r="D46" s="663"/>
      <c r="E46" s="663"/>
      <c r="F46" s="663"/>
      <c r="G46" s="663"/>
      <c r="H46" s="663"/>
    </row>
    <row r="47" spans="1:8" ht="17.25" customHeight="1">
      <c r="A47" s="663"/>
      <c r="D47" s="663"/>
      <c r="E47" s="663"/>
      <c r="F47" s="663"/>
      <c r="G47" s="663"/>
      <c r="H47" s="663"/>
    </row>
    <row r="48" spans="1:8" ht="17.25" customHeight="1">
      <c r="A48" s="663"/>
      <c r="D48" s="663"/>
      <c r="E48" s="663"/>
      <c r="F48" s="663"/>
      <c r="G48" s="663"/>
      <c r="H48" s="663"/>
    </row>
    <row r="49" spans="1:8" ht="17.25" customHeight="1">
      <c r="A49" s="663"/>
      <c r="D49" s="663"/>
      <c r="E49" s="663"/>
      <c r="F49" s="663"/>
      <c r="G49" s="663"/>
      <c r="H49" s="663"/>
    </row>
    <row r="50" spans="1:8" ht="17.25" customHeight="1">
      <c r="A50" s="663"/>
      <c r="D50" s="663"/>
      <c r="E50" s="663"/>
      <c r="F50" s="663"/>
      <c r="G50" s="663"/>
      <c r="H50" s="663"/>
    </row>
    <row r="51" spans="1:8" ht="17.25" customHeight="1">
      <c r="A51" s="663"/>
      <c r="D51" s="663"/>
      <c r="E51" s="663"/>
      <c r="F51" s="663"/>
      <c r="G51" s="663"/>
      <c r="H51" s="663"/>
    </row>
    <row r="52" spans="1:8" ht="17.25" customHeight="1">
      <c r="A52" s="663"/>
      <c r="D52" s="663"/>
      <c r="E52" s="663"/>
      <c r="F52" s="663"/>
      <c r="G52" s="663"/>
      <c r="H52" s="663"/>
    </row>
    <row r="53" spans="1:8" ht="17.25" customHeight="1">
      <c r="A53" s="663"/>
      <c r="D53" s="663"/>
      <c r="E53" s="663"/>
      <c r="F53" s="663"/>
      <c r="G53" s="663"/>
      <c r="H53" s="663"/>
    </row>
    <row r="54" spans="1:8" ht="17.25" customHeight="1">
      <c r="A54" s="663"/>
      <c r="D54" s="663"/>
      <c r="E54" s="663"/>
      <c r="F54" s="663"/>
      <c r="G54" s="663"/>
      <c r="H54" s="663"/>
    </row>
    <row r="55" spans="1:8" ht="17.25" customHeight="1">
      <c r="A55" s="663"/>
      <c r="D55" s="663"/>
      <c r="E55" s="663"/>
      <c r="F55" s="663"/>
      <c r="G55" s="663"/>
      <c r="H55" s="663"/>
    </row>
    <row r="56" spans="1:8" ht="17.25" customHeight="1">
      <c r="A56" s="663"/>
      <c r="D56" s="663"/>
      <c r="E56" s="663"/>
      <c r="F56" s="663"/>
      <c r="G56" s="663"/>
      <c r="H56" s="663"/>
    </row>
    <row r="57" spans="1:8" ht="17.25" customHeight="1">
      <c r="A57" s="663"/>
      <c r="D57" s="663"/>
      <c r="E57" s="663"/>
      <c r="F57" s="663"/>
      <c r="G57" s="663"/>
      <c r="H57" s="663"/>
    </row>
    <row r="58" spans="1:8" ht="17.25" customHeight="1">
      <c r="A58" s="663"/>
      <c r="D58" s="663"/>
      <c r="E58" s="663"/>
      <c r="F58" s="663"/>
      <c r="G58" s="663"/>
      <c r="H58" s="663"/>
    </row>
    <row r="59" spans="1:8" ht="17.25" customHeight="1">
      <c r="A59" s="663"/>
      <c r="D59" s="663"/>
      <c r="E59" s="663"/>
      <c r="F59" s="663"/>
      <c r="G59" s="663"/>
      <c r="H59" s="663"/>
    </row>
    <row r="60" spans="1:8" ht="17.25" customHeight="1">
      <c r="A60" s="663"/>
      <c r="D60" s="663"/>
      <c r="E60" s="663"/>
      <c r="F60" s="663"/>
      <c r="G60" s="663"/>
      <c r="H60" s="663"/>
    </row>
    <row r="61" spans="1:8" ht="17.25" customHeight="1">
      <c r="A61" s="663"/>
      <c r="D61" s="663"/>
      <c r="E61" s="663"/>
      <c r="F61" s="663"/>
      <c r="G61" s="663"/>
      <c r="H61" s="663"/>
    </row>
    <row r="62" spans="1:8" ht="17.25" customHeight="1">
      <c r="A62" s="663"/>
      <c r="D62" s="663"/>
      <c r="E62" s="663"/>
      <c r="F62" s="663"/>
      <c r="G62" s="663"/>
      <c r="H62" s="663"/>
    </row>
    <row r="63" spans="1:8" ht="17.25" customHeight="1">
      <c r="A63" s="663"/>
      <c r="D63" s="663"/>
      <c r="E63" s="663"/>
      <c r="F63" s="663"/>
      <c r="G63" s="663"/>
      <c r="H63" s="663"/>
    </row>
    <row r="64" spans="1:8" ht="17.25" customHeight="1">
      <c r="A64" s="663"/>
      <c r="D64" s="663"/>
      <c r="E64" s="663"/>
      <c r="F64" s="663"/>
      <c r="G64" s="663"/>
      <c r="H64" s="663"/>
    </row>
    <row r="65" spans="1:8" ht="17.25" customHeight="1">
      <c r="A65" s="663"/>
      <c r="D65" s="663"/>
      <c r="E65" s="663"/>
      <c r="F65" s="663"/>
      <c r="G65" s="663"/>
      <c r="H65" s="663"/>
    </row>
    <row r="66" spans="1:8" ht="17.25" customHeight="1">
      <c r="A66" s="663"/>
      <c r="D66" s="663"/>
      <c r="E66" s="663"/>
      <c r="F66" s="663"/>
      <c r="G66" s="663"/>
      <c r="H66" s="663"/>
    </row>
    <row r="67" spans="1:8" ht="17.25" customHeight="1">
      <c r="A67" s="663"/>
      <c r="D67" s="663"/>
      <c r="E67" s="663"/>
      <c r="F67" s="663"/>
      <c r="G67" s="663"/>
      <c r="H67" s="663"/>
    </row>
    <row r="68" spans="1:8" ht="17.25" customHeight="1">
      <c r="A68" s="663"/>
      <c r="D68" s="663"/>
      <c r="E68" s="663"/>
      <c r="F68" s="663"/>
      <c r="G68" s="663"/>
      <c r="H68" s="663"/>
    </row>
    <row r="69" spans="1:8" ht="17.25" customHeight="1">
      <c r="A69" s="663"/>
      <c r="D69" s="663"/>
      <c r="E69" s="663"/>
      <c r="F69" s="663"/>
      <c r="G69" s="663"/>
      <c r="H69" s="663"/>
    </row>
    <row r="70" spans="1:8" ht="17.25" customHeight="1">
      <c r="A70" s="663"/>
      <c r="D70" s="663"/>
      <c r="E70" s="663"/>
      <c r="F70" s="663"/>
      <c r="G70" s="663"/>
      <c r="H70" s="663"/>
    </row>
    <row r="71" spans="1:8" ht="17.25" customHeight="1">
      <c r="A71" s="663"/>
      <c r="D71" s="663"/>
      <c r="E71" s="663"/>
      <c r="F71" s="663"/>
      <c r="G71" s="663"/>
      <c r="H71" s="663"/>
    </row>
    <row r="72" spans="1:8" ht="17.25" customHeight="1">
      <c r="A72" s="663"/>
      <c r="D72" s="663"/>
      <c r="E72" s="663"/>
      <c r="F72" s="663"/>
      <c r="G72" s="663"/>
      <c r="H72" s="663"/>
    </row>
    <row r="73" spans="1:8" ht="17.25" customHeight="1">
      <c r="A73" s="663"/>
      <c r="D73" s="663"/>
      <c r="E73" s="663"/>
      <c r="F73" s="663"/>
      <c r="G73" s="663"/>
      <c r="H73" s="663"/>
    </row>
    <row r="74" spans="1:8" ht="17.25" customHeight="1">
      <c r="A74" s="663"/>
      <c r="D74" s="663"/>
      <c r="E74" s="663"/>
      <c r="F74" s="663"/>
      <c r="G74" s="663"/>
      <c r="H74" s="663"/>
    </row>
    <row r="75" spans="1:8" ht="17.25" customHeight="1">
      <c r="A75" s="663"/>
      <c r="D75" s="663"/>
      <c r="E75" s="663"/>
      <c r="F75" s="663"/>
      <c r="G75" s="663"/>
      <c r="H75" s="663"/>
    </row>
    <row r="76" spans="1:8" ht="17.25" customHeight="1">
      <c r="A76" s="663"/>
      <c r="D76" s="663"/>
      <c r="E76" s="663"/>
      <c r="F76" s="663"/>
      <c r="G76" s="663"/>
      <c r="H76" s="663"/>
    </row>
    <row r="77" spans="1:8" ht="17.25" customHeight="1">
      <c r="A77" s="663"/>
      <c r="D77" s="663"/>
      <c r="E77" s="663"/>
      <c r="F77" s="663"/>
      <c r="G77" s="663"/>
      <c r="H77" s="663"/>
    </row>
    <row r="78" spans="1:8" ht="17.25" customHeight="1">
      <c r="A78" s="663"/>
      <c r="D78" s="663"/>
      <c r="E78" s="663"/>
      <c r="F78" s="663"/>
      <c r="G78" s="663"/>
      <c r="H78" s="663"/>
    </row>
    <row r="79" spans="1:8" ht="17.25" customHeight="1">
      <c r="A79" s="663"/>
      <c r="D79" s="663"/>
      <c r="E79" s="663"/>
      <c r="F79" s="663"/>
      <c r="G79" s="663"/>
      <c r="H79" s="663"/>
    </row>
    <row r="80" spans="1:8" ht="17.25" customHeight="1">
      <c r="A80" s="663"/>
      <c r="D80" s="663"/>
      <c r="E80" s="663"/>
      <c r="F80" s="663"/>
      <c r="G80" s="663"/>
      <c r="H80" s="663"/>
    </row>
    <row r="81" spans="1:8" ht="17.25" customHeight="1">
      <c r="A81" s="663"/>
      <c r="D81" s="663"/>
      <c r="E81" s="663"/>
      <c r="F81" s="663"/>
      <c r="G81" s="663"/>
      <c r="H81" s="663"/>
    </row>
    <row r="82" spans="1:8" ht="17.25" customHeight="1">
      <c r="A82" s="663"/>
      <c r="D82" s="663"/>
      <c r="E82" s="663"/>
      <c r="F82" s="663"/>
      <c r="G82" s="663"/>
      <c r="H82" s="663"/>
    </row>
    <row r="83" spans="1:8" ht="17.25" customHeight="1">
      <c r="A83" s="663"/>
      <c r="D83" s="663"/>
      <c r="E83" s="663"/>
      <c r="F83" s="663"/>
      <c r="G83" s="663"/>
      <c r="H83" s="663"/>
    </row>
    <row r="84" spans="1:8" ht="17.25" customHeight="1">
      <c r="A84" s="663"/>
      <c r="D84" s="663"/>
      <c r="E84" s="663"/>
      <c r="F84" s="663"/>
      <c r="G84" s="663"/>
      <c r="H84" s="663"/>
    </row>
    <row r="85" spans="1:8" ht="17.25" customHeight="1">
      <c r="A85" s="663"/>
      <c r="D85" s="663"/>
      <c r="E85" s="663"/>
      <c r="F85" s="663"/>
      <c r="G85" s="663"/>
      <c r="H85" s="663"/>
    </row>
    <row r="86" spans="1:8" ht="17.25" customHeight="1">
      <c r="A86" s="663"/>
      <c r="D86" s="663"/>
      <c r="E86" s="663"/>
      <c r="F86" s="663"/>
      <c r="G86" s="663"/>
      <c r="H86" s="663"/>
    </row>
    <row r="87" spans="1:8" ht="17.25" customHeight="1">
      <c r="A87" s="663"/>
      <c r="D87" s="663"/>
      <c r="E87" s="663"/>
      <c r="F87" s="663"/>
      <c r="G87" s="663"/>
      <c r="H87" s="663"/>
    </row>
    <row r="88" spans="1:8" ht="17.25" customHeight="1">
      <c r="A88" s="663"/>
      <c r="D88" s="663"/>
      <c r="E88" s="663"/>
      <c r="F88" s="663"/>
      <c r="G88" s="663"/>
      <c r="H88" s="663"/>
    </row>
    <row r="89" spans="1:8" ht="17.25" customHeight="1">
      <c r="A89" s="663"/>
      <c r="D89" s="663"/>
      <c r="E89" s="663"/>
      <c r="F89" s="663"/>
      <c r="G89" s="663"/>
      <c r="H89" s="663"/>
    </row>
    <row r="90" spans="1:8" ht="17.25" customHeight="1">
      <c r="A90" s="663"/>
      <c r="D90" s="663"/>
      <c r="E90" s="663"/>
      <c r="F90" s="663"/>
      <c r="G90" s="663"/>
      <c r="H90" s="663"/>
    </row>
    <row r="91" spans="1:8" ht="17.25" customHeight="1">
      <c r="A91" s="663"/>
      <c r="D91" s="663"/>
      <c r="E91" s="663"/>
      <c r="F91" s="663"/>
      <c r="G91" s="663"/>
      <c r="H91" s="663"/>
    </row>
    <row r="92" spans="1:8" ht="17.25" customHeight="1">
      <c r="A92" s="663"/>
      <c r="D92" s="663"/>
      <c r="E92" s="663"/>
      <c r="F92" s="663"/>
      <c r="G92" s="663"/>
      <c r="H92" s="663"/>
    </row>
    <row r="93" spans="1:8" ht="17.25" customHeight="1">
      <c r="A93" s="663"/>
      <c r="D93" s="663"/>
      <c r="E93" s="663"/>
      <c r="F93" s="663"/>
      <c r="G93" s="663"/>
      <c r="H93" s="663"/>
    </row>
    <row r="94" spans="1:8" ht="17.25" customHeight="1">
      <c r="A94" s="663"/>
      <c r="D94" s="663"/>
      <c r="E94" s="663"/>
      <c r="F94" s="663"/>
      <c r="G94" s="663"/>
      <c r="H94" s="663"/>
    </row>
    <row r="95" spans="1:8" ht="17.25" customHeight="1">
      <c r="A95" s="663"/>
      <c r="D95" s="663"/>
      <c r="E95" s="663"/>
      <c r="F95" s="663"/>
      <c r="G95" s="663"/>
      <c r="H95" s="663"/>
    </row>
    <row r="96" spans="1:8" ht="17.25" customHeight="1">
      <c r="A96" s="663"/>
      <c r="D96" s="663"/>
      <c r="E96" s="663"/>
      <c r="F96" s="663"/>
      <c r="G96" s="663"/>
      <c r="H96" s="663"/>
    </row>
    <row r="97" spans="1:12" ht="17.25" customHeight="1">
      <c r="A97" s="663"/>
      <c r="D97" s="663"/>
      <c r="E97" s="663"/>
      <c r="F97" s="663"/>
      <c r="G97" s="663"/>
      <c r="H97" s="663"/>
    </row>
    <row r="98" spans="1:12" ht="17.25" customHeight="1">
      <c r="A98" s="663"/>
      <c r="D98" s="663"/>
      <c r="E98" s="663"/>
      <c r="F98" s="663"/>
      <c r="G98" s="663"/>
      <c r="H98" s="663"/>
    </row>
    <row r="99" spans="1:12" ht="17.25" customHeight="1">
      <c r="A99" s="663"/>
      <c r="D99" s="663"/>
      <c r="E99" s="663"/>
      <c r="F99" s="663"/>
      <c r="G99" s="663"/>
      <c r="H99" s="663"/>
    </row>
    <row r="100" spans="1:12" ht="17.25" customHeight="1">
      <c r="A100" s="663"/>
      <c r="D100" s="663"/>
      <c r="E100" s="663"/>
      <c r="F100" s="663"/>
      <c r="G100" s="663"/>
      <c r="H100" s="663"/>
    </row>
    <row r="101" spans="1:12" ht="17.25" customHeight="1">
      <c r="A101" s="663"/>
      <c r="D101" s="663"/>
      <c r="E101" s="663"/>
      <c r="F101" s="663"/>
      <c r="G101" s="663"/>
      <c r="H101" s="663"/>
    </row>
    <row r="102" spans="1:12" ht="17.25" customHeight="1">
      <c r="A102" s="663"/>
      <c r="D102" s="663"/>
      <c r="E102" s="663"/>
      <c r="F102" s="663"/>
      <c r="G102" s="663"/>
      <c r="H102" s="663"/>
    </row>
    <row r="103" spans="1:12" ht="17.25" customHeight="1">
      <c r="A103" s="663"/>
      <c r="D103" s="663"/>
      <c r="E103" s="663"/>
      <c r="F103" s="663"/>
      <c r="G103" s="663"/>
      <c r="H103" s="663"/>
    </row>
    <row r="104" spans="1:12" ht="17.25" customHeight="1">
      <c r="A104" s="673"/>
      <c r="B104" s="669"/>
      <c r="C104" s="669"/>
    </row>
    <row r="105" spans="1:12" ht="17.25" customHeight="1">
      <c r="A105" s="673"/>
      <c r="B105" s="669"/>
      <c r="C105" s="669"/>
    </row>
    <row r="106" spans="1:12" ht="17.25" customHeight="1">
      <c r="A106" s="673"/>
      <c r="B106" s="669"/>
      <c r="C106" s="669"/>
    </row>
    <row r="107" spans="1:12" ht="17.25" customHeight="1">
      <c r="A107" s="673"/>
      <c r="B107" s="662"/>
      <c r="C107" s="662"/>
      <c r="D107" s="880"/>
      <c r="E107" s="880"/>
      <c r="F107" s="880"/>
      <c r="G107" s="880"/>
      <c r="H107" s="880"/>
      <c r="L107" s="661"/>
    </row>
    <row r="108" spans="1:12" ht="17.25" customHeight="1">
      <c r="A108" s="673"/>
      <c r="B108" s="662"/>
      <c r="C108" s="662"/>
      <c r="D108" s="880"/>
      <c r="E108" s="880"/>
      <c r="F108" s="880"/>
      <c r="G108" s="880"/>
      <c r="H108" s="880"/>
      <c r="L108" s="673"/>
    </row>
    <row r="109" spans="1:12" ht="17.25" customHeight="1">
      <c r="A109" s="673"/>
      <c r="B109" s="662"/>
      <c r="C109" s="662"/>
      <c r="D109" s="880"/>
      <c r="E109" s="880"/>
      <c r="F109" s="880"/>
      <c r="G109" s="880"/>
      <c r="H109" s="880"/>
      <c r="L109" s="661"/>
    </row>
    <row r="110" spans="1:12" ht="17.25" customHeight="1">
      <c r="A110" s="673"/>
      <c r="B110" s="662"/>
      <c r="C110" s="662"/>
      <c r="D110" s="880"/>
      <c r="E110" s="880"/>
      <c r="F110" s="880"/>
      <c r="G110" s="880"/>
      <c r="H110" s="880"/>
    </row>
    <row r="111" spans="1:12" ht="17.25" customHeight="1">
      <c r="A111" s="673"/>
      <c r="B111" s="669"/>
      <c r="C111" s="669"/>
    </row>
    <row r="112" spans="1:12" ht="17.25" customHeight="1">
      <c r="B112" s="671"/>
      <c r="C112" s="671"/>
    </row>
    <row r="113" spans="2:8" ht="17.25" customHeight="1">
      <c r="B113" s="669"/>
      <c r="C113" s="669"/>
    </row>
    <row r="114" spans="2:8" ht="17.25" customHeight="1">
      <c r="B114" s="669"/>
      <c r="C114" s="669"/>
    </row>
    <row r="115" spans="2:8" ht="17.25" customHeight="1">
      <c r="B115" s="669"/>
      <c r="C115" s="669"/>
    </row>
    <row r="116" spans="2:8" ht="17.25" customHeight="1">
      <c r="B116" s="669"/>
      <c r="C116" s="669"/>
    </row>
    <row r="117" spans="2:8" ht="17.25" customHeight="1">
      <c r="B117" s="669"/>
      <c r="C117" s="669"/>
    </row>
    <row r="118" spans="2:8" ht="17.25" customHeight="1">
      <c r="B118" s="669"/>
      <c r="C118" s="669"/>
    </row>
    <row r="119" spans="2:8" ht="17.25" customHeight="1">
      <c r="B119" s="662"/>
      <c r="C119" s="662"/>
      <c r="D119" s="880"/>
      <c r="E119" s="880"/>
      <c r="F119" s="880"/>
      <c r="G119" s="880"/>
      <c r="H119" s="880"/>
    </row>
    <row r="120" spans="2:8" ht="17.25" customHeight="1">
      <c r="B120" s="669"/>
      <c r="C120" s="669"/>
      <c r="D120" s="889"/>
      <c r="E120" s="889"/>
    </row>
    <row r="121" spans="2:8" ht="17.25" customHeight="1">
      <c r="B121" s="672"/>
      <c r="C121" s="672"/>
      <c r="D121" s="879"/>
      <c r="E121" s="894"/>
      <c r="F121" s="884"/>
      <c r="G121" s="884"/>
    </row>
    <row r="122" spans="2:8" ht="17.25" customHeight="1">
      <c r="B122" s="900"/>
      <c r="C122" s="900"/>
      <c r="D122" s="894"/>
      <c r="E122" s="894"/>
    </row>
    <row r="123" spans="2:8" ht="17.25" customHeight="1">
      <c r="B123" s="672"/>
      <c r="C123" s="672"/>
      <c r="D123" s="879"/>
      <c r="E123" s="879"/>
    </row>
    <row r="124" spans="2:8" ht="17.25" customHeight="1">
      <c r="B124" s="900"/>
      <c r="C124" s="900"/>
      <c r="D124" s="894"/>
      <c r="E124" s="894"/>
    </row>
    <row r="125" spans="2:8" ht="17.25" customHeight="1">
      <c r="B125" s="672"/>
      <c r="C125" s="672"/>
      <c r="D125" s="879"/>
      <c r="E125" s="879"/>
    </row>
    <row r="126" spans="2:8" ht="17.25" customHeight="1">
      <c r="B126" s="672"/>
      <c r="C126" s="672"/>
      <c r="D126" s="879"/>
      <c r="E126" s="879"/>
    </row>
    <row r="127" spans="2:8" ht="17.25" customHeight="1">
      <c r="B127" s="672"/>
      <c r="C127" s="672"/>
      <c r="D127" s="879"/>
      <c r="E127" s="879"/>
    </row>
    <row r="128" spans="2:8" ht="17.25" customHeight="1">
      <c r="B128" s="672"/>
      <c r="C128" s="672"/>
      <c r="D128" s="884"/>
      <c r="E128" s="882"/>
    </row>
    <row r="129" spans="2:5" ht="17.25" customHeight="1">
      <c r="B129" s="669"/>
      <c r="C129" s="669"/>
    </row>
    <row r="130" spans="2:5" ht="17.25" customHeight="1">
      <c r="B130" s="669"/>
      <c r="C130" s="669"/>
    </row>
    <row r="131" spans="2:5" ht="17.25" customHeight="1">
      <c r="B131" s="669"/>
      <c r="C131" s="669"/>
    </row>
    <row r="132" spans="2:5" ht="17.25" customHeight="1">
      <c r="B132" s="669"/>
      <c r="C132" s="669"/>
    </row>
    <row r="133" spans="2:5" ht="17.25" customHeight="1">
      <c r="B133" s="669"/>
      <c r="C133" s="669"/>
    </row>
    <row r="134" spans="2:5" ht="17.25" customHeight="1">
      <c r="B134" s="669"/>
      <c r="C134" s="669"/>
    </row>
    <row r="135" spans="2:5" ht="17.25" customHeight="1">
      <c r="B135" s="669"/>
      <c r="C135" s="669"/>
    </row>
    <row r="136" spans="2:5" ht="17.25" customHeight="1">
      <c r="B136" s="669"/>
      <c r="C136" s="669"/>
    </row>
    <row r="138" spans="2:5" ht="17.25" customHeight="1">
      <c r="B138" s="668"/>
      <c r="C138" s="668"/>
      <c r="D138" s="879"/>
      <c r="E138" s="879"/>
    </row>
    <row r="139" spans="2:5" ht="17.25" customHeight="1">
      <c r="B139" s="672"/>
      <c r="C139" s="672"/>
      <c r="D139" s="879"/>
      <c r="E139" s="879"/>
    </row>
    <row r="140" spans="2:5" ht="17.25" customHeight="1">
      <c r="B140" s="672"/>
      <c r="C140" s="672"/>
      <c r="D140" s="879"/>
      <c r="E140" s="879"/>
    </row>
    <row r="141" spans="2:5" ht="17.25" customHeight="1">
      <c r="D141" s="879"/>
      <c r="E141" s="879"/>
    </row>
    <row r="142" spans="2:5" ht="17.25" customHeight="1">
      <c r="B142" s="672"/>
      <c r="C142" s="672"/>
      <c r="D142" s="882"/>
      <c r="E142" s="882"/>
    </row>
    <row r="143" spans="2:5" ht="17.25" customHeight="1">
      <c r="B143" s="666"/>
      <c r="C143" s="666"/>
    </row>
    <row r="144" spans="2:5" ht="17.25" customHeight="1">
      <c r="B144" s="671"/>
      <c r="C144" s="671"/>
    </row>
    <row r="145" spans="2:7" ht="17.25" customHeight="1">
      <c r="B145" s="671"/>
      <c r="C145" s="671"/>
    </row>
    <row r="146" spans="2:7" ht="17.25" customHeight="1">
      <c r="B146" s="674"/>
      <c r="C146" s="674"/>
    </row>
    <row r="147" spans="2:7" ht="17.25" customHeight="1">
      <c r="B147" s="674"/>
      <c r="C147" s="674"/>
    </row>
    <row r="148" spans="2:7" ht="17.25" customHeight="1">
      <c r="B148" s="674"/>
      <c r="C148" s="674"/>
    </row>
    <row r="150" spans="2:7" ht="17.25" customHeight="1">
      <c r="B150" s="675"/>
      <c r="C150" s="675"/>
    </row>
    <row r="151" spans="2:7" ht="17.25" customHeight="1">
      <c r="B151" s="670"/>
      <c r="C151" s="670"/>
    </row>
    <row r="152" spans="2:7" ht="17.25" customHeight="1">
      <c r="B152" s="669"/>
      <c r="C152" s="669"/>
    </row>
    <row r="153" spans="2:7" ht="17.25" customHeight="1">
      <c r="B153" s="669"/>
      <c r="C153" s="669"/>
    </row>
    <row r="154" spans="2:7" ht="17.25" customHeight="1">
      <c r="B154" s="669"/>
      <c r="C154" s="669"/>
    </row>
    <row r="155" spans="2:7" ht="17.25" customHeight="1">
      <c r="B155" s="669"/>
      <c r="C155" s="669"/>
    </row>
    <row r="156" spans="2:7" ht="17.25" customHeight="1">
      <c r="B156" s="669"/>
      <c r="C156" s="669"/>
    </row>
    <row r="157" spans="2:7" ht="17.25" customHeight="1">
      <c r="B157" s="662"/>
      <c r="C157" s="662"/>
      <c r="D157" s="880"/>
      <c r="E157" s="880"/>
      <c r="F157" s="880"/>
      <c r="G157" s="880"/>
    </row>
    <row r="158" spans="2:7" ht="17.25" customHeight="1">
      <c r="B158" s="662"/>
      <c r="C158" s="662"/>
      <c r="D158" s="880"/>
      <c r="E158" s="880"/>
      <c r="F158" s="880"/>
      <c r="G158" s="880"/>
    </row>
    <row r="159" spans="2:7" ht="17.25" customHeight="1">
      <c r="B159" s="670"/>
      <c r="C159" s="670"/>
    </row>
    <row r="160" spans="2:7" ht="17.25" customHeight="1">
      <c r="B160" s="668"/>
      <c r="C160" s="668"/>
      <c r="D160" s="879"/>
    </row>
    <row r="161" spans="2:8" ht="17.25" customHeight="1">
      <c r="B161" s="668"/>
      <c r="C161" s="668"/>
      <c r="D161" s="879"/>
    </row>
    <row r="162" spans="2:8" ht="17.25" customHeight="1">
      <c r="B162" s="668"/>
      <c r="C162" s="668"/>
      <c r="D162" s="879"/>
    </row>
    <row r="163" spans="2:8" ht="17.25" customHeight="1">
      <c r="B163" s="668"/>
      <c r="C163" s="668"/>
      <c r="D163" s="879"/>
    </row>
    <row r="164" spans="2:8" ht="17.25" customHeight="1">
      <c r="B164" s="668"/>
      <c r="C164" s="668"/>
      <c r="D164" s="879"/>
    </row>
    <row r="165" spans="2:8" ht="17.25" customHeight="1">
      <c r="B165" s="668"/>
      <c r="C165" s="668"/>
      <c r="D165" s="879"/>
    </row>
    <row r="166" spans="2:8" ht="17.25" customHeight="1">
      <c r="B166" s="668"/>
      <c r="C166" s="668"/>
      <c r="D166" s="879"/>
    </row>
    <row r="167" spans="2:8" ht="17.25" customHeight="1">
      <c r="B167" s="668"/>
      <c r="C167" s="668"/>
      <c r="D167" s="879"/>
    </row>
    <row r="168" spans="2:8" ht="17.25" customHeight="1">
      <c r="B168" s="668"/>
      <c r="C168" s="668"/>
      <c r="D168" s="879"/>
    </row>
    <row r="169" spans="2:8" ht="17.25" customHeight="1">
      <c r="B169" s="668"/>
      <c r="C169" s="668"/>
      <c r="D169" s="879"/>
    </row>
    <row r="170" spans="2:8" ht="17.25" customHeight="1">
      <c r="B170" s="668"/>
      <c r="C170" s="668"/>
      <c r="D170" s="879"/>
    </row>
    <row r="171" spans="2:8" ht="17.25" customHeight="1">
      <c r="B171" s="668"/>
      <c r="C171" s="668"/>
      <c r="D171" s="879"/>
    </row>
    <row r="172" spans="2:8" ht="17.25" customHeight="1">
      <c r="B172" s="668"/>
      <c r="C172" s="668"/>
      <c r="D172" s="879"/>
    </row>
    <row r="173" spans="2:8" ht="17.25" customHeight="1">
      <c r="B173" s="672"/>
      <c r="C173" s="672"/>
      <c r="D173" s="882"/>
    </row>
    <row r="174" spans="2:8" ht="17.25" customHeight="1">
      <c r="B174" s="669"/>
      <c r="C174" s="669"/>
      <c r="D174" s="884"/>
    </row>
    <row r="175" spans="2:8" ht="17.25" customHeight="1">
      <c r="B175" s="670"/>
      <c r="C175" s="670"/>
    </row>
    <row r="176" spans="2:8" ht="17.25" customHeight="1">
      <c r="B176" s="668"/>
      <c r="C176" s="668"/>
      <c r="D176" s="879"/>
      <c r="E176" s="879"/>
      <c r="F176" s="879"/>
      <c r="G176" s="879"/>
      <c r="H176" s="880"/>
    </row>
    <row r="177" spans="2:8" ht="17.25" customHeight="1">
      <c r="B177" s="662"/>
      <c r="C177" s="662"/>
      <c r="D177" s="880"/>
      <c r="E177" s="880"/>
      <c r="F177" s="880"/>
      <c r="G177" s="880"/>
      <c r="H177" s="880"/>
    </row>
    <row r="178" spans="2:8" ht="17.25" customHeight="1">
      <c r="B178" s="668"/>
      <c r="C178" s="668"/>
      <c r="D178" s="879"/>
      <c r="E178" s="879"/>
      <c r="F178" s="879"/>
      <c r="G178" s="879"/>
      <c r="H178" s="880"/>
    </row>
    <row r="179" spans="2:8" ht="17.25" customHeight="1">
      <c r="B179" s="662"/>
      <c r="C179" s="662"/>
      <c r="D179" s="880"/>
      <c r="E179" s="880"/>
      <c r="F179" s="880"/>
      <c r="G179" s="880"/>
      <c r="H179" s="880"/>
    </row>
    <row r="180" spans="2:8" ht="17.25" customHeight="1">
      <c r="B180" s="668"/>
      <c r="C180" s="668"/>
      <c r="D180" s="879"/>
      <c r="E180" s="879"/>
      <c r="F180" s="879"/>
      <c r="G180" s="879"/>
      <c r="H180" s="880"/>
    </row>
    <row r="181" spans="2:8" ht="17.25" customHeight="1">
      <c r="B181" s="662"/>
      <c r="C181" s="662"/>
      <c r="D181" s="880"/>
      <c r="E181" s="880"/>
      <c r="F181" s="880"/>
      <c r="G181" s="880"/>
      <c r="H181" s="880"/>
    </row>
    <row r="182" spans="2:8" ht="17.25" customHeight="1">
      <c r="B182" s="668"/>
      <c r="C182" s="668"/>
      <c r="D182" s="879"/>
      <c r="E182" s="879"/>
      <c r="F182" s="879"/>
      <c r="G182" s="879"/>
      <c r="H182" s="880"/>
    </row>
    <row r="183" spans="2:8" ht="17.25" customHeight="1">
      <c r="B183" s="662"/>
      <c r="C183" s="662"/>
      <c r="D183" s="880"/>
      <c r="E183" s="880"/>
      <c r="F183" s="880"/>
      <c r="G183" s="880"/>
      <c r="H183" s="880"/>
    </row>
    <row r="184" spans="2:8" ht="17.25" customHeight="1">
      <c r="B184" s="668"/>
      <c r="C184" s="668"/>
      <c r="D184" s="879"/>
      <c r="E184" s="879"/>
      <c r="F184" s="879"/>
      <c r="G184" s="879"/>
      <c r="H184" s="880"/>
    </row>
    <row r="185" spans="2:8" ht="17.25" customHeight="1">
      <c r="B185" s="662"/>
      <c r="C185" s="662"/>
      <c r="D185" s="880"/>
      <c r="E185" s="880"/>
      <c r="F185" s="880"/>
      <c r="G185" s="880"/>
      <c r="H185" s="880"/>
    </row>
    <row r="186" spans="2:8" ht="17.25" customHeight="1">
      <c r="B186" s="672"/>
      <c r="C186" s="672"/>
      <c r="D186" s="879"/>
      <c r="E186" s="879"/>
      <c r="F186" s="879"/>
      <c r="G186" s="879"/>
      <c r="H186" s="880"/>
    </row>
    <row r="187" spans="2:8" ht="17.25" customHeight="1">
      <c r="B187" s="662"/>
      <c r="C187" s="662"/>
      <c r="D187" s="880"/>
      <c r="E187" s="880"/>
      <c r="F187" s="880"/>
      <c r="G187" s="880"/>
      <c r="H187" s="880"/>
    </row>
    <row r="188" spans="2:8" ht="17.25" customHeight="1">
      <c r="B188" s="669"/>
      <c r="C188" s="669"/>
    </row>
    <row r="189" spans="2:8" ht="17.25" customHeight="1">
      <c r="B189" s="669"/>
      <c r="C189" s="669"/>
    </row>
    <row r="190" spans="2:8" ht="17.25" customHeight="1">
      <c r="B190" s="669"/>
      <c r="C190" s="669"/>
    </row>
    <row r="191" spans="2:8" ht="17.25" customHeight="1">
      <c r="B191" s="670"/>
      <c r="C191" s="670"/>
    </row>
    <row r="192" spans="2:8" ht="17.25" customHeight="1">
      <c r="B192" s="662"/>
      <c r="C192" s="662"/>
      <c r="D192" s="880"/>
      <c r="E192" s="880"/>
      <c r="F192" s="880"/>
      <c r="G192" s="880"/>
      <c r="H192" s="880"/>
    </row>
    <row r="193" spans="2:4" ht="17.25" customHeight="1">
      <c r="B193" s="670"/>
      <c r="C193" s="670"/>
    </row>
    <row r="194" spans="2:4" ht="17.25" customHeight="1">
      <c r="B194" s="668"/>
      <c r="C194" s="668"/>
      <c r="D194" s="879"/>
    </row>
    <row r="195" spans="2:4" ht="17.25" customHeight="1">
      <c r="B195" s="668"/>
      <c r="C195" s="668"/>
      <c r="D195" s="879"/>
    </row>
    <row r="196" spans="2:4" ht="17.25" customHeight="1">
      <c r="B196" s="668"/>
      <c r="C196" s="668"/>
      <c r="D196" s="879"/>
    </row>
    <row r="197" spans="2:4" ht="17.25" customHeight="1">
      <c r="B197" s="668"/>
      <c r="C197" s="668"/>
      <c r="D197" s="879"/>
    </row>
    <row r="198" spans="2:4" ht="17.25" customHeight="1">
      <c r="B198" s="668"/>
      <c r="C198" s="668"/>
      <c r="D198" s="879"/>
    </row>
    <row r="199" spans="2:4" ht="17.25" customHeight="1">
      <c r="B199" s="668"/>
      <c r="C199" s="668"/>
      <c r="D199" s="879"/>
    </row>
    <row r="200" spans="2:4" ht="17.25" customHeight="1">
      <c r="B200" s="668"/>
      <c r="C200" s="668"/>
      <c r="D200" s="879"/>
    </row>
    <row r="201" spans="2:4" ht="17.25" customHeight="1">
      <c r="B201" s="668"/>
      <c r="C201" s="668"/>
      <c r="D201" s="879"/>
    </row>
    <row r="202" spans="2:4" ht="17.25" customHeight="1">
      <c r="B202" s="668"/>
      <c r="C202" s="668"/>
      <c r="D202" s="879"/>
    </row>
    <row r="203" spans="2:4" ht="17.25" customHeight="1">
      <c r="B203" s="668"/>
      <c r="C203" s="668"/>
      <c r="D203" s="879"/>
    </row>
    <row r="204" spans="2:4" ht="17.25" customHeight="1">
      <c r="B204" s="668"/>
      <c r="C204" s="668"/>
      <c r="D204" s="879"/>
    </row>
    <row r="205" spans="2:4" ht="17.25" customHeight="1">
      <c r="B205" s="668"/>
      <c r="C205" s="668"/>
      <c r="D205" s="879"/>
    </row>
    <row r="206" spans="2:4" ht="17.25" customHeight="1">
      <c r="B206" s="668"/>
      <c r="C206" s="668"/>
      <c r="D206" s="879"/>
    </row>
    <row r="207" spans="2:4" ht="17.25" customHeight="1">
      <c r="B207" s="672"/>
      <c r="C207" s="672"/>
      <c r="D207" s="882"/>
    </row>
    <row r="208" spans="2:4" ht="17.25" customHeight="1">
      <c r="B208" s="670"/>
      <c r="C208" s="670"/>
      <c r="D208" s="884"/>
    </row>
    <row r="209" spans="2:8" ht="17.25" customHeight="1">
      <c r="B209" s="666"/>
      <c r="C209" s="666"/>
      <c r="D209" s="892"/>
      <c r="E209" s="892"/>
    </row>
    <row r="210" spans="2:8" ht="17.25" customHeight="1">
      <c r="B210" s="666"/>
      <c r="C210" s="666"/>
      <c r="D210" s="892"/>
      <c r="E210" s="892"/>
    </row>
    <row r="211" spans="2:8" ht="17.25" customHeight="1">
      <c r="B211" s="670"/>
      <c r="C211" s="670"/>
    </row>
    <row r="212" spans="2:8" ht="17.25" customHeight="1">
      <c r="B212" s="662"/>
      <c r="C212" s="662"/>
      <c r="D212" s="880"/>
      <c r="E212" s="880"/>
      <c r="F212" s="880"/>
      <c r="G212" s="880"/>
      <c r="H212" s="880"/>
    </row>
    <row r="213" spans="2:8" ht="17.25" customHeight="1">
      <c r="B213" s="662"/>
      <c r="C213" s="662"/>
      <c r="D213" s="880"/>
      <c r="E213" s="880"/>
      <c r="F213" s="880"/>
      <c r="G213" s="880"/>
      <c r="H213" s="880"/>
    </row>
    <row r="214" spans="2:8" ht="17.25" customHeight="1">
      <c r="B214" s="662"/>
      <c r="C214" s="662"/>
      <c r="D214" s="880"/>
      <c r="E214" s="880"/>
      <c r="F214" s="880"/>
      <c r="G214" s="880"/>
      <c r="H214" s="880"/>
    </row>
    <row r="215" spans="2:8" ht="17.25" customHeight="1">
      <c r="B215" s="662"/>
      <c r="C215" s="662"/>
      <c r="D215" s="880"/>
      <c r="E215" s="880"/>
      <c r="F215" s="880"/>
      <c r="G215" s="880"/>
      <c r="H215" s="880"/>
    </row>
    <row r="216" spans="2:8" ht="17.25" customHeight="1">
      <c r="B216" s="669"/>
      <c r="C216" s="669"/>
    </row>
    <row r="217" spans="2:8" ht="17.25" customHeight="1">
      <c r="B217" s="669"/>
      <c r="C217" s="669"/>
    </row>
    <row r="218" spans="2:8" ht="17.25" customHeight="1">
      <c r="B218" s="670"/>
      <c r="C218" s="670"/>
    </row>
    <row r="219" spans="2:8" ht="17.25" customHeight="1">
      <c r="B219" s="672"/>
      <c r="C219" s="672"/>
      <c r="D219" s="882"/>
      <c r="E219" s="882"/>
    </row>
    <row r="220" spans="2:8" ht="17.25" customHeight="1">
      <c r="B220" s="668"/>
      <c r="C220" s="668"/>
      <c r="D220" s="879"/>
      <c r="E220" s="879"/>
    </row>
    <row r="221" spans="2:8" ht="17.25" customHeight="1">
      <c r="B221" s="668"/>
      <c r="C221" s="668"/>
      <c r="D221" s="879"/>
      <c r="E221" s="879"/>
    </row>
    <row r="222" spans="2:8" ht="17.25" customHeight="1">
      <c r="B222" s="668"/>
      <c r="C222" s="668"/>
      <c r="D222" s="879"/>
      <c r="E222" s="879"/>
    </row>
    <row r="223" spans="2:8" ht="17.25" customHeight="1">
      <c r="B223" s="668"/>
      <c r="C223" s="668"/>
      <c r="D223" s="879"/>
      <c r="E223" s="879"/>
    </row>
    <row r="224" spans="2:8" ht="17.25" customHeight="1">
      <c r="B224" s="668"/>
      <c r="C224" s="668"/>
      <c r="D224" s="879"/>
      <c r="E224" s="879"/>
    </row>
    <row r="225" spans="2:5" ht="17.25" customHeight="1">
      <c r="B225" s="668"/>
      <c r="C225" s="668"/>
      <c r="D225" s="879"/>
      <c r="E225" s="879"/>
    </row>
    <row r="226" spans="2:5" ht="17.25" customHeight="1">
      <c r="B226" s="668"/>
      <c r="C226" s="668"/>
      <c r="D226" s="879"/>
      <c r="E226" s="879"/>
    </row>
    <row r="227" spans="2:5" ht="17.25" customHeight="1">
      <c r="B227" s="668"/>
      <c r="C227" s="668"/>
      <c r="D227" s="879"/>
      <c r="E227" s="879"/>
    </row>
    <row r="228" spans="2:5" ht="17.25" customHeight="1">
      <c r="B228" s="668"/>
      <c r="C228" s="668"/>
      <c r="D228" s="879"/>
      <c r="E228" s="879"/>
    </row>
    <row r="229" spans="2:5" ht="17.25" customHeight="1">
      <c r="B229" s="668"/>
      <c r="C229" s="668"/>
      <c r="D229" s="879"/>
      <c r="E229" s="879"/>
    </row>
    <row r="230" spans="2:5" ht="17.25" customHeight="1">
      <c r="B230" s="668"/>
      <c r="C230" s="668"/>
      <c r="D230" s="879"/>
      <c r="E230" s="879"/>
    </row>
    <row r="231" spans="2:5" ht="17.25" customHeight="1">
      <c r="B231" s="668"/>
      <c r="C231" s="668"/>
      <c r="D231" s="879"/>
      <c r="E231" s="879"/>
    </row>
    <row r="232" spans="2:5" ht="17.25" customHeight="1">
      <c r="B232" s="668"/>
      <c r="C232" s="668"/>
      <c r="D232" s="879"/>
      <c r="E232" s="879"/>
    </row>
    <row r="233" spans="2:5" ht="17.25" customHeight="1">
      <c r="B233" s="668"/>
      <c r="C233" s="668"/>
      <c r="D233" s="879"/>
      <c r="E233" s="879"/>
    </row>
    <row r="234" spans="2:5" ht="17.25" customHeight="1">
      <c r="B234" s="668"/>
      <c r="C234" s="668"/>
      <c r="D234" s="879"/>
      <c r="E234" s="879"/>
    </row>
    <row r="235" spans="2:5" ht="17.25" customHeight="1">
      <c r="B235" s="668"/>
      <c r="C235" s="668"/>
      <c r="D235" s="879"/>
      <c r="E235" s="879"/>
    </row>
    <row r="236" spans="2:5" ht="17.25" customHeight="1">
      <c r="B236" s="668"/>
      <c r="C236" s="668"/>
      <c r="D236" s="879"/>
      <c r="E236" s="879"/>
    </row>
    <row r="237" spans="2:5" ht="17.25" customHeight="1">
      <c r="B237" s="668"/>
      <c r="C237" s="668"/>
      <c r="D237" s="879"/>
      <c r="E237" s="879"/>
    </row>
    <row r="238" spans="2:5" ht="17.25" customHeight="1">
      <c r="B238" s="668"/>
      <c r="C238" s="668"/>
      <c r="D238" s="879"/>
      <c r="E238" s="879"/>
    </row>
    <row r="239" spans="2:5" ht="17.25" customHeight="1">
      <c r="B239" s="668"/>
      <c r="C239" s="668"/>
      <c r="D239" s="879"/>
      <c r="E239" s="879"/>
    </row>
    <row r="240" spans="2:5" ht="17.25" customHeight="1">
      <c r="B240" s="668"/>
      <c r="C240" s="668"/>
      <c r="D240" s="879"/>
      <c r="E240" s="879"/>
    </row>
    <row r="241" spans="2:5" ht="17.25" customHeight="1">
      <c r="B241" s="668"/>
      <c r="C241" s="668"/>
      <c r="D241" s="879"/>
      <c r="E241" s="879"/>
    </row>
    <row r="242" spans="2:5" ht="17.25" customHeight="1">
      <c r="B242" s="668"/>
      <c r="C242" s="668"/>
      <c r="D242" s="879"/>
      <c r="E242" s="879"/>
    </row>
    <row r="243" spans="2:5" ht="17.25" customHeight="1">
      <c r="B243" s="668"/>
      <c r="C243" s="668"/>
      <c r="D243" s="879"/>
      <c r="E243" s="879"/>
    </row>
    <row r="244" spans="2:5" ht="17.25" customHeight="1">
      <c r="B244" s="668"/>
      <c r="C244" s="668"/>
      <c r="D244" s="879"/>
      <c r="E244" s="879"/>
    </row>
    <row r="245" spans="2:5" ht="17.25" customHeight="1">
      <c r="B245" s="668"/>
      <c r="C245" s="668"/>
      <c r="D245" s="879"/>
      <c r="E245" s="879"/>
    </row>
    <row r="246" spans="2:5" ht="17.25" customHeight="1">
      <c r="B246" s="668"/>
      <c r="C246" s="668"/>
      <c r="D246" s="879"/>
      <c r="E246" s="879"/>
    </row>
    <row r="247" spans="2:5" ht="17.25" customHeight="1">
      <c r="B247" s="668"/>
      <c r="C247" s="668"/>
      <c r="D247" s="879"/>
      <c r="E247" s="879"/>
    </row>
    <row r="248" spans="2:5" ht="17.25" customHeight="1">
      <c r="B248" s="668"/>
      <c r="C248" s="668"/>
      <c r="D248" s="879"/>
      <c r="E248" s="879"/>
    </row>
    <row r="249" spans="2:5" ht="17.25" customHeight="1">
      <c r="B249" s="668"/>
      <c r="C249" s="668"/>
      <c r="D249" s="882"/>
      <c r="E249" s="882"/>
    </row>
    <row r="250" spans="2:5" ht="17.25" customHeight="1">
      <c r="B250" s="669"/>
      <c r="C250" s="669"/>
      <c r="D250" s="884"/>
      <c r="E250" s="884"/>
    </row>
    <row r="251" spans="2:5" ht="17.25" customHeight="1">
      <c r="B251" s="670"/>
      <c r="C251" s="670"/>
    </row>
    <row r="252" spans="2:5" ht="17.25" customHeight="1">
      <c r="B252" s="670"/>
      <c r="C252" s="670"/>
    </row>
    <row r="253" spans="2:5" ht="17.25" customHeight="1">
      <c r="B253" s="670"/>
      <c r="C253" s="670"/>
    </row>
    <row r="254" spans="2:5" ht="17.25" customHeight="1">
      <c r="B254" s="670"/>
      <c r="C254" s="670"/>
    </row>
    <row r="255" spans="2:5" ht="17.25" customHeight="1">
      <c r="B255" s="670"/>
      <c r="C255" s="670"/>
    </row>
    <row r="256" spans="2:5" ht="17.25" customHeight="1">
      <c r="B256" s="669"/>
      <c r="C256" s="669"/>
    </row>
    <row r="257" spans="2:8" ht="17.25" customHeight="1">
      <c r="B257" s="669"/>
      <c r="C257" s="669"/>
    </row>
    <row r="258" spans="2:8" ht="17.25" customHeight="1">
      <c r="B258" s="669"/>
      <c r="C258" s="669"/>
    </row>
    <row r="259" spans="2:8" ht="17.25" customHeight="1">
      <c r="B259" s="662"/>
      <c r="C259" s="662"/>
      <c r="D259" s="880"/>
      <c r="E259" s="880"/>
      <c r="F259" s="880"/>
      <c r="G259" s="880"/>
      <c r="H259" s="880"/>
    </row>
    <row r="260" spans="2:8" ht="17.25" customHeight="1">
      <c r="B260" s="662"/>
      <c r="C260" s="662"/>
      <c r="D260" s="880"/>
      <c r="E260" s="880"/>
      <c r="F260" s="880"/>
      <c r="G260" s="880"/>
      <c r="H260" s="880"/>
    </row>
    <row r="261" spans="2:8" ht="17.25" customHeight="1">
      <c r="B261" s="662"/>
      <c r="C261" s="662"/>
      <c r="D261" s="880"/>
      <c r="E261" s="880"/>
      <c r="F261" s="880"/>
      <c r="G261" s="880"/>
      <c r="H261" s="880"/>
    </row>
    <row r="262" spans="2:8" ht="17.25" customHeight="1">
      <c r="D262" s="884"/>
      <c r="E262" s="884"/>
    </row>
    <row r="263" spans="2:8" ht="17.25" customHeight="1">
      <c r="B263" s="669"/>
      <c r="C263" s="669"/>
    </row>
    <row r="264" spans="2:8" ht="17.25" customHeight="1">
      <c r="B264" s="669"/>
      <c r="C264" s="669"/>
    </row>
    <row r="265" spans="2:8" ht="17.25" customHeight="1">
      <c r="B265" s="670"/>
      <c r="C265" s="670"/>
    </row>
    <row r="266" spans="2:8" ht="17.25" customHeight="1">
      <c r="B266" s="670"/>
      <c r="C266" s="670"/>
    </row>
    <row r="267" spans="2:8" ht="17.25" customHeight="1">
      <c r="B267" s="669"/>
      <c r="C267" s="669"/>
      <c r="D267" s="889"/>
      <c r="E267" s="890"/>
    </row>
    <row r="268" spans="2:8" ht="17.25" customHeight="1">
      <c r="B268" s="668"/>
      <c r="C268" s="668"/>
      <c r="D268" s="879"/>
      <c r="E268" s="879"/>
    </row>
    <row r="269" spans="2:8" ht="17.25" customHeight="1">
      <c r="B269" s="668"/>
      <c r="C269" s="668"/>
      <c r="D269" s="879"/>
      <c r="E269" s="879"/>
    </row>
    <row r="270" spans="2:8" ht="17.25" customHeight="1">
      <c r="B270" s="668"/>
      <c r="C270" s="668"/>
      <c r="D270" s="879"/>
      <c r="E270" s="879"/>
    </row>
    <row r="271" spans="2:8" ht="17.25" customHeight="1">
      <c r="B271" s="668"/>
      <c r="C271" s="668"/>
      <c r="D271" s="879"/>
      <c r="E271" s="879"/>
    </row>
    <row r="272" spans="2:8" ht="17.25" customHeight="1">
      <c r="B272" s="668"/>
      <c r="C272" s="668"/>
      <c r="D272" s="879"/>
      <c r="E272" s="879"/>
    </row>
    <row r="273" spans="2:5" ht="17.25" customHeight="1">
      <c r="B273" s="668"/>
      <c r="C273" s="668"/>
      <c r="D273" s="879"/>
      <c r="E273" s="879"/>
    </row>
    <row r="274" spans="2:5" ht="17.25" customHeight="1">
      <c r="B274" s="668"/>
      <c r="C274" s="668"/>
      <c r="D274" s="879"/>
      <c r="E274" s="879"/>
    </row>
    <row r="275" spans="2:5" ht="17.25" customHeight="1">
      <c r="B275" s="668"/>
      <c r="C275" s="668"/>
      <c r="D275" s="879"/>
      <c r="E275" s="879"/>
    </row>
    <row r="276" spans="2:5" ht="17.25" customHeight="1">
      <c r="B276" s="668"/>
      <c r="C276" s="668"/>
      <c r="D276" s="879"/>
      <c r="E276" s="879"/>
    </row>
    <row r="277" spans="2:5" ht="17.25" customHeight="1">
      <c r="B277" s="668"/>
      <c r="C277" s="668"/>
      <c r="D277" s="879"/>
      <c r="E277" s="879"/>
    </row>
    <row r="278" spans="2:5" ht="17.25" customHeight="1">
      <c r="B278" s="668"/>
      <c r="C278" s="668"/>
      <c r="D278" s="879"/>
      <c r="E278" s="879"/>
    </row>
    <row r="279" spans="2:5" ht="17.25" customHeight="1">
      <c r="B279" s="668"/>
      <c r="C279" s="668"/>
      <c r="D279" s="879"/>
      <c r="E279" s="879"/>
    </row>
    <row r="280" spans="2:5" ht="17.25" customHeight="1">
      <c r="B280" s="668"/>
      <c r="C280" s="668"/>
      <c r="D280" s="879"/>
      <c r="E280" s="879"/>
    </row>
    <row r="281" spans="2:5" ht="17.25" customHeight="1">
      <c r="B281" s="668"/>
      <c r="C281" s="668"/>
      <c r="D281" s="879"/>
      <c r="E281" s="879"/>
    </row>
    <row r="282" spans="2:5" ht="17.25" customHeight="1">
      <c r="B282" s="668"/>
      <c r="C282" s="668"/>
      <c r="D282" s="879"/>
      <c r="E282" s="879"/>
    </row>
    <row r="283" spans="2:5" ht="17.25" customHeight="1">
      <c r="B283" s="672"/>
      <c r="C283" s="672"/>
      <c r="D283" s="882"/>
      <c r="E283" s="882"/>
    </row>
    <row r="284" spans="2:5" ht="17.25" customHeight="1">
      <c r="B284" s="670"/>
      <c r="C284" s="670"/>
      <c r="D284" s="884"/>
      <c r="E284" s="884"/>
    </row>
    <row r="285" spans="2:5" ht="17.25" customHeight="1">
      <c r="B285" s="670"/>
      <c r="C285" s="670"/>
    </row>
    <row r="286" spans="2:5" ht="17.25" customHeight="1">
      <c r="B286" s="669"/>
      <c r="C286" s="669"/>
    </row>
    <row r="287" spans="2:5" ht="17.25" customHeight="1">
      <c r="B287" s="669"/>
      <c r="C287" s="669"/>
    </row>
    <row r="288" spans="2:5" ht="17.25" customHeight="1">
      <c r="B288" s="669"/>
      <c r="C288" s="669"/>
    </row>
    <row r="289" spans="2:5" ht="17.25" customHeight="1">
      <c r="B289" s="668"/>
      <c r="C289" s="668"/>
      <c r="D289" s="889"/>
      <c r="E289" s="889"/>
    </row>
    <row r="290" spans="2:5" ht="17.25" customHeight="1">
      <c r="B290" s="672"/>
      <c r="C290" s="672"/>
      <c r="D290" s="879"/>
      <c r="E290" s="879"/>
    </row>
    <row r="291" spans="2:5" ht="17.25" customHeight="1">
      <c r="B291" s="669"/>
      <c r="C291" s="669"/>
      <c r="D291" s="882"/>
      <c r="E291" s="882"/>
    </row>
    <row r="292" spans="2:5" ht="17.25" customHeight="1">
      <c r="B292" s="669"/>
      <c r="C292" s="669"/>
    </row>
    <row r="293" spans="2:5" ht="17.25" customHeight="1">
      <c r="B293" s="669"/>
      <c r="C293" s="669"/>
    </row>
    <row r="294" spans="2:5" ht="17.25" customHeight="1">
      <c r="B294" s="669"/>
      <c r="C294" s="669"/>
    </row>
    <row r="295" spans="2:5" ht="17.25" customHeight="1">
      <c r="B295" s="669"/>
      <c r="C295" s="669"/>
    </row>
    <row r="296" spans="2:5" ht="17.25" customHeight="1">
      <c r="B296" s="668"/>
      <c r="C296" s="668"/>
      <c r="D296" s="889"/>
      <c r="E296" s="889"/>
    </row>
    <row r="297" spans="2:5" ht="17.25" customHeight="1">
      <c r="B297" s="672"/>
      <c r="C297" s="672"/>
      <c r="D297" s="879"/>
      <c r="E297" s="879"/>
    </row>
    <row r="298" spans="2:5" ht="17.25" customHeight="1">
      <c r="B298" s="669"/>
      <c r="C298" s="669"/>
      <c r="D298" s="882"/>
      <c r="E298" s="882"/>
    </row>
    <row r="299" spans="2:5" ht="17.25" customHeight="1">
      <c r="B299" s="669"/>
      <c r="C299" s="669"/>
    </row>
    <row r="300" spans="2:5" ht="17.25" customHeight="1">
      <c r="B300" s="669"/>
      <c r="C300" s="669"/>
    </row>
    <row r="301" spans="2:5" ht="17.25" customHeight="1">
      <c r="B301" s="669"/>
      <c r="C301" s="669"/>
    </row>
    <row r="302" spans="2:5" ht="17.25" customHeight="1">
      <c r="B302" s="668"/>
      <c r="C302" s="668"/>
      <c r="D302" s="889"/>
      <c r="E302" s="889"/>
    </row>
    <row r="303" spans="2:5" ht="17.25" customHeight="1">
      <c r="B303" s="668"/>
      <c r="C303" s="668"/>
      <c r="D303" s="879"/>
      <c r="E303" s="879"/>
    </row>
    <row r="304" spans="2:5" ht="17.25" customHeight="1">
      <c r="B304" s="672"/>
      <c r="C304" s="672"/>
      <c r="D304" s="879"/>
      <c r="E304" s="879"/>
    </row>
    <row r="305" spans="2:5" ht="17.25" customHeight="1">
      <c r="B305" s="669"/>
      <c r="C305" s="669"/>
      <c r="D305" s="882"/>
      <c r="E305" s="882"/>
    </row>
    <row r="306" spans="2:5" ht="17.25" customHeight="1">
      <c r="B306" s="669"/>
      <c r="C306" s="669"/>
    </row>
    <row r="307" spans="2:5" ht="17.25" customHeight="1">
      <c r="B307" s="669"/>
      <c r="C307" s="669"/>
    </row>
    <row r="308" spans="2:5" ht="17.25" customHeight="1">
      <c r="B308" s="669"/>
      <c r="C308" s="669"/>
    </row>
    <row r="309" spans="2:5" ht="17.25" customHeight="1">
      <c r="B309" s="669"/>
      <c r="C309" s="669"/>
    </row>
    <row r="310" spans="2:5" ht="17.25" customHeight="1">
      <c r="B310" s="669"/>
      <c r="C310" s="669"/>
    </row>
    <row r="311" spans="2:5" ht="17.25" customHeight="1">
      <c r="B311" s="669"/>
      <c r="C311" s="669"/>
    </row>
    <row r="312" spans="2:5" ht="17.25" customHeight="1">
      <c r="B312" s="669"/>
      <c r="C312" s="669"/>
    </row>
    <row r="313" spans="2:5" ht="17.25" customHeight="1">
      <c r="B313" s="668"/>
      <c r="C313" s="668"/>
      <c r="D313" s="889"/>
      <c r="E313" s="889"/>
    </row>
    <row r="314" spans="2:5" ht="17.25" customHeight="1">
      <c r="B314" s="668"/>
      <c r="C314" s="668"/>
      <c r="D314" s="879"/>
      <c r="E314" s="879"/>
    </row>
    <row r="315" spans="2:5" ht="17.25" customHeight="1">
      <c r="B315" s="672"/>
      <c r="C315" s="672"/>
      <c r="D315" s="879"/>
      <c r="E315" s="879"/>
    </row>
    <row r="316" spans="2:5" ht="17.25" customHeight="1">
      <c r="B316" s="669"/>
      <c r="C316" s="669"/>
      <c r="D316" s="882"/>
      <c r="E316" s="882"/>
    </row>
    <row r="317" spans="2:5" ht="17.25" customHeight="1">
      <c r="B317" s="669"/>
      <c r="C317" s="669"/>
    </row>
    <row r="318" spans="2:5" ht="17.25" customHeight="1">
      <c r="B318" s="669"/>
      <c r="C318" s="669"/>
    </row>
    <row r="319" spans="2:5" ht="17.25" customHeight="1">
      <c r="B319" s="669"/>
      <c r="C319" s="669"/>
    </row>
    <row r="320" spans="2:5" ht="17.25" customHeight="1">
      <c r="B320" s="669"/>
      <c r="C320" s="669"/>
    </row>
    <row r="321" spans="2:5" ht="17.25" customHeight="1">
      <c r="B321" s="669"/>
      <c r="C321" s="669"/>
    </row>
    <row r="322" spans="2:5" ht="17.25" customHeight="1">
      <c r="B322" s="668"/>
      <c r="C322" s="668"/>
      <c r="D322" s="889"/>
      <c r="E322" s="889"/>
    </row>
    <row r="323" spans="2:5" ht="17.25" customHeight="1">
      <c r="B323" s="672"/>
      <c r="C323" s="672"/>
      <c r="D323" s="879"/>
      <c r="E323" s="879"/>
    </row>
    <row r="324" spans="2:5" ht="17.25" customHeight="1">
      <c r="B324" s="669"/>
      <c r="C324" s="669"/>
      <c r="D324" s="882"/>
      <c r="E324" s="882"/>
    </row>
    <row r="325" spans="2:5" ht="17.25" customHeight="1">
      <c r="B325" s="669"/>
      <c r="C325" s="669"/>
    </row>
    <row r="326" spans="2:5" ht="17.25" customHeight="1">
      <c r="B326" s="669"/>
      <c r="C326" s="669"/>
    </row>
    <row r="327" spans="2:5" ht="17.25" customHeight="1">
      <c r="B327" s="669"/>
      <c r="C327" s="669"/>
    </row>
    <row r="328" spans="2:5" ht="17.25" customHeight="1">
      <c r="B328" s="668"/>
      <c r="C328" s="668"/>
      <c r="D328" s="889"/>
      <c r="E328" s="889"/>
    </row>
    <row r="329" spans="2:5" ht="17.25" customHeight="1">
      <c r="B329" s="672"/>
      <c r="C329" s="672"/>
      <c r="D329" s="879"/>
      <c r="E329" s="879"/>
    </row>
    <row r="330" spans="2:5" ht="17.25" customHeight="1">
      <c r="B330" s="669"/>
      <c r="C330" s="669"/>
    </row>
    <row r="331" spans="2:5" ht="17.25" customHeight="1">
      <c r="B331" s="669"/>
      <c r="C331" s="669"/>
    </row>
    <row r="332" spans="2:5" ht="17.25" customHeight="1">
      <c r="B332" s="669"/>
      <c r="C332" s="669"/>
    </row>
    <row r="333" spans="2:5" ht="17.25" customHeight="1">
      <c r="B333" s="669"/>
      <c r="C333" s="669"/>
    </row>
    <row r="334" spans="2:5" ht="17.25" customHeight="1">
      <c r="B334" s="669"/>
      <c r="C334" s="669"/>
    </row>
    <row r="335" spans="2:5" ht="17.25" customHeight="1">
      <c r="B335" s="668"/>
      <c r="C335" s="668"/>
      <c r="D335" s="889"/>
      <c r="E335" s="889"/>
    </row>
    <row r="336" spans="2:5" ht="17.25" customHeight="1">
      <c r="B336" s="668"/>
      <c r="C336" s="668"/>
      <c r="D336" s="879"/>
      <c r="E336" s="879"/>
    </row>
    <row r="337" spans="2:5" ht="17.25" customHeight="1">
      <c r="B337" s="672"/>
      <c r="C337" s="672"/>
      <c r="D337" s="879"/>
      <c r="E337" s="879"/>
    </row>
    <row r="338" spans="2:5" ht="17.25" customHeight="1">
      <c r="B338" s="669"/>
      <c r="C338" s="669"/>
      <c r="D338" s="882"/>
      <c r="E338" s="882"/>
    </row>
    <row r="339" spans="2:5" ht="17.25" customHeight="1">
      <c r="B339" s="669"/>
      <c r="C339" s="669"/>
    </row>
    <row r="340" spans="2:5" ht="17.25" customHeight="1">
      <c r="B340" s="669"/>
      <c r="C340" s="669"/>
    </row>
    <row r="341" spans="2:5" ht="17.25" customHeight="1">
      <c r="B341" s="669"/>
      <c r="C341" s="669"/>
    </row>
    <row r="342" spans="2:5" ht="17.25" customHeight="1">
      <c r="B342" s="669"/>
      <c r="C342" s="669"/>
    </row>
    <row r="343" spans="2:5" ht="17.25" customHeight="1">
      <c r="B343" s="668"/>
      <c r="C343" s="668"/>
      <c r="D343" s="889"/>
      <c r="E343" s="889"/>
    </row>
    <row r="344" spans="2:5" ht="17.25" customHeight="1">
      <c r="B344" s="668"/>
      <c r="C344" s="668"/>
      <c r="D344" s="879"/>
      <c r="E344" s="879"/>
    </row>
    <row r="345" spans="2:5" ht="17.25" customHeight="1">
      <c r="B345" s="668"/>
      <c r="C345" s="668"/>
      <c r="D345" s="879"/>
      <c r="E345" s="879"/>
    </row>
    <row r="346" spans="2:5" ht="17.25" customHeight="1">
      <c r="B346" s="668"/>
      <c r="C346" s="668"/>
      <c r="D346" s="879"/>
      <c r="E346" s="879"/>
    </row>
    <row r="347" spans="2:5" ht="17.25" customHeight="1">
      <c r="B347" s="670"/>
      <c r="C347" s="670"/>
      <c r="D347" s="882"/>
      <c r="E347" s="882"/>
    </row>
    <row r="348" spans="2:5" ht="17.25" customHeight="1">
      <c r="B348" s="669"/>
      <c r="C348" s="669"/>
    </row>
    <row r="349" spans="2:5" ht="17.25" customHeight="1">
      <c r="B349" s="669"/>
      <c r="C349" s="669"/>
    </row>
    <row r="350" spans="2:5" ht="17.25" customHeight="1">
      <c r="B350" s="668"/>
      <c r="C350" s="668"/>
      <c r="D350" s="889"/>
      <c r="E350" s="889"/>
    </row>
    <row r="351" spans="2:5" ht="17.25" customHeight="1">
      <c r="B351" s="672"/>
      <c r="C351" s="672"/>
      <c r="D351" s="879"/>
      <c r="E351" s="879"/>
    </row>
    <row r="352" spans="2:5" ht="17.25" customHeight="1">
      <c r="B352" s="669"/>
      <c r="C352" s="669"/>
      <c r="D352" s="879"/>
      <c r="E352" s="882"/>
    </row>
    <row r="353" spans="2:5" ht="17.25" customHeight="1">
      <c r="B353" s="670"/>
      <c r="C353" s="670"/>
    </row>
    <row r="354" spans="2:5" ht="17.25" customHeight="1">
      <c r="B354" s="669"/>
      <c r="C354" s="669"/>
      <c r="D354" s="889"/>
      <c r="E354" s="889"/>
    </row>
    <row r="355" spans="2:5" ht="17.25" customHeight="1">
      <c r="B355" s="670"/>
      <c r="C355" s="670"/>
    </row>
    <row r="356" spans="2:5" ht="17.25" customHeight="1">
      <c r="B356" s="668"/>
      <c r="C356" s="668"/>
      <c r="D356" s="887"/>
      <c r="E356" s="879"/>
    </row>
    <row r="357" spans="2:5" ht="17.25" customHeight="1">
      <c r="B357" s="668"/>
      <c r="C357" s="668"/>
      <c r="D357" s="887"/>
      <c r="E357" s="879"/>
    </row>
    <row r="358" spans="2:5" ht="17.25" customHeight="1">
      <c r="B358" s="668"/>
      <c r="C358" s="668"/>
      <c r="D358" s="887"/>
      <c r="E358" s="879"/>
    </row>
    <row r="359" spans="2:5" ht="17.25" customHeight="1">
      <c r="B359" s="668"/>
      <c r="C359" s="668"/>
      <c r="D359" s="887"/>
      <c r="E359" s="879"/>
    </row>
    <row r="360" spans="2:5" ht="17.25" customHeight="1">
      <c r="B360" s="668"/>
      <c r="C360" s="668"/>
      <c r="D360" s="887"/>
      <c r="E360" s="879"/>
    </row>
    <row r="361" spans="2:5" ht="17.25" customHeight="1">
      <c r="B361" s="668"/>
      <c r="C361" s="668"/>
      <c r="D361" s="887"/>
      <c r="E361" s="879"/>
    </row>
    <row r="362" spans="2:5" ht="17.25" customHeight="1">
      <c r="B362" s="668"/>
      <c r="C362" s="668"/>
      <c r="D362" s="887"/>
      <c r="E362" s="879"/>
    </row>
    <row r="363" spans="2:5" ht="17.25" customHeight="1">
      <c r="B363" s="668"/>
      <c r="C363" s="668"/>
      <c r="D363" s="887"/>
      <c r="E363" s="879"/>
    </row>
    <row r="364" spans="2:5" ht="17.25" customHeight="1">
      <c r="B364" s="668"/>
      <c r="C364" s="668"/>
      <c r="D364" s="879"/>
      <c r="E364" s="879"/>
    </row>
    <row r="365" spans="2:5" ht="17.25" customHeight="1">
      <c r="B365" s="672"/>
      <c r="C365" s="672"/>
      <c r="D365" s="882"/>
      <c r="E365" s="882"/>
    </row>
    <row r="366" spans="2:5" ht="17.25" customHeight="1">
      <c r="B366" s="670"/>
      <c r="C366" s="670"/>
      <c r="D366" s="884"/>
      <c r="E366" s="884"/>
    </row>
    <row r="367" spans="2:5" ht="17.25" customHeight="1">
      <c r="B367" s="669"/>
      <c r="C367" s="669"/>
    </row>
    <row r="368" spans="2:5" ht="17.25" customHeight="1">
      <c r="B368" s="670"/>
      <c r="C368" s="670"/>
    </row>
    <row r="369" spans="2:5" ht="17.25" customHeight="1">
      <c r="B369" s="670"/>
      <c r="C369" s="670"/>
      <c r="D369" s="889"/>
      <c r="E369" s="889"/>
    </row>
    <row r="370" spans="2:5" ht="17.25" customHeight="1">
      <c r="B370" s="668"/>
      <c r="C370" s="668"/>
      <c r="D370" s="879"/>
      <c r="E370" s="879"/>
    </row>
    <row r="371" spans="2:5" ht="17.25" customHeight="1">
      <c r="B371" s="672"/>
      <c r="C371" s="672"/>
      <c r="D371" s="882"/>
      <c r="E371" s="882"/>
    </row>
    <row r="372" spans="2:5" ht="17.25" customHeight="1">
      <c r="B372" s="670"/>
      <c r="C372" s="670"/>
      <c r="D372" s="884"/>
      <c r="E372" s="884"/>
    </row>
    <row r="373" spans="2:5" ht="17.25" customHeight="1">
      <c r="B373" s="669"/>
      <c r="C373" s="669"/>
    </row>
    <row r="374" spans="2:5" ht="17.25" customHeight="1">
      <c r="B374" s="669"/>
      <c r="C374" s="669"/>
    </row>
    <row r="375" spans="2:5" ht="17.25" customHeight="1">
      <c r="B375" s="670"/>
      <c r="C375" s="670"/>
      <c r="D375" s="889"/>
      <c r="E375" s="889"/>
    </row>
    <row r="376" spans="2:5" ht="17.25" customHeight="1">
      <c r="B376" s="668"/>
      <c r="C376" s="668"/>
      <c r="D376" s="879"/>
      <c r="E376" s="879"/>
    </row>
    <row r="377" spans="2:5" ht="17.25" customHeight="1">
      <c r="B377" s="668"/>
      <c r="C377" s="668"/>
      <c r="D377" s="879"/>
      <c r="E377" s="879"/>
    </row>
    <row r="378" spans="2:5" ht="17.25" customHeight="1">
      <c r="B378" s="668"/>
      <c r="C378" s="668"/>
      <c r="D378" s="879"/>
      <c r="E378" s="879"/>
    </row>
    <row r="379" spans="2:5" ht="17.25" customHeight="1">
      <c r="B379" s="668"/>
      <c r="C379" s="668"/>
      <c r="D379" s="879"/>
      <c r="E379" s="879"/>
    </row>
    <row r="380" spans="2:5" ht="17.25" customHeight="1">
      <c r="B380" s="672"/>
      <c r="C380" s="672"/>
      <c r="D380" s="882"/>
      <c r="E380" s="882"/>
    </row>
    <row r="381" spans="2:5" ht="17.25" customHeight="1">
      <c r="B381" s="669"/>
      <c r="C381" s="669"/>
    </row>
    <row r="382" spans="2:5" ht="17.25" customHeight="1">
      <c r="B382" s="669"/>
      <c r="C382" s="669"/>
    </row>
    <row r="383" spans="2:5" ht="17.25" customHeight="1">
      <c r="B383" s="670"/>
      <c r="C383" s="670"/>
    </row>
    <row r="384" spans="2:5" ht="17.25" customHeight="1">
      <c r="B384" s="668"/>
      <c r="C384" s="668"/>
      <c r="D384" s="889"/>
      <c r="E384" s="889"/>
    </row>
    <row r="385" spans="2:5" ht="17.25" customHeight="1">
      <c r="B385" s="672"/>
      <c r="C385" s="672"/>
      <c r="D385" s="879"/>
      <c r="E385" s="879"/>
    </row>
    <row r="386" spans="2:5" ht="17.25" customHeight="1">
      <c r="B386" s="670"/>
      <c r="C386" s="670"/>
      <c r="D386" s="882"/>
      <c r="E386" s="882"/>
    </row>
    <row r="387" spans="2:5" ht="17.25" customHeight="1">
      <c r="B387" s="669"/>
      <c r="C387" s="669"/>
    </row>
    <row r="388" spans="2:5" ht="17.25" customHeight="1">
      <c r="B388" s="670"/>
      <c r="C388" s="670"/>
      <c r="D388" s="889"/>
      <c r="E388" s="889"/>
    </row>
    <row r="389" spans="2:5" ht="17.25" customHeight="1">
      <c r="B389" s="668"/>
      <c r="C389" s="668"/>
      <c r="D389" s="879"/>
      <c r="E389" s="879"/>
    </row>
    <row r="390" spans="2:5" ht="17.25" customHeight="1">
      <c r="B390" s="668"/>
      <c r="C390" s="668"/>
      <c r="D390" s="879"/>
      <c r="E390" s="879"/>
    </row>
    <row r="391" spans="2:5" ht="17.25" customHeight="1">
      <c r="B391" s="672"/>
      <c r="C391" s="672"/>
      <c r="D391" s="882"/>
      <c r="E391" s="882"/>
    </row>
    <row r="392" spans="2:5" ht="17.25" customHeight="1">
      <c r="B392" s="670"/>
      <c r="C392" s="670"/>
      <c r="D392" s="884"/>
      <c r="E392" s="884"/>
    </row>
    <row r="393" spans="2:5" ht="17.25" customHeight="1">
      <c r="B393" s="669"/>
      <c r="C393" s="669"/>
    </row>
    <row r="394" spans="2:5" ht="17.25" customHeight="1">
      <c r="B394" s="669"/>
      <c r="C394" s="669"/>
      <c r="D394" s="889"/>
      <c r="E394" s="889"/>
    </row>
    <row r="395" spans="2:5" ht="17.25" customHeight="1">
      <c r="B395" s="668"/>
      <c r="C395" s="668"/>
      <c r="D395" s="879"/>
      <c r="E395" s="879"/>
    </row>
    <row r="396" spans="2:5" ht="17.25" customHeight="1">
      <c r="B396" s="672"/>
      <c r="C396" s="672"/>
      <c r="D396" s="882"/>
      <c r="E396" s="882"/>
    </row>
    <row r="397" spans="2:5" ht="17.25" customHeight="1">
      <c r="B397" s="669"/>
      <c r="C397" s="669"/>
      <c r="D397" s="884"/>
      <c r="E397" s="884"/>
    </row>
    <row r="398" spans="2:5" ht="17.25" customHeight="1">
      <c r="B398" s="669"/>
      <c r="C398" s="669"/>
    </row>
    <row r="399" spans="2:5" ht="17.25" customHeight="1">
      <c r="B399" s="669"/>
      <c r="C399" s="669"/>
      <c r="D399" s="889"/>
      <c r="E399" s="889"/>
    </row>
    <row r="400" spans="2:5" ht="17.25" customHeight="1">
      <c r="B400" s="668"/>
      <c r="C400" s="668"/>
      <c r="D400" s="879"/>
      <c r="E400" s="879"/>
    </row>
    <row r="401" spans="2:6" ht="17.25" customHeight="1">
      <c r="B401" s="668"/>
      <c r="C401" s="668"/>
      <c r="D401" s="879"/>
      <c r="E401" s="879"/>
    </row>
    <row r="402" spans="2:6" ht="17.25" customHeight="1">
      <c r="B402" s="672"/>
      <c r="C402" s="672"/>
      <c r="D402" s="882"/>
      <c r="E402" s="882"/>
    </row>
    <row r="403" spans="2:6" ht="17.25" customHeight="1">
      <c r="B403" s="669"/>
      <c r="C403" s="669"/>
      <c r="D403" s="884"/>
      <c r="E403" s="884"/>
    </row>
    <row r="404" spans="2:6" ht="17.25" customHeight="1">
      <c r="B404" s="669"/>
      <c r="C404" s="669"/>
    </row>
    <row r="405" spans="2:6" ht="17.25" customHeight="1">
      <c r="B405" s="669"/>
      <c r="C405" s="669"/>
    </row>
    <row r="406" spans="2:6" ht="17.25" customHeight="1">
      <c r="B406" s="669"/>
      <c r="C406" s="669"/>
    </row>
    <row r="407" spans="2:6" ht="17.25" customHeight="1">
      <c r="B407" s="669"/>
      <c r="C407" s="669"/>
      <c r="D407" s="889"/>
      <c r="E407" s="889"/>
      <c r="F407" s="889"/>
    </row>
    <row r="408" spans="2:6" ht="17.25" customHeight="1">
      <c r="B408" s="668"/>
      <c r="C408" s="668"/>
      <c r="D408" s="879"/>
      <c r="E408" s="879"/>
    </row>
    <row r="409" spans="2:6" ht="17.25" customHeight="1">
      <c r="B409" s="668"/>
      <c r="C409" s="668"/>
      <c r="D409" s="879"/>
      <c r="E409" s="879"/>
    </row>
    <row r="410" spans="2:6" ht="17.25" customHeight="1">
      <c r="B410" s="668"/>
      <c r="C410" s="668"/>
      <c r="D410" s="879"/>
      <c r="E410" s="879"/>
    </row>
    <row r="411" spans="2:6" ht="17.25" customHeight="1">
      <c r="B411" s="664"/>
      <c r="C411" s="664"/>
      <c r="D411" s="882"/>
      <c r="E411" s="895"/>
    </row>
    <row r="412" spans="2:6" ht="17.25" customHeight="1">
      <c r="B412" s="664"/>
      <c r="C412" s="664"/>
      <c r="D412" s="882"/>
      <c r="E412" s="895"/>
    </row>
    <row r="413" spans="2:6" ht="17.25" customHeight="1">
      <c r="B413" s="670"/>
      <c r="C413" s="670"/>
      <c r="D413" s="884"/>
      <c r="E413" s="884"/>
    </row>
    <row r="414" spans="2:6" ht="17.25" customHeight="1">
      <c r="B414" s="670"/>
      <c r="C414" s="670"/>
    </row>
    <row r="415" spans="2:6" ht="17.25" customHeight="1">
      <c r="B415" s="669"/>
      <c r="C415" s="669"/>
    </row>
    <row r="416" spans="2:6" ht="17.25" customHeight="1">
      <c r="B416" s="669"/>
      <c r="C416" s="669"/>
    </row>
    <row r="417" spans="2:6" ht="17.25" customHeight="1">
      <c r="B417" s="669"/>
      <c r="C417" s="669"/>
      <c r="D417" s="889"/>
      <c r="E417" s="889"/>
      <c r="F417" s="889"/>
    </row>
    <row r="418" spans="2:6" ht="17.25" customHeight="1">
      <c r="B418" s="668"/>
      <c r="C418" s="668"/>
      <c r="D418" s="879"/>
      <c r="E418" s="879"/>
    </row>
    <row r="419" spans="2:6" ht="17.25" customHeight="1">
      <c r="B419" s="664"/>
      <c r="C419" s="664"/>
      <c r="D419" s="882"/>
      <c r="E419" s="895"/>
    </row>
    <row r="420" spans="2:6" ht="17.25" customHeight="1">
      <c r="B420" s="664"/>
      <c r="C420" s="664"/>
      <c r="D420" s="882"/>
      <c r="E420" s="895"/>
    </row>
    <row r="421" spans="2:6" ht="17.25" customHeight="1">
      <c r="B421" s="664"/>
      <c r="C421" s="664"/>
      <c r="D421" s="882"/>
      <c r="E421" s="895"/>
    </row>
    <row r="422" spans="2:6" ht="17.25" customHeight="1">
      <c r="B422" s="670"/>
      <c r="C422" s="670"/>
      <c r="D422" s="884"/>
      <c r="E422" s="884"/>
    </row>
    <row r="423" spans="2:6" ht="17.25" customHeight="1">
      <c r="B423" s="669"/>
      <c r="C423" s="669"/>
    </row>
    <row r="424" spans="2:6" ht="17.25" customHeight="1">
      <c r="B424" s="670"/>
      <c r="C424" s="670"/>
      <c r="D424" s="889"/>
      <c r="E424" s="889"/>
    </row>
    <row r="425" spans="2:6" ht="17.25" customHeight="1">
      <c r="B425" s="668"/>
      <c r="C425" s="668"/>
      <c r="D425" s="879"/>
      <c r="E425" s="879"/>
    </row>
    <row r="426" spans="2:6" ht="17.25" customHeight="1">
      <c r="B426" s="672"/>
      <c r="C426" s="672"/>
      <c r="D426" s="882"/>
      <c r="E426" s="882"/>
    </row>
    <row r="427" spans="2:6" ht="17.25" customHeight="1">
      <c r="B427" s="669"/>
      <c r="C427" s="669"/>
      <c r="D427" s="884"/>
      <c r="E427" s="884"/>
    </row>
    <row r="428" spans="2:6" ht="17.25" customHeight="1">
      <c r="B428" s="669"/>
      <c r="C428" s="669"/>
    </row>
    <row r="429" spans="2:6" ht="17.25" customHeight="1">
      <c r="B429" s="670"/>
      <c r="C429" s="670"/>
    </row>
    <row r="430" spans="2:6" ht="17.25" customHeight="1">
      <c r="B430" s="668"/>
      <c r="C430" s="668"/>
      <c r="D430" s="887"/>
      <c r="E430" s="879"/>
    </row>
    <row r="431" spans="2:6" ht="17.25" customHeight="1">
      <c r="B431" s="668"/>
      <c r="C431" s="668"/>
      <c r="D431" s="887"/>
      <c r="E431" s="879"/>
    </row>
    <row r="432" spans="2:6" ht="17.25" customHeight="1">
      <c r="B432" s="668"/>
      <c r="C432" s="668"/>
      <c r="D432" s="887"/>
      <c r="E432" s="879"/>
    </row>
    <row r="433" spans="2:5" ht="17.25" customHeight="1">
      <c r="B433" s="668"/>
      <c r="C433" s="668"/>
      <c r="D433" s="887"/>
      <c r="E433" s="879"/>
    </row>
    <row r="434" spans="2:5" ht="17.25" customHeight="1">
      <c r="B434" s="668"/>
      <c r="C434" s="668"/>
      <c r="D434" s="887"/>
      <c r="E434" s="879"/>
    </row>
    <row r="435" spans="2:5" ht="17.25" customHeight="1">
      <c r="B435" s="668"/>
      <c r="C435" s="668"/>
      <c r="D435" s="887"/>
      <c r="E435" s="879"/>
    </row>
    <row r="436" spans="2:5" ht="17.25" customHeight="1">
      <c r="B436" s="668"/>
      <c r="C436" s="668"/>
      <c r="D436" s="887"/>
      <c r="E436" s="879"/>
    </row>
    <row r="437" spans="2:5" ht="17.25" customHeight="1">
      <c r="B437" s="668"/>
      <c r="C437" s="668"/>
      <c r="D437" s="887"/>
      <c r="E437" s="879"/>
    </row>
    <row r="438" spans="2:5" ht="17.25" customHeight="1">
      <c r="B438" s="668"/>
      <c r="C438" s="668"/>
      <c r="D438" s="887"/>
      <c r="E438" s="879"/>
    </row>
    <row r="439" spans="2:5" ht="17.25" customHeight="1">
      <c r="B439" s="668"/>
      <c r="C439" s="668"/>
      <c r="D439" s="887"/>
      <c r="E439" s="879"/>
    </row>
    <row r="440" spans="2:5" ht="17.25" customHeight="1">
      <c r="B440" s="668"/>
      <c r="C440" s="668"/>
      <c r="D440" s="887"/>
      <c r="E440" s="879"/>
    </row>
    <row r="441" spans="2:5" ht="17.25" customHeight="1">
      <c r="B441" s="668"/>
      <c r="C441" s="668"/>
      <c r="D441" s="887"/>
      <c r="E441" s="879"/>
    </row>
    <row r="442" spans="2:5" ht="17.25" customHeight="1">
      <c r="B442" s="672"/>
      <c r="C442" s="672"/>
      <c r="D442" s="882"/>
      <c r="E442" s="882"/>
    </row>
    <row r="443" spans="2:5" ht="17.25" customHeight="1">
      <c r="B443" s="669"/>
      <c r="C443" s="669"/>
      <c r="D443" s="884"/>
      <c r="E443" s="884"/>
    </row>
    <row r="444" spans="2:5" ht="17.25" customHeight="1">
      <c r="B444" s="669"/>
      <c r="C444" s="669"/>
    </row>
    <row r="445" spans="2:5" ht="17.25" customHeight="1">
      <c r="B445" s="670"/>
      <c r="C445" s="670"/>
    </row>
    <row r="446" spans="2:5" ht="17.25" customHeight="1">
      <c r="B446" s="669"/>
      <c r="C446" s="669"/>
    </row>
    <row r="447" spans="2:5" ht="17.25" customHeight="1">
      <c r="B447" s="670"/>
      <c r="C447" s="670"/>
    </row>
    <row r="448" spans="2:5" ht="17.25" customHeight="1">
      <c r="B448" s="676"/>
      <c r="C448" s="676"/>
      <c r="D448" s="879"/>
      <c r="E448" s="879"/>
    </row>
    <row r="449" spans="1:8" ht="17.25" customHeight="1">
      <c r="B449" s="672"/>
      <c r="C449" s="672"/>
      <c r="D449" s="882"/>
      <c r="E449" s="882"/>
    </row>
    <row r="450" spans="1:8" ht="17.25" customHeight="1">
      <c r="A450" s="671"/>
      <c r="B450" s="670"/>
      <c r="C450" s="670"/>
      <c r="D450" s="884"/>
      <c r="E450" s="884"/>
    </row>
    <row r="451" spans="1:8" ht="17.25" customHeight="1">
      <c r="B451" s="670"/>
      <c r="C451" s="670"/>
    </row>
    <row r="452" spans="1:8" ht="17.25" customHeight="1">
      <c r="B452" s="677"/>
      <c r="C452" s="677"/>
    </row>
    <row r="453" spans="1:8" ht="17.25" customHeight="1">
      <c r="B453" s="670"/>
      <c r="C453" s="670"/>
    </row>
    <row r="454" spans="1:8" ht="17.25" customHeight="1">
      <c r="B454" s="662"/>
      <c r="C454" s="662"/>
      <c r="D454" s="880"/>
      <c r="E454" s="880"/>
      <c r="F454" s="880"/>
      <c r="G454" s="880"/>
      <c r="H454" s="880"/>
    </row>
    <row r="455" spans="1:8" ht="17.25" customHeight="1">
      <c r="B455" s="670"/>
      <c r="C455" s="670"/>
    </row>
    <row r="456" spans="1:8" ht="17.25" customHeight="1">
      <c r="B456" s="670"/>
      <c r="C456" s="670"/>
    </row>
    <row r="457" spans="1:8" ht="17.25" customHeight="1">
      <c r="B457" s="671"/>
      <c r="C457" s="671"/>
    </row>
    <row r="458" spans="1:8" ht="17.25" customHeight="1">
      <c r="A458" s="671"/>
      <c r="B458" s="662"/>
      <c r="C458" s="662"/>
      <c r="D458" s="880"/>
      <c r="E458" s="880"/>
      <c r="F458" s="880"/>
      <c r="G458" s="880"/>
      <c r="H458" s="880"/>
    </row>
    <row r="459" spans="1:8" ht="17.25" customHeight="1">
      <c r="A459" s="671"/>
      <c r="B459" s="662"/>
      <c r="C459" s="662"/>
      <c r="D459" s="880"/>
      <c r="E459" s="880"/>
      <c r="F459" s="880"/>
      <c r="G459" s="880"/>
      <c r="H459" s="880"/>
    </row>
    <row r="460" spans="1:8" ht="17.25" customHeight="1">
      <c r="A460" s="671"/>
      <c r="B460" s="662"/>
      <c r="C460" s="662"/>
      <c r="D460" s="880"/>
      <c r="E460" s="880"/>
      <c r="F460" s="880"/>
      <c r="G460" s="880"/>
      <c r="H460" s="880"/>
    </row>
    <row r="461" spans="1:8" ht="17.25" customHeight="1">
      <c r="A461" s="671"/>
      <c r="B461" s="662"/>
      <c r="C461" s="662"/>
      <c r="D461" s="880"/>
      <c r="E461" s="880"/>
      <c r="F461" s="880"/>
      <c r="G461" s="880"/>
      <c r="H461" s="880"/>
    </row>
    <row r="462" spans="1:8" ht="17.25" customHeight="1">
      <c r="A462" s="671"/>
      <c r="B462" s="662"/>
      <c r="C462" s="662"/>
      <c r="D462" s="880"/>
      <c r="E462" s="880"/>
      <c r="F462" s="880"/>
      <c r="G462" s="880"/>
      <c r="H462" s="880"/>
    </row>
    <row r="463" spans="1:8" ht="17.25" customHeight="1">
      <c r="B463" s="666"/>
      <c r="C463" s="666"/>
      <c r="D463" s="884"/>
      <c r="E463" s="884"/>
      <c r="F463" s="884"/>
      <c r="G463" s="884"/>
    </row>
    <row r="464" spans="1:8" ht="17.25" customHeight="1">
      <c r="B464" s="677"/>
      <c r="C464" s="677"/>
    </row>
    <row r="465" spans="2:8" ht="17.25" customHeight="1">
      <c r="B465" s="670"/>
      <c r="C465" s="670"/>
    </row>
    <row r="466" spans="2:8" ht="17.25" customHeight="1">
      <c r="B466" s="666"/>
      <c r="C466" s="666"/>
      <c r="D466" s="892"/>
      <c r="E466" s="892"/>
      <c r="F466" s="892"/>
      <c r="G466" s="892"/>
      <c r="H466" s="892"/>
    </row>
    <row r="467" spans="2:8" ht="17.25" customHeight="1">
      <c r="B467" s="662"/>
      <c r="C467" s="662"/>
      <c r="D467" s="880"/>
      <c r="E467" s="880"/>
      <c r="F467" s="880"/>
      <c r="G467" s="880"/>
      <c r="H467" s="880"/>
    </row>
    <row r="468" spans="2:8" ht="17.25" customHeight="1">
      <c r="B468" s="678"/>
      <c r="C468" s="678"/>
    </row>
    <row r="469" spans="2:8" ht="17.25" customHeight="1">
      <c r="B469" s="662"/>
      <c r="C469" s="662"/>
      <c r="D469" s="880"/>
      <c r="E469" s="880"/>
      <c r="F469" s="880"/>
      <c r="G469" s="880"/>
      <c r="H469" s="880"/>
    </row>
    <row r="470" spans="2:8" ht="17.25" customHeight="1">
      <c r="B470" s="662"/>
      <c r="C470" s="662"/>
      <c r="D470" s="880"/>
      <c r="E470" s="880"/>
      <c r="F470" s="880"/>
      <c r="G470" s="880"/>
      <c r="H470" s="880"/>
    </row>
    <row r="472" spans="2:8" ht="17.25" customHeight="1">
      <c r="B472" s="662"/>
      <c r="C472" s="662"/>
      <c r="D472" s="880"/>
      <c r="E472" s="880"/>
      <c r="F472" s="880"/>
      <c r="G472" s="880"/>
      <c r="H472" s="880"/>
    </row>
    <row r="473" spans="2:8" ht="17.25" customHeight="1">
      <c r="B473" s="670"/>
      <c r="C473" s="670"/>
    </row>
    <row r="474" spans="2:8" ht="17.25" customHeight="1">
      <c r="B474" s="670"/>
      <c r="C474" s="670"/>
    </row>
    <row r="475" spans="2:8" ht="17.25" customHeight="1">
      <c r="B475" s="670"/>
      <c r="C475" s="670"/>
    </row>
    <row r="476" spans="2:8" ht="17.25" customHeight="1">
      <c r="B476" s="670"/>
      <c r="C476" s="670"/>
    </row>
    <row r="477" spans="2:8" ht="17.25" customHeight="1">
      <c r="B477" s="670"/>
      <c r="C477" s="670"/>
    </row>
    <row r="478" spans="2:8" ht="17.25" customHeight="1">
      <c r="B478" s="670"/>
      <c r="C478" s="670"/>
    </row>
    <row r="479" spans="2:8" ht="17.25" customHeight="1">
      <c r="B479" s="670"/>
      <c r="C479" s="670"/>
    </row>
    <row r="480" spans="2:8" ht="17.25" customHeight="1">
      <c r="B480" s="670"/>
      <c r="C480" s="670"/>
    </row>
    <row r="484" spans="1:8" ht="17.25" customHeight="1">
      <c r="A484" s="898"/>
      <c r="B484" s="901"/>
      <c r="C484" s="901"/>
      <c r="D484" s="896"/>
      <c r="E484" s="896"/>
      <c r="F484" s="896"/>
    </row>
    <row r="485" spans="1:8" ht="17.25" customHeight="1">
      <c r="A485" s="898"/>
      <c r="B485" s="901"/>
      <c r="C485" s="901"/>
      <c r="D485" s="896"/>
      <c r="E485" s="896"/>
      <c r="F485" s="896"/>
    </row>
    <row r="486" spans="1:8" ht="17.25" customHeight="1">
      <c r="A486" s="898"/>
      <c r="B486" s="901"/>
      <c r="C486" s="901"/>
      <c r="D486" s="896"/>
      <c r="E486" s="896"/>
      <c r="F486" s="896"/>
    </row>
    <row r="487" spans="1:8" ht="17.25" customHeight="1">
      <c r="A487" s="899"/>
      <c r="B487" s="902"/>
      <c r="C487" s="902"/>
      <c r="D487" s="897"/>
      <c r="E487" s="897"/>
      <c r="F487" s="897"/>
      <c r="G487" s="897"/>
      <c r="H487" s="897"/>
    </row>
  </sheetData>
  <mergeCells count="10">
    <mergeCell ref="C6:D6"/>
    <mergeCell ref="A1:F1"/>
    <mergeCell ref="A2:F2"/>
    <mergeCell ref="A4:F4"/>
    <mergeCell ref="A3:F3"/>
    <mergeCell ref="A21:B21"/>
    <mergeCell ref="A23:F23"/>
    <mergeCell ref="A20:B20"/>
    <mergeCell ref="E20:F20"/>
    <mergeCell ref="E21:F21"/>
  </mergeCells>
  <printOptions horizontalCentered="1" verticalCentered="1"/>
  <pageMargins left="0.70866141732283472" right="0.31496062992125984" top="0.74803149606299213" bottom="0.94488188976377963" header="0.31496062992125984" footer="0.31496062992125984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</sheetPr>
  <dimension ref="A1:L488"/>
  <sheetViews>
    <sheetView topLeftCell="A10" workbookViewId="0">
      <selection activeCell="B27" sqref="B27"/>
    </sheetView>
  </sheetViews>
  <sheetFormatPr baseColWidth="10" defaultColWidth="16" defaultRowHeight="17.25" customHeight="1"/>
  <cols>
    <col min="1" max="1" width="16" style="665"/>
    <col min="2" max="2" width="27.75" style="663" customWidth="1"/>
    <col min="3" max="3" width="15.625" style="663" customWidth="1"/>
    <col min="4" max="7" width="16" style="883"/>
    <col min="8" max="8" width="16" style="884"/>
    <col min="9" max="16384" width="16" style="663"/>
  </cols>
  <sheetData>
    <row r="1" spans="1:8" ht="17.25" customHeight="1">
      <c r="A1" s="1219" t="s">
        <v>1275</v>
      </c>
      <c r="B1" s="1220"/>
      <c r="C1" s="1220"/>
      <c r="D1" s="1220"/>
      <c r="E1" s="1220"/>
      <c r="F1" s="1221"/>
      <c r="G1" s="663"/>
      <c r="H1" s="663"/>
    </row>
    <row r="2" spans="1:8" ht="17.25" customHeight="1">
      <c r="A2" s="1146" t="s">
        <v>1455</v>
      </c>
      <c r="B2" s="1147"/>
      <c r="C2" s="1147"/>
      <c r="D2" s="1147"/>
      <c r="E2" s="1147"/>
      <c r="F2" s="1148"/>
      <c r="G2" s="663"/>
      <c r="H2" s="663"/>
    </row>
    <row r="3" spans="1:8" ht="17.25" customHeight="1">
      <c r="A3" s="1146" t="s">
        <v>1459</v>
      </c>
      <c r="B3" s="1147"/>
      <c r="C3" s="1147"/>
      <c r="D3" s="1147"/>
      <c r="E3" s="1147"/>
      <c r="F3" s="1148"/>
      <c r="G3" s="663"/>
      <c r="H3" s="663"/>
    </row>
    <row r="4" spans="1:8" ht="17.25" customHeight="1" thickBot="1">
      <c r="A4" s="1155" t="str">
        <f>'Prog. y Proy Invercion'!A4</f>
        <v>DEL MES DE ENERO AL MES DICIEMBRE DEL 2017</v>
      </c>
      <c r="B4" s="1156"/>
      <c r="C4" s="1156"/>
      <c r="D4" s="1156"/>
      <c r="E4" s="1156"/>
      <c r="F4" s="1157"/>
      <c r="G4" s="663"/>
      <c r="H4" s="663"/>
    </row>
    <row r="5" spans="1:8" ht="5.25" customHeight="1" thickBot="1">
      <c r="A5" s="663"/>
      <c r="D5" s="663"/>
      <c r="E5" s="663"/>
      <c r="F5" s="663"/>
      <c r="G5" s="663"/>
      <c r="H5" s="663"/>
    </row>
    <row r="6" spans="1:8" ht="17.25" customHeight="1">
      <c r="A6" s="943" t="s">
        <v>1464</v>
      </c>
      <c r="B6" s="944" t="s">
        <v>1460</v>
      </c>
      <c r="C6" s="944" t="s">
        <v>1461</v>
      </c>
      <c r="D6" s="1222" t="s">
        <v>1466</v>
      </c>
      <c r="E6" s="1222"/>
      <c r="F6" s="945" t="s">
        <v>1251</v>
      </c>
      <c r="G6" s="663"/>
      <c r="H6" s="663"/>
    </row>
    <row r="7" spans="1:8" ht="17.25" customHeight="1" thickBot="1">
      <c r="A7" s="946" t="s">
        <v>1465</v>
      </c>
      <c r="B7" s="947"/>
      <c r="C7" s="948"/>
      <c r="D7" s="947" t="s">
        <v>1462</v>
      </c>
      <c r="E7" s="947" t="s">
        <v>1463</v>
      </c>
      <c r="F7" s="949"/>
      <c r="G7" s="663"/>
      <c r="H7" s="663"/>
    </row>
    <row r="8" spans="1:8" ht="17.25" customHeight="1">
      <c r="A8" s="936" t="s">
        <v>1285</v>
      </c>
      <c r="D8" s="663"/>
      <c r="E8" s="663"/>
      <c r="F8" s="937"/>
      <c r="G8" s="663"/>
      <c r="H8" s="663"/>
    </row>
    <row r="9" spans="1:8" ht="17.25" customHeight="1">
      <c r="A9" s="936"/>
      <c r="D9" s="663"/>
      <c r="E9" s="663"/>
      <c r="F9" s="937"/>
      <c r="G9" s="663"/>
      <c r="H9" s="663"/>
    </row>
    <row r="10" spans="1:8" ht="17.25" customHeight="1">
      <c r="A10" s="936" t="s">
        <v>1286</v>
      </c>
      <c r="D10" s="663"/>
      <c r="E10" s="663"/>
      <c r="F10" s="937"/>
      <c r="G10" s="663"/>
      <c r="H10" s="663"/>
    </row>
    <row r="11" spans="1:8" ht="17.25" customHeight="1">
      <c r="A11" s="936"/>
      <c r="D11" s="663"/>
      <c r="E11" s="663"/>
      <c r="F11" s="937"/>
      <c r="G11" s="663"/>
      <c r="H11" s="663"/>
    </row>
    <row r="12" spans="1:8" ht="17.25" customHeight="1">
      <c r="A12" s="936" t="s">
        <v>1287</v>
      </c>
      <c r="D12" s="663"/>
      <c r="E12" s="663"/>
      <c r="F12" s="937"/>
      <c r="G12" s="663"/>
      <c r="H12" s="663"/>
    </row>
    <row r="13" spans="1:8" ht="17.25" customHeight="1">
      <c r="A13" s="936"/>
      <c r="D13" s="663"/>
      <c r="E13" s="663"/>
      <c r="F13" s="937"/>
      <c r="G13" s="663"/>
      <c r="H13" s="663"/>
    </row>
    <row r="14" spans="1:8" ht="17.25" customHeight="1">
      <c r="A14" s="936" t="s">
        <v>1288</v>
      </c>
      <c r="D14" s="663"/>
      <c r="E14" s="663"/>
      <c r="F14" s="937"/>
      <c r="G14" s="663"/>
      <c r="H14" s="663"/>
    </row>
    <row r="15" spans="1:8" ht="17.25" customHeight="1">
      <c r="A15" s="936"/>
      <c r="D15" s="663"/>
      <c r="E15" s="663"/>
      <c r="F15" s="937"/>
      <c r="G15" s="663"/>
      <c r="H15" s="663"/>
    </row>
    <row r="16" spans="1:8" ht="17.25" customHeight="1">
      <c r="A16" s="936" t="s">
        <v>1457</v>
      </c>
      <c r="D16" s="663"/>
      <c r="E16" s="663"/>
      <c r="F16" s="937"/>
      <c r="G16" s="663"/>
      <c r="H16" s="663"/>
    </row>
    <row r="17" spans="1:8" ht="17.25" customHeight="1" thickBot="1">
      <c r="A17" s="242"/>
      <c r="B17" s="938"/>
      <c r="C17" s="938"/>
      <c r="D17" s="938"/>
      <c r="E17" s="938"/>
      <c r="F17" s="939"/>
      <c r="G17" s="663"/>
      <c r="H17" s="663"/>
    </row>
    <row r="18" spans="1:8" ht="6" customHeight="1" thickBot="1">
      <c r="A18" s="663"/>
      <c r="D18" s="663"/>
      <c r="E18" s="663"/>
      <c r="F18" s="663"/>
      <c r="G18" s="663"/>
      <c r="H18" s="663"/>
    </row>
    <row r="19" spans="1:8" ht="17.25" customHeight="1">
      <c r="A19" s="432"/>
      <c r="B19" s="402"/>
      <c r="C19" s="402"/>
      <c r="D19" s="402"/>
      <c r="E19" s="402"/>
      <c r="F19" s="452"/>
      <c r="G19" s="663"/>
      <c r="H19" s="663"/>
    </row>
    <row r="20" spans="1:8" ht="17.25" customHeight="1">
      <c r="A20" s="940" t="s">
        <v>1291</v>
      </c>
      <c r="B20" s="553"/>
      <c r="C20" s="679"/>
      <c r="D20" s="372"/>
      <c r="E20" s="372" t="s">
        <v>1292</v>
      </c>
      <c r="F20" s="698"/>
      <c r="G20" s="663"/>
      <c r="H20" s="663"/>
    </row>
    <row r="21" spans="1:8" ht="17.25" customHeight="1">
      <c r="A21" s="1215" t="s">
        <v>562</v>
      </c>
      <c r="B21" s="1216"/>
      <c r="C21" s="486"/>
      <c r="D21" s="486"/>
      <c r="E21" s="1051" t="s">
        <v>1293</v>
      </c>
      <c r="F21" s="1071"/>
      <c r="G21" s="663"/>
      <c r="H21" s="663"/>
    </row>
    <row r="22" spans="1:8" ht="17.25" customHeight="1">
      <c r="A22" s="1171" t="s">
        <v>563</v>
      </c>
      <c r="B22" s="1172"/>
      <c r="C22" s="486"/>
      <c r="D22" s="486"/>
      <c r="E22" s="1051" t="s">
        <v>664</v>
      </c>
      <c r="F22" s="1071"/>
      <c r="G22" s="663"/>
      <c r="H22" s="663"/>
    </row>
    <row r="23" spans="1:8" ht="17.25" customHeight="1">
      <c r="A23" s="444"/>
      <c r="B23" s="445"/>
      <c r="C23" s="445"/>
      <c r="D23" s="445"/>
      <c r="E23" s="445"/>
      <c r="F23" s="533"/>
      <c r="G23" s="663"/>
      <c r="H23" s="663"/>
    </row>
    <row r="24" spans="1:8" ht="31.5" customHeight="1">
      <c r="A24" s="1143" t="s">
        <v>564</v>
      </c>
      <c r="B24" s="1144"/>
      <c r="C24" s="1144"/>
      <c r="D24" s="1144"/>
      <c r="E24" s="1144"/>
      <c r="F24" s="1145"/>
      <c r="G24" s="663"/>
      <c r="H24" s="663"/>
    </row>
    <row r="25" spans="1:8" ht="17.25" customHeight="1" thickBot="1">
      <c r="A25" s="448"/>
      <c r="B25" s="449"/>
      <c r="C25" s="449"/>
      <c r="D25" s="449"/>
      <c r="E25" s="449"/>
      <c r="F25" s="534"/>
      <c r="G25" s="663"/>
      <c r="H25" s="663"/>
    </row>
    <row r="26" spans="1:8" ht="17.25" customHeight="1">
      <c r="A26" s="663"/>
      <c r="D26" s="663"/>
      <c r="E26" s="663"/>
      <c r="F26" s="663"/>
      <c r="G26" s="663"/>
      <c r="H26" s="663"/>
    </row>
    <row r="27" spans="1:8" ht="17.25" customHeight="1">
      <c r="A27" s="663"/>
      <c r="D27" s="663"/>
      <c r="E27" s="663"/>
      <c r="F27" s="663"/>
      <c r="G27" s="663"/>
      <c r="H27" s="663"/>
    </row>
    <row r="28" spans="1:8" ht="17.25" customHeight="1">
      <c r="A28" s="663"/>
      <c r="D28" s="663"/>
      <c r="E28" s="663"/>
      <c r="F28" s="663"/>
      <c r="G28" s="663"/>
      <c r="H28" s="663"/>
    </row>
    <row r="29" spans="1:8" ht="17.25" customHeight="1">
      <c r="A29" s="663"/>
      <c r="D29" s="663"/>
      <c r="E29" s="663"/>
      <c r="F29" s="663"/>
      <c r="G29" s="663"/>
      <c r="H29" s="663"/>
    </row>
    <row r="30" spans="1:8" ht="17.25" customHeight="1">
      <c r="A30" s="663"/>
      <c r="D30" s="663"/>
      <c r="E30" s="663"/>
      <c r="F30" s="663"/>
      <c r="G30" s="663"/>
      <c r="H30" s="663"/>
    </row>
    <row r="31" spans="1:8" ht="17.25" customHeight="1">
      <c r="A31" s="663"/>
      <c r="D31" s="663"/>
      <c r="E31" s="663"/>
      <c r="F31" s="663"/>
      <c r="G31" s="663"/>
      <c r="H31" s="663"/>
    </row>
    <row r="32" spans="1:8" ht="17.25" customHeight="1">
      <c r="A32" s="663"/>
      <c r="D32" s="663"/>
      <c r="E32" s="663"/>
      <c r="F32" s="663"/>
      <c r="G32" s="663"/>
      <c r="H32" s="663"/>
    </row>
    <row r="33" spans="1:8" ht="17.25" customHeight="1">
      <c r="A33" s="663"/>
      <c r="D33" s="663"/>
      <c r="E33" s="663"/>
      <c r="F33" s="663"/>
      <c r="G33" s="663"/>
      <c r="H33" s="663"/>
    </row>
    <row r="34" spans="1:8" ht="17.25" customHeight="1">
      <c r="A34" s="663"/>
      <c r="D34" s="663"/>
      <c r="E34" s="663"/>
      <c r="F34" s="663"/>
      <c r="G34" s="663"/>
      <c r="H34" s="663"/>
    </row>
    <row r="35" spans="1:8" ht="17.25" customHeight="1">
      <c r="A35" s="663"/>
      <c r="D35" s="663"/>
      <c r="E35" s="663"/>
      <c r="F35" s="663"/>
      <c r="G35" s="663"/>
      <c r="H35" s="663"/>
    </row>
    <row r="36" spans="1:8" ht="17.25" customHeight="1">
      <c r="A36" s="663"/>
      <c r="D36" s="663"/>
      <c r="E36" s="663"/>
      <c r="F36" s="663"/>
      <c r="G36" s="663"/>
      <c r="H36" s="663"/>
    </row>
    <row r="37" spans="1:8" ht="17.25" customHeight="1">
      <c r="A37" s="663"/>
      <c r="D37" s="663"/>
      <c r="E37" s="663"/>
      <c r="F37" s="663"/>
      <c r="G37" s="663"/>
      <c r="H37" s="663"/>
    </row>
    <row r="38" spans="1:8" ht="17.25" customHeight="1">
      <c r="A38" s="663"/>
      <c r="D38" s="663"/>
      <c r="E38" s="663"/>
      <c r="F38" s="663"/>
      <c r="G38" s="663"/>
      <c r="H38" s="663"/>
    </row>
    <row r="39" spans="1:8" ht="17.25" customHeight="1">
      <c r="A39" s="663"/>
      <c r="D39" s="663"/>
      <c r="E39" s="663"/>
      <c r="F39" s="663"/>
      <c r="G39" s="663"/>
      <c r="H39" s="663"/>
    </row>
    <row r="40" spans="1:8" ht="17.25" customHeight="1">
      <c r="A40" s="663"/>
      <c r="D40" s="663"/>
      <c r="E40" s="663"/>
      <c r="F40" s="663"/>
      <c r="G40" s="663"/>
      <c r="H40" s="663"/>
    </row>
    <row r="41" spans="1:8" ht="17.25" customHeight="1">
      <c r="A41" s="663"/>
      <c r="D41" s="663"/>
      <c r="E41" s="663"/>
      <c r="F41" s="663"/>
      <c r="G41" s="663"/>
      <c r="H41" s="663"/>
    </row>
    <row r="42" spans="1:8" ht="17.25" customHeight="1">
      <c r="A42" s="663"/>
      <c r="D42" s="663"/>
      <c r="E42" s="663"/>
      <c r="F42" s="663"/>
      <c r="G42" s="663"/>
      <c r="H42" s="663"/>
    </row>
    <row r="43" spans="1:8" ht="17.25" customHeight="1">
      <c r="A43" s="663"/>
      <c r="D43" s="663"/>
      <c r="E43" s="663"/>
      <c r="F43" s="663"/>
      <c r="G43" s="663"/>
      <c r="H43" s="663"/>
    </row>
    <row r="44" spans="1:8" ht="17.25" customHeight="1">
      <c r="A44" s="663"/>
      <c r="D44" s="663"/>
      <c r="E44" s="663"/>
      <c r="F44" s="663"/>
      <c r="G44" s="663"/>
      <c r="H44" s="663"/>
    </row>
    <row r="45" spans="1:8" ht="17.25" customHeight="1">
      <c r="A45" s="663"/>
      <c r="D45" s="663"/>
      <c r="E45" s="663"/>
      <c r="F45" s="663"/>
      <c r="G45" s="663"/>
      <c r="H45" s="663"/>
    </row>
    <row r="46" spans="1:8" ht="17.25" customHeight="1">
      <c r="A46" s="663"/>
      <c r="D46" s="663"/>
      <c r="E46" s="663"/>
      <c r="F46" s="663"/>
      <c r="G46" s="663"/>
      <c r="H46" s="663"/>
    </row>
    <row r="47" spans="1:8" ht="17.25" customHeight="1">
      <c r="A47" s="663"/>
      <c r="D47" s="663"/>
      <c r="E47" s="663"/>
      <c r="F47" s="663"/>
      <c r="G47" s="663"/>
      <c r="H47" s="663"/>
    </row>
    <row r="48" spans="1:8" ht="17.25" customHeight="1">
      <c r="A48" s="663"/>
      <c r="D48" s="663"/>
      <c r="E48" s="663"/>
      <c r="F48" s="663"/>
      <c r="G48" s="663"/>
      <c r="H48" s="663"/>
    </row>
    <row r="49" spans="1:8" ht="17.25" customHeight="1">
      <c r="A49" s="663"/>
      <c r="D49" s="663"/>
      <c r="E49" s="663"/>
      <c r="F49" s="663"/>
      <c r="G49" s="663"/>
      <c r="H49" s="663"/>
    </row>
    <row r="50" spans="1:8" ht="17.25" customHeight="1">
      <c r="A50" s="663"/>
      <c r="D50" s="663"/>
      <c r="E50" s="663"/>
      <c r="F50" s="663"/>
      <c r="G50" s="663"/>
      <c r="H50" s="663"/>
    </row>
    <row r="51" spans="1:8" ht="17.25" customHeight="1">
      <c r="A51" s="663"/>
      <c r="D51" s="663"/>
      <c r="E51" s="663"/>
      <c r="F51" s="663"/>
      <c r="G51" s="663"/>
      <c r="H51" s="663"/>
    </row>
    <row r="52" spans="1:8" ht="17.25" customHeight="1">
      <c r="A52" s="663"/>
      <c r="D52" s="663"/>
      <c r="E52" s="663"/>
      <c r="F52" s="663"/>
      <c r="G52" s="663"/>
      <c r="H52" s="663"/>
    </row>
    <row r="53" spans="1:8" ht="17.25" customHeight="1">
      <c r="A53" s="663"/>
      <c r="D53" s="663"/>
      <c r="E53" s="663"/>
      <c r="F53" s="663"/>
      <c r="G53" s="663"/>
      <c r="H53" s="663"/>
    </row>
    <row r="54" spans="1:8" ht="17.25" customHeight="1">
      <c r="A54" s="663"/>
      <c r="D54" s="663"/>
      <c r="E54" s="663"/>
      <c r="F54" s="663"/>
      <c r="G54" s="663"/>
      <c r="H54" s="663"/>
    </row>
    <row r="55" spans="1:8" ht="17.25" customHeight="1">
      <c r="A55" s="663"/>
      <c r="D55" s="663"/>
      <c r="E55" s="663"/>
      <c r="F55" s="663"/>
      <c r="G55" s="663"/>
      <c r="H55" s="663"/>
    </row>
    <row r="56" spans="1:8" ht="17.25" customHeight="1">
      <c r="A56" s="663"/>
      <c r="D56" s="663"/>
      <c r="E56" s="663"/>
      <c r="F56" s="663"/>
      <c r="G56" s="663"/>
      <c r="H56" s="663"/>
    </row>
    <row r="57" spans="1:8" ht="17.25" customHeight="1">
      <c r="A57" s="663"/>
      <c r="D57" s="663"/>
      <c r="E57" s="663"/>
      <c r="F57" s="663"/>
      <c r="G57" s="663"/>
      <c r="H57" s="663"/>
    </row>
    <row r="58" spans="1:8" ht="17.25" customHeight="1">
      <c r="A58" s="663"/>
      <c r="D58" s="663"/>
      <c r="E58" s="663"/>
      <c r="F58" s="663"/>
      <c r="G58" s="663"/>
      <c r="H58" s="663"/>
    </row>
    <row r="59" spans="1:8" ht="17.25" customHeight="1">
      <c r="A59" s="663"/>
      <c r="D59" s="663"/>
      <c r="E59" s="663"/>
      <c r="F59" s="663"/>
      <c r="G59" s="663"/>
      <c r="H59" s="663"/>
    </row>
    <row r="60" spans="1:8" ht="17.25" customHeight="1">
      <c r="A60" s="663"/>
      <c r="D60" s="663"/>
      <c r="E60" s="663"/>
      <c r="F60" s="663"/>
      <c r="G60" s="663"/>
      <c r="H60" s="663"/>
    </row>
    <row r="61" spans="1:8" ht="17.25" customHeight="1">
      <c r="A61" s="663"/>
      <c r="D61" s="663"/>
      <c r="E61" s="663"/>
      <c r="F61" s="663"/>
      <c r="G61" s="663"/>
      <c r="H61" s="663"/>
    </row>
    <row r="62" spans="1:8" ht="17.25" customHeight="1">
      <c r="A62" s="663"/>
      <c r="D62" s="663"/>
      <c r="E62" s="663"/>
      <c r="F62" s="663"/>
      <c r="G62" s="663"/>
      <c r="H62" s="663"/>
    </row>
    <row r="63" spans="1:8" ht="17.25" customHeight="1">
      <c r="A63" s="663"/>
      <c r="D63" s="663"/>
      <c r="E63" s="663"/>
      <c r="F63" s="663"/>
      <c r="G63" s="663"/>
      <c r="H63" s="663"/>
    </row>
    <row r="64" spans="1:8" ht="17.25" customHeight="1">
      <c r="A64" s="663"/>
      <c r="D64" s="663"/>
      <c r="E64" s="663"/>
      <c r="F64" s="663"/>
      <c r="G64" s="663"/>
      <c r="H64" s="663"/>
    </row>
    <row r="65" spans="1:8" ht="17.25" customHeight="1">
      <c r="A65" s="663"/>
      <c r="D65" s="663"/>
      <c r="E65" s="663"/>
      <c r="F65" s="663"/>
      <c r="G65" s="663"/>
      <c r="H65" s="663"/>
    </row>
    <row r="66" spans="1:8" ht="17.25" customHeight="1">
      <c r="A66" s="663"/>
      <c r="D66" s="663"/>
      <c r="E66" s="663"/>
      <c r="F66" s="663"/>
      <c r="G66" s="663"/>
      <c r="H66" s="663"/>
    </row>
    <row r="67" spans="1:8" ht="17.25" customHeight="1">
      <c r="A67" s="663"/>
      <c r="D67" s="663"/>
      <c r="E67" s="663"/>
      <c r="F67" s="663"/>
      <c r="G67" s="663"/>
      <c r="H67" s="663"/>
    </row>
    <row r="68" spans="1:8" ht="17.25" customHeight="1">
      <c r="A68" s="663"/>
      <c r="D68" s="663"/>
      <c r="E68" s="663"/>
      <c r="F68" s="663"/>
      <c r="G68" s="663"/>
      <c r="H68" s="663"/>
    </row>
    <row r="69" spans="1:8" ht="17.25" customHeight="1">
      <c r="A69" s="663"/>
      <c r="D69" s="663"/>
      <c r="E69" s="663"/>
      <c r="F69" s="663"/>
      <c r="G69" s="663"/>
      <c r="H69" s="663"/>
    </row>
    <row r="70" spans="1:8" ht="17.25" customHeight="1">
      <c r="A70" s="663"/>
      <c r="D70" s="663"/>
      <c r="E70" s="663"/>
      <c r="F70" s="663"/>
      <c r="G70" s="663"/>
      <c r="H70" s="663"/>
    </row>
    <row r="71" spans="1:8" ht="17.25" customHeight="1">
      <c r="A71" s="663"/>
      <c r="D71" s="663"/>
      <c r="E71" s="663"/>
      <c r="F71" s="663"/>
      <c r="G71" s="663"/>
      <c r="H71" s="663"/>
    </row>
    <row r="72" spans="1:8" ht="17.25" customHeight="1">
      <c r="A72" s="663"/>
      <c r="D72" s="663"/>
      <c r="E72" s="663"/>
      <c r="F72" s="663"/>
      <c r="G72" s="663"/>
      <c r="H72" s="663"/>
    </row>
    <row r="73" spans="1:8" ht="17.25" customHeight="1">
      <c r="A73" s="663"/>
      <c r="D73" s="663"/>
      <c r="E73" s="663"/>
      <c r="F73" s="663"/>
      <c r="G73" s="663"/>
      <c r="H73" s="663"/>
    </row>
    <row r="74" spans="1:8" ht="17.25" customHeight="1">
      <c r="A74" s="663"/>
      <c r="D74" s="663"/>
      <c r="E74" s="663"/>
      <c r="F74" s="663"/>
      <c r="G74" s="663"/>
      <c r="H74" s="663"/>
    </row>
    <row r="75" spans="1:8" ht="17.25" customHeight="1">
      <c r="A75" s="663"/>
      <c r="D75" s="663"/>
      <c r="E75" s="663"/>
      <c r="F75" s="663"/>
      <c r="G75" s="663"/>
      <c r="H75" s="663"/>
    </row>
    <row r="76" spans="1:8" ht="17.25" customHeight="1">
      <c r="A76" s="663"/>
      <c r="D76" s="663"/>
      <c r="E76" s="663"/>
      <c r="F76" s="663"/>
      <c r="G76" s="663"/>
      <c r="H76" s="663"/>
    </row>
    <row r="77" spans="1:8" ht="17.25" customHeight="1">
      <c r="A77" s="663"/>
      <c r="D77" s="663"/>
      <c r="E77" s="663"/>
      <c r="F77" s="663"/>
      <c r="G77" s="663"/>
      <c r="H77" s="663"/>
    </row>
    <row r="78" spans="1:8" ht="17.25" customHeight="1">
      <c r="A78" s="663"/>
      <c r="D78" s="663"/>
      <c r="E78" s="663"/>
      <c r="F78" s="663"/>
      <c r="G78" s="663"/>
      <c r="H78" s="663"/>
    </row>
    <row r="79" spans="1:8" ht="17.25" customHeight="1">
      <c r="A79" s="663"/>
      <c r="D79" s="663"/>
      <c r="E79" s="663"/>
      <c r="F79" s="663"/>
      <c r="G79" s="663"/>
      <c r="H79" s="663"/>
    </row>
    <row r="80" spans="1:8" ht="17.25" customHeight="1">
      <c r="A80" s="663"/>
      <c r="D80" s="663"/>
      <c r="E80" s="663"/>
      <c r="F80" s="663"/>
      <c r="G80" s="663"/>
      <c r="H80" s="663"/>
    </row>
    <row r="81" spans="1:8" ht="17.25" customHeight="1">
      <c r="A81" s="663"/>
      <c r="D81" s="663"/>
      <c r="E81" s="663"/>
      <c r="F81" s="663"/>
      <c r="G81" s="663"/>
      <c r="H81" s="663"/>
    </row>
    <row r="82" spans="1:8" ht="17.25" customHeight="1">
      <c r="A82" s="663"/>
      <c r="D82" s="663"/>
      <c r="E82" s="663"/>
      <c r="F82" s="663"/>
      <c r="G82" s="663"/>
      <c r="H82" s="663"/>
    </row>
    <row r="83" spans="1:8" ht="17.25" customHeight="1">
      <c r="A83" s="663"/>
      <c r="D83" s="663"/>
      <c r="E83" s="663"/>
      <c r="F83" s="663"/>
      <c r="G83" s="663"/>
      <c r="H83" s="663"/>
    </row>
    <row r="84" spans="1:8" ht="17.25" customHeight="1">
      <c r="A84" s="663"/>
      <c r="D84" s="663"/>
      <c r="E84" s="663"/>
      <c r="F84" s="663"/>
      <c r="G84" s="663"/>
      <c r="H84" s="663"/>
    </row>
    <row r="85" spans="1:8" ht="17.25" customHeight="1">
      <c r="A85" s="663"/>
      <c r="D85" s="663"/>
      <c r="E85" s="663"/>
      <c r="F85" s="663"/>
      <c r="G85" s="663"/>
      <c r="H85" s="663"/>
    </row>
    <row r="86" spans="1:8" ht="17.25" customHeight="1">
      <c r="A86" s="663"/>
      <c r="D86" s="663"/>
      <c r="E86" s="663"/>
      <c r="F86" s="663"/>
      <c r="G86" s="663"/>
      <c r="H86" s="663"/>
    </row>
    <row r="87" spans="1:8" ht="17.25" customHeight="1">
      <c r="A87" s="663"/>
      <c r="D87" s="663"/>
      <c r="E87" s="663"/>
      <c r="F87" s="663"/>
      <c r="G87" s="663"/>
      <c r="H87" s="663"/>
    </row>
    <row r="88" spans="1:8" ht="17.25" customHeight="1">
      <c r="A88" s="663"/>
      <c r="D88" s="663"/>
      <c r="E88" s="663"/>
      <c r="F88" s="663"/>
      <c r="G88" s="663"/>
      <c r="H88" s="663"/>
    </row>
    <row r="89" spans="1:8" ht="17.25" customHeight="1">
      <c r="A89" s="663"/>
      <c r="D89" s="663"/>
      <c r="E89" s="663"/>
      <c r="F89" s="663"/>
      <c r="G89" s="663"/>
      <c r="H89" s="663"/>
    </row>
    <row r="90" spans="1:8" ht="17.25" customHeight="1">
      <c r="A90" s="663"/>
      <c r="D90" s="663"/>
      <c r="E90" s="663"/>
      <c r="F90" s="663"/>
      <c r="G90" s="663"/>
      <c r="H90" s="663"/>
    </row>
    <row r="91" spans="1:8" ht="17.25" customHeight="1">
      <c r="A91" s="663"/>
      <c r="D91" s="663"/>
      <c r="E91" s="663"/>
      <c r="F91" s="663"/>
      <c r="G91" s="663"/>
      <c r="H91" s="663"/>
    </row>
    <row r="92" spans="1:8" ht="17.25" customHeight="1">
      <c r="A92" s="663"/>
      <c r="D92" s="663"/>
      <c r="E92" s="663"/>
      <c r="F92" s="663"/>
      <c r="G92" s="663"/>
      <c r="H92" s="663"/>
    </row>
    <row r="93" spans="1:8" ht="17.25" customHeight="1">
      <c r="A93" s="663"/>
      <c r="D93" s="663"/>
      <c r="E93" s="663"/>
      <c r="F93" s="663"/>
      <c r="G93" s="663"/>
      <c r="H93" s="663"/>
    </row>
    <row r="94" spans="1:8" ht="17.25" customHeight="1">
      <c r="A94" s="663"/>
      <c r="D94" s="663"/>
      <c r="E94" s="663"/>
      <c r="F94" s="663"/>
      <c r="G94" s="663"/>
      <c r="H94" s="663"/>
    </row>
    <row r="95" spans="1:8" ht="17.25" customHeight="1">
      <c r="A95" s="663"/>
      <c r="D95" s="663"/>
      <c r="E95" s="663"/>
      <c r="F95" s="663"/>
      <c r="G95" s="663"/>
      <c r="H95" s="663"/>
    </row>
    <row r="96" spans="1:8" ht="17.25" customHeight="1">
      <c r="A96" s="663"/>
      <c r="D96" s="663"/>
      <c r="E96" s="663"/>
      <c r="F96" s="663"/>
      <c r="G96" s="663"/>
      <c r="H96" s="663"/>
    </row>
    <row r="97" spans="1:12" ht="17.25" customHeight="1">
      <c r="A97" s="663"/>
      <c r="D97" s="663"/>
      <c r="E97" s="663"/>
      <c r="F97" s="663"/>
      <c r="G97" s="663"/>
      <c r="H97" s="663"/>
    </row>
    <row r="98" spans="1:12" ht="17.25" customHeight="1">
      <c r="A98" s="663"/>
      <c r="D98" s="663"/>
      <c r="E98" s="663"/>
      <c r="F98" s="663"/>
      <c r="G98" s="663"/>
      <c r="H98" s="663"/>
    </row>
    <row r="99" spans="1:12" ht="17.25" customHeight="1">
      <c r="A99" s="663"/>
      <c r="D99" s="663"/>
      <c r="E99" s="663"/>
      <c r="F99" s="663"/>
      <c r="G99" s="663"/>
      <c r="H99" s="663"/>
    </row>
    <row r="100" spans="1:12" ht="17.25" customHeight="1">
      <c r="A100" s="663"/>
      <c r="D100" s="663"/>
      <c r="E100" s="663"/>
      <c r="F100" s="663"/>
      <c r="G100" s="663"/>
      <c r="H100" s="663"/>
    </row>
    <row r="101" spans="1:12" ht="17.25" customHeight="1">
      <c r="A101" s="663"/>
      <c r="D101" s="663"/>
      <c r="E101" s="663"/>
      <c r="F101" s="663"/>
      <c r="G101" s="663"/>
      <c r="H101" s="663"/>
    </row>
    <row r="102" spans="1:12" ht="17.25" customHeight="1">
      <c r="A102" s="663"/>
      <c r="D102" s="663"/>
      <c r="E102" s="663"/>
      <c r="F102" s="663"/>
      <c r="G102" s="663"/>
      <c r="H102" s="663"/>
    </row>
    <row r="103" spans="1:12" ht="17.25" customHeight="1">
      <c r="A103" s="663"/>
      <c r="D103" s="663"/>
      <c r="E103" s="663"/>
      <c r="F103" s="663"/>
      <c r="G103" s="663"/>
      <c r="H103" s="663"/>
    </row>
    <row r="104" spans="1:12" ht="17.25" customHeight="1">
      <c r="A104" s="663"/>
      <c r="D104" s="663"/>
      <c r="E104" s="663"/>
      <c r="F104" s="663"/>
      <c r="G104" s="663"/>
      <c r="H104" s="663"/>
    </row>
    <row r="105" spans="1:12" ht="17.25" customHeight="1">
      <c r="A105" s="673"/>
      <c r="B105" s="669"/>
      <c r="C105" s="669"/>
    </row>
    <row r="106" spans="1:12" ht="17.25" customHeight="1">
      <c r="A106" s="673"/>
      <c r="B106" s="669"/>
      <c r="C106" s="669"/>
    </row>
    <row r="107" spans="1:12" ht="17.25" customHeight="1">
      <c r="A107" s="673"/>
      <c r="B107" s="669"/>
      <c r="C107" s="669"/>
    </row>
    <row r="108" spans="1:12" ht="17.25" customHeight="1">
      <c r="A108" s="673"/>
      <c r="B108" s="662"/>
      <c r="C108" s="662"/>
      <c r="D108" s="880"/>
      <c r="E108" s="880"/>
      <c r="F108" s="880"/>
      <c r="G108" s="880"/>
      <c r="H108" s="880"/>
      <c r="L108" s="661"/>
    </row>
    <row r="109" spans="1:12" ht="17.25" customHeight="1">
      <c r="A109" s="673"/>
      <c r="B109" s="662"/>
      <c r="C109" s="662"/>
      <c r="D109" s="880"/>
      <c r="E109" s="880"/>
      <c r="F109" s="880"/>
      <c r="G109" s="880"/>
      <c r="H109" s="880"/>
      <c r="L109" s="673"/>
    </row>
    <row r="110" spans="1:12" ht="17.25" customHeight="1">
      <c r="A110" s="673"/>
      <c r="B110" s="662"/>
      <c r="C110" s="662"/>
      <c r="D110" s="880"/>
      <c r="E110" s="880"/>
      <c r="F110" s="880"/>
      <c r="G110" s="880"/>
      <c r="H110" s="880"/>
      <c r="L110" s="661"/>
    </row>
    <row r="111" spans="1:12" ht="17.25" customHeight="1">
      <c r="A111" s="673"/>
      <c r="B111" s="662"/>
      <c r="C111" s="662"/>
      <c r="D111" s="880"/>
      <c r="E111" s="880"/>
      <c r="F111" s="880"/>
      <c r="G111" s="880"/>
      <c r="H111" s="880"/>
    </row>
    <row r="112" spans="1:12" ht="17.25" customHeight="1">
      <c r="A112" s="673"/>
      <c r="B112" s="669"/>
      <c r="C112" s="669"/>
    </row>
    <row r="113" spans="2:8" ht="17.25" customHeight="1">
      <c r="B113" s="671"/>
      <c r="C113" s="671"/>
    </row>
    <row r="114" spans="2:8" ht="17.25" customHeight="1">
      <c r="B114" s="669"/>
      <c r="C114" s="669"/>
    </row>
    <row r="115" spans="2:8" ht="17.25" customHeight="1">
      <c r="B115" s="669"/>
      <c r="C115" s="669"/>
    </row>
    <row r="116" spans="2:8" ht="17.25" customHeight="1">
      <c r="B116" s="669"/>
      <c r="C116" s="669"/>
    </row>
    <row r="117" spans="2:8" ht="17.25" customHeight="1">
      <c r="B117" s="669"/>
      <c r="C117" s="669"/>
    </row>
    <row r="118" spans="2:8" ht="17.25" customHeight="1">
      <c r="B118" s="669"/>
      <c r="C118" s="669"/>
    </row>
    <row r="119" spans="2:8" ht="17.25" customHeight="1">
      <c r="B119" s="669"/>
      <c r="C119" s="669"/>
    </row>
    <row r="120" spans="2:8" ht="17.25" customHeight="1">
      <c r="B120" s="662"/>
      <c r="C120" s="662"/>
      <c r="D120" s="880"/>
      <c r="E120" s="880"/>
      <c r="F120" s="880"/>
      <c r="G120" s="880"/>
      <c r="H120" s="880"/>
    </row>
    <row r="121" spans="2:8" ht="17.25" customHeight="1">
      <c r="B121" s="669"/>
      <c r="C121" s="669"/>
      <c r="D121" s="889"/>
      <c r="E121" s="889"/>
    </row>
    <row r="122" spans="2:8" ht="17.25" customHeight="1">
      <c r="B122" s="672"/>
      <c r="C122" s="672"/>
      <c r="D122" s="879"/>
      <c r="E122" s="894"/>
      <c r="F122" s="884"/>
      <c r="G122" s="884"/>
    </row>
    <row r="123" spans="2:8" ht="17.25" customHeight="1">
      <c r="B123" s="900"/>
      <c r="C123" s="900"/>
      <c r="D123" s="894"/>
      <c r="E123" s="894"/>
    </row>
    <row r="124" spans="2:8" ht="17.25" customHeight="1">
      <c r="B124" s="672"/>
      <c r="C124" s="672"/>
      <c r="D124" s="879"/>
      <c r="E124" s="879"/>
    </row>
    <row r="125" spans="2:8" ht="17.25" customHeight="1">
      <c r="B125" s="900"/>
      <c r="C125" s="900"/>
      <c r="D125" s="894"/>
      <c r="E125" s="894"/>
    </row>
    <row r="126" spans="2:8" ht="17.25" customHeight="1">
      <c r="B126" s="672"/>
      <c r="C126" s="672"/>
      <c r="D126" s="879"/>
      <c r="E126" s="879"/>
    </row>
    <row r="127" spans="2:8" ht="17.25" customHeight="1">
      <c r="B127" s="672"/>
      <c r="C127" s="672"/>
      <c r="D127" s="879"/>
      <c r="E127" s="879"/>
    </row>
    <row r="128" spans="2:8" ht="17.25" customHeight="1">
      <c r="B128" s="672"/>
      <c r="C128" s="672"/>
      <c r="D128" s="879"/>
      <c r="E128" s="879"/>
    </row>
    <row r="129" spans="2:5" ht="17.25" customHeight="1">
      <c r="B129" s="672"/>
      <c r="C129" s="672"/>
      <c r="D129" s="884"/>
      <c r="E129" s="882"/>
    </row>
    <row r="130" spans="2:5" ht="17.25" customHeight="1">
      <c r="B130" s="669"/>
      <c r="C130" s="669"/>
    </row>
    <row r="131" spans="2:5" ht="17.25" customHeight="1">
      <c r="B131" s="669"/>
      <c r="C131" s="669"/>
    </row>
    <row r="132" spans="2:5" ht="17.25" customHeight="1">
      <c r="B132" s="669"/>
      <c r="C132" s="669"/>
    </row>
    <row r="133" spans="2:5" ht="17.25" customHeight="1">
      <c r="B133" s="669"/>
      <c r="C133" s="669"/>
    </row>
    <row r="134" spans="2:5" ht="17.25" customHeight="1">
      <c r="B134" s="669"/>
      <c r="C134" s="669"/>
    </row>
    <row r="135" spans="2:5" ht="17.25" customHeight="1">
      <c r="B135" s="669"/>
      <c r="C135" s="669"/>
    </row>
    <row r="136" spans="2:5" ht="17.25" customHeight="1">
      <c r="B136" s="669"/>
      <c r="C136" s="669"/>
    </row>
    <row r="137" spans="2:5" ht="17.25" customHeight="1">
      <c r="B137" s="669"/>
      <c r="C137" s="669"/>
    </row>
    <row r="139" spans="2:5" ht="17.25" customHeight="1">
      <c r="B139" s="668"/>
      <c r="C139" s="668"/>
      <c r="D139" s="879"/>
      <c r="E139" s="879"/>
    </row>
    <row r="140" spans="2:5" ht="17.25" customHeight="1">
      <c r="B140" s="672"/>
      <c r="C140" s="672"/>
      <c r="D140" s="879"/>
      <c r="E140" s="879"/>
    </row>
    <row r="141" spans="2:5" ht="17.25" customHeight="1">
      <c r="B141" s="672"/>
      <c r="C141" s="672"/>
      <c r="D141" s="879"/>
      <c r="E141" s="879"/>
    </row>
    <row r="142" spans="2:5" ht="17.25" customHeight="1">
      <c r="D142" s="879"/>
      <c r="E142" s="879"/>
    </row>
    <row r="143" spans="2:5" ht="17.25" customHeight="1">
      <c r="B143" s="672"/>
      <c r="C143" s="672"/>
      <c r="D143" s="882"/>
      <c r="E143" s="882"/>
    </row>
    <row r="144" spans="2:5" ht="17.25" customHeight="1">
      <c r="B144" s="666"/>
      <c r="C144" s="666"/>
    </row>
    <row r="145" spans="2:7" ht="17.25" customHeight="1">
      <c r="B145" s="671"/>
      <c r="C145" s="671"/>
    </row>
    <row r="146" spans="2:7" ht="17.25" customHeight="1">
      <c r="B146" s="671"/>
      <c r="C146" s="671"/>
    </row>
    <row r="147" spans="2:7" ht="17.25" customHeight="1">
      <c r="B147" s="674"/>
      <c r="C147" s="674"/>
    </row>
    <row r="148" spans="2:7" ht="17.25" customHeight="1">
      <c r="B148" s="674"/>
      <c r="C148" s="674"/>
    </row>
    <row r="149" spans="2:7" ht="17.25" customHeight="1">
      <c r="B149" s="674"/>
      <c r="C149" s="674"/>
    </row>
    <row r="151" spans="2:7" ht="17.25" customHeight="1">
      <c r="B151" s="675"/>
      <c r="C151" s="675"/>
    </row>
    <row r="152" spans="2:7" ht="17.25" customHeight="1">
      <c r="B152" s="670"/>
      <c r="C152" s="670"/>
    </row>
    <row r="153" spans="2:7" ht="17.25" customHeight="1">
      <c r="B153" s="669"/>
      <c r="C153" s="669"/>
    </row>
    <row r="154" spans="2:7" ht="17.25" customHeight="1">
      <c r="B154" s="669"/>
      <c r="C154" s="669"/>
    </row>
    <row r="155" spans="2:7" ht="17.25" customHeight="1">
      <c r="B155" s="669"/>
      <c r="C155" s="669"/>
    </row>
    <row r="156" spans="2:7" ht="17.25" customHeight="1">
      <c r="B156" s="669"/>
      <c r="C156" s="669"/>
    </row>
    <row r="157" spans="2:7" ht="17.25" customHeight="1">
      <c r="B157" s="669"/>
      <c r="C157" s="669"/>
    </row>
    <row r="158" spans="2:7" ht="17.25" customHeight="1">
      <c r="B158" s="662"/>
      <c r="C158" s="662"/>
      <c r="D158" s="880"/>
      <c r="E158" s="880"/>
      <c r="F158" s="880"/>
      <c r="G158" s="880"/>
    </row>
    <row r="159" spans="2:7" ht="17.25" customHeight="1">
      <c r="B159" s="662"/>
      <c r="C159" s="662"/>
      <c r="D159" s="880"/>
      <c r="E159" s="880"/>
      <c r="F159" s="880"/>
      <c r="G159" s="880"/>
    </row>
    <row r="160" spans="2:7" ht="17.25" customHeight="1">
      <c r="B160" s="670"/>
      <c r="C160" s="670"/>
    </row>
    <row r="161" spans="2:4" ht="17.25" customHeight="1">
      <c r="B161" s="668"/>
      <c r="C161" s="668"/>
      <c r="D161" s="879"/>
    </row>
    <row r="162" spans="2:4" ht="17.25" customHeight="1">
      <c r="B162" s="668"/>
      <c r="C162" s="668"/>
      <c r="D162" s="879"/>
    </row>
    <row r="163" spans="2:4" ht="17.25" customHeight="1">
      <c r="B163" s="668"/>
      <c r="C163" s="668"/>
      <c r="D163" s="879"/>
    </row>
    <row r="164" spans="2:4" ht="17.25" customHeight="1">
      <c r="B164" s="668"/>
      <c r="C164" s="668"/>
      <c r="D164" s="879"/>
    </row>
    <row r="165" spans="2:4" ht="17.25" customHeight="1">
      <c r="B165" s="668"/>
      <c r="C165" s="668"/>
      <c r="D165" s="879"/>
    </row>
    <row r="166" spans="2:4" ht="17.25" customHeight="1">
      <c r="B166" s="668"/>
      <c r="C166" s="668"/>
      <c r="D166" s="879"/>
    </row>
    <row r="167" spans="2:4" ht="17.25" customHeight="1">
      <c r="B167" s="668"/>
      <c r="C167" s="668"/>
      <c r="D167" s="879"/>
    </row>
    <row r="168" spans="2:4" ht="17.25" customHeight="1">
      <c r="B168" s="668"/>
      <c r="C168" s="668"/>
      <c r="D168" s="879"/>
    </row>
    <row r="169" spans="2:4" ht="17.25" customHeight="1">
      <c r="B169" s="668"/>
      <c r="C169" s="668"/>
      <c r="D169" s="879"/>
    </row>
    <row r="170" spans="2:4" ht="17.25" customHeight="1">
      <c r="B170" s="668"/>
      <c r="C170" s="668"/>
      <c r="D170" s="879"/>
    </row>
    <row r="171" spans="2:4" ht="17.25" customHeight="1">
      <c r="B171" s="668"/>
      <c r="C171" s="668"/>
      <c r="D171" s="879"/>
    </row>
    <row r="172" spans="2:4" ht="17.25" customHeight="1">
      <c r="B172" s="668"/>
      <c r="C172" s="668"/>
      <c r="D172" s="879"/>
    </row>
    <row r="173" spans="2:4" ht="17.25" customHeight="1">
      <c r="B173" s="668"/>
      <c r="C173" s="668"/>
      <c r="D173" s="879"/>
    </row>
    <row r="174" spans="2:4" ht="17.25" customHeight="1">
      <c r="B174" s="672"/>
      <c r="C174" s="672"/>
      <c r="D174" s="882"/>
    </row>
    <row r="175" spans="2:4" ht="17.25" customHeight="1">
      <c r="B175" s="669"/>
      <c r="C175" s="669"/>
      <c r="D175" s="884"/>
    </row>
    <row r="176" spans="2:4" ht="17.25" customHeight="1">
      <c r="B176" s="670"/>
      <c r="C176" s="670"/>
    </row>
    <row r="177" spans="2:8" ht="17.25" customHeight="1">
      <c r="B177" s="668"/>
      <c r="C177" s="668"/>
      <c r="D177" s="879"/>
      <c r="E177" s="879"/>
      <c r="F177" s="879"/>
      <c r="G177" s="879"/>
      <c r="H177" s="880"/>
    </row>
    <row r="178" spans="2:8" ht="17.25" customHeight="1">
      <c r="B178" s="662"/>
      <c r="C178" s="662"/>
      <c r="D178" s="880"/>
      <c r="E178" s="880"/>
      <c r="F178" s="880"/>
      <c r="G178" s="880"/>
      <c r="H178" s="880"/>
    </row>
    <row r="179" spans="2:8" ht="17.25" customHeight="1">
      <c r="B179" s="668"/>
      <c r="C179" s="668"/>
      <c r="D179" s="879"/>
      <c r="E179" s="879"/>
      <c r="F179" s="879"/>
      <c r="G179" s="879"/>
      <c r="H179" s="880"/>
    </row>
    <row r="180" spans="2:8" ht="17.25" customHeight="1">
      <c r="B180" s="662"/>
      <c r="C180" s="662"/>
      <c r="D180" s="880"/>
      <c r="E180" s="880"/>
      <c r="F180" s="880"/>
      <c r="G180" s="880"/>
      <c r="H180" s="880"/>
    </row>
    <row r="181" spans="2:8" ht="17.25" customHeight="1">
      <c r="B181" s="668"/>
      <c r="C181" s="668"/>
      <c r="D181" s="879"/>
      <c r="E181" s="879"/>
      <c r="F181" s="879"/>
      <c r="G181" s="879"/>
      <c r="H181" s="880"/>
    </row>
    <row r="182" spans="2:8" ht="17.25" customHeight="1">
      <c r="B182" s="662"/>
      <c r="C182" s="662"/>
      <c r="D182" s="880"/>
      <c r="E182" s="880"/>
      <c r="F182" s="880"/>
      <c r="G182" s="880"/>
      <c r="H182" s="880"/>
    </row>
    <row r="183" spans="2:8" ht="17.25" customHeight="1">
      <c r="B183" s="668"/>
      <c r="C183" s="668"/>
      <c r="D183" s="879"/>
      <c r="E183" s="879"/>
      <c r="F183" s="879"/>
      <c r="G183" s="879"/>
      <c r="H183" s="880"/>
    </row>
    <row r="184" spans="2:8" ht="17.25" customHeight="1">
      <c r="B184" s="662"/>
      <c r="C184" s="662"/>
      <c r="D184" s="880"/>
      <c r="E184" s="880"/>
      <c r="F184" s="880"/>
      <c r="G184" s="880"/>
      <c r="H184" s="880"/>
    </row>
    <row r="185" spans="2:8" ht="17.25" customHeight="1">
      <c r="B185" s="668"/>
      <c r="C185" s="668"/>
      <c r="D185" s="879"/>
      <c r="E185" s="879"/>
      <c r="F185" s="879"/>
      <c r="G185" s="879"/>
      <c r="H185" s="880"/>
    </row>
    <row r="186" spans="2:8" ht="17.25" customHeight="1">
      <c r="B186" s="662"/>
      <c r="C186" s="662"/>
      <c r="D186" s="880"/>
      <c r="E186" s="880"/>
      <c r="F186" s="880"/>
      <c r="G186" s="880"/>
      <c r="H186" s="880"/>
    </row>
    <row r="187" spans="2:8" ht="17.25" customHeight="1">
      <c r="B187" s="672"/>
      <c r="C187" s="672"/>
      <c r="D187" s="879"/>
      <c r="E187" s="879"/>
      <c r="F187" s="879"/>
      <c r="G187" s="879"/>
      <c r="H187" s="880"/>
    </row>
    <row r="188" spans="2:8" ht="17.25" customHeight="1">
      <c r="B188" s="662"/>
      <c r="C188" s="662"/>
      <c r="D188" s="880"/>
      <c r="E188" s="880"/>
      <c r="F188" s="880"/>
      <c r="G188" s="880"/>
      <c r="H188" s="880"/>
    </row>
    <row r="189" spans="2:8" ht="17.25" customHeight="1">
      <c r="B189" s="669"/>
      <c r="C189" s="669"/>
    </row>
    <row r="190" spans="2:8" ht="17.25" customHeight="1">
      <c r="B190" s="669"/>
      <c r="C190" s="669"/>
    </row>
    <row r="191" spans="2:8" ht="17.25" customHeight="1">
      <c r="B191" s="669"/>
      <c r="C191" s="669"/>
    </row>
    <row r="192" spans="2:8" ht="17.25" customHeight="1">
      <c r="B192" s="670"/>
      <c r="C192" s="670"/>
    </row>
    <row r="193" spans="2:8" ht="17.25" customHeight="1">
      <c r="B193" s="662"/>
      <c r="C193" s="662"/>
      <c r="D193" s="880"/>
      <c r="E193" s="880"/>
      <c r="F193" s="880"/>
      <c r="G193" s="880"/>
      <c r="H193" s="880"/>
    </row>
    <row r="194" spans="2:8" ht="17.25" customHeight="1">
      <c r="B194" s="670"/>
      <c r="C194" s="670"/>
    </row>
    <row r="195" spans="2:8" ht="17.25" customHeight="1">
      <c r="B195" s="668"/>
      <c r="C195" s="668"/>
      <c r="D195" s="879"/>
    </row>
    <row r="196" spans="2:8" ht="17.25" customHeight="1">
      <c r="B196" s="668"/>
      <c r="C196" s="668"/>
      <c r="D196" s="879"/>
    </row>
    <row r="197" spans="2:8" ht="17.25" customHeight="1">
      <c r="B197" s="668"/>
      <c r="C197" s="668"/>
      <c r="D197" s="879"/>
    </row>
    <row r="198" spans="2:8" ht="17.25" customHeight="1">
      <c r="B198" s="668"/>
      <c r="C198" s="668"/>
      <c r="D198" s="879"/>
    </row>
    <row r="199" spans="2:8" ht="17.25" customHeight="1">
      <c r="B199" s="668"/>
      <c r="C199" s="668"/>
      <c r="D199" s="879"/>
    </row>
    <row r="200" spans="2:8" ht="17.25" customHeight="1">
      <c r="B200" s="668"/>
      <c r="C200" s="668"/>
      <c r="D200" s="879"/>
    </row>
    <row r="201" spans="2:8" ht="17.25" customHeight="1">
      <c r="B201" s="668"/>
      <c r="C201" s="668"/>
      <c r="D201" s="879"/>
    </row>
    <row r="202" spans="2:8" ht="17.25" customHeight="1">
      <c r="B202" s="668"/>
      <c r="C202" s="668"/>
      <c r="D202" s="879"/>
    </row>
    <row r="203" spans="2:8" ht="17.25" customHeight="1">
      <c r="B203" s="668"/>
      <c r="C203" s="668"/>
      <c r="D203" s="879"/>
    </row>
    <row r="204" spans="2:8" ht="17.25" customHeight="1">
      <c r="B204" s="668"/>
      <c r="C204" s="668"/>
      <c r="D204" s="879"/>
    </row>
    <row r="205" spans="2:8" ht="17.25" customHeight="1">
      <c r="B205" s="668"/>
      <c r="C205" s="668"/>
      <c r="D205" s="879"/>
    </row>
    <row r="206" spans="2:8" ht="17.25" customHeight="1">
      <c r="B206" s="668"/>
      <c r="C206" s="668"/>
      <c r="D206" s="879"/>
    </row>
    <row r="207" spans="2:8" ht="17.25" customHeight="1">
      <c r="B207" s="668"/>
      <c r="C207" s="668"/>
      <c r="D207" s="879"/>
    </row>
    <row r="208" spans="2:8" ht="17.25" customHeight="1">
      <c r="B208" s="672"/>
      <c r="C208" s="672"/>
      <c r="D208" s="882"/>
    </row>
    <row r="209" spans="2:8" ht="17.25" customHeight="1">
      <c r="B209" s="670"/>
      <c r="C209" s="670"/>
      <c r="D209" s="884"/>
    </row>
    <row r="210" spans="2:8" ht="17.25" customHeight="1">
      <c r="B210" s="666"/>
      <c r="C210" s="666"/>
      <c r="D210" s="892"/>
      <c r="E210" s="892"/>
    </row>
    <row r="211" spans="2:8" ht="17.25" customHeight="1">
      <c r="B211" s="666"/>
      <c r="C211" s="666"/>
      <c r="D211" s="892"/>
      <c r="E211" s="892"/>
    </row>
    <row r="212" spans="2:8" ht="17.25" customHeight="1">
      <c r="B212" s="670"/>
      <c r="C212" s="670"/>
    </row>
    <row r="213" spans="2:8" ht="17.25" customHeight="1">
      <c r="B213" s="662"/>
      <c r="C213" s="662"/>
      <c r="D213" s="880"/>
      <c r="E213" s="880"/>
      <c r="F213" s="880"/>
      <c r="G213" s="880"/>
      <c r="H213" s="880"/>
    </row>
    <row r="214" spans="2:8" ht="17.25" customHeight="1">
      <c r="B214" s="662"/>
      <c r="C214" s="662"/>
      <c r="D214" s="880"/>
      <c r="E214" s="880"/>
      <c r="F214" s="880"/>
      <c r="G214" s="880"/>
      <c r="H214" s="880"/>
    </row>
    <row r="215" spans="2:8" ht="17.25" customHeight="1">
      <c r="B215" s="662"/>
      <c r="C215" s="662"/>
      <c r="D215" s="880"/>
      <c r="E215" s="880"/>
      <c r="F215" s="880"/>
      <c r="G215" s="880"/>
      <c r="H215" s="880"/>
    </row>
    <row r="216" spans="2:8" ht="17.25" customHeight="1">
      <c r="B216" s="662"/>
      <c r="C216" s="662"/>
      <c r="D216" s="880"/>
      <c r="E216" s="880"/>
      <c r="F216" s="880"/>
      <c r="G216" s="880"/>
      <c r="H216" s="880"/>
    </row>
    <row r="217" spans="2:8" ht="17.25" customHeight="1">
      <c r="B217" s="669"/>
      <c r="C217" s="669"/>
    </row>
    <row r="218" spans="2:8" ht="17.25" customHeight="1">
      <c r="B218" s="669"/>
      <c r="C218" s="669"/>
    </row>
    <row r="219" spans="2:8" ht="17.25" customHeight="1">
      <c r="B219" s="670"/>
      <c r="C219" s="670"/>
    </row>
    <row r="220" spans="2:8" ht="17.25" customHeight="1">
      <c r="B220" s="672"/>
      <c r="C220" s="672"/>
      <c r="D220" s="882"/>
      <c r="E220" s="882"/>
    </row>
    <row r="221" spans="2:8" ht="17.25" customHeight="1">
      <c r="B221" s="668"/>
      <c r="C221" s="668"/>
      <c r="D221" s="879"/>
      <c r="E221" s="879"/>
    </row>
    <row r="222" spans="2:8" ht="17.25" customHeight="1">
      <c r="B222" s="668"/>
      <c r="C222" s="668"/>
      <c r="D222" s="879"/>
      <c r="E222" s="879"/>
    </row>
    <row r="223" spans="2:8" ht="17.25" customHeight="1">
      <c r="B223" s="668"/>
      <c r="C223" s="668"/>
      <c r="D223" s="879"/>
      <c r="E223" s="879"/>
    </row>
    <row r="224" spans="2:8" ht="17.25" customHeight="1">
      <c r="B224" s="668"/>
      <c r="C224" s="668"/>
      <c r="D224" s="879"/>
      <c r="E224" s="879"/>
    </row>
    <row r="225" spans="2:5" ht="17.25" customHeight="1">
      <c r="B225" s="668"/>
      <c r="C225" s="668"/>
      <c r="D225" s="879"/>
      <c r="E225" s="879"/>
    </row>
    <row r="226" spans="2:5" ht="17.25" customHeight="1">
      <c r="B226" s="668"/>
      <c r="C226" s="668"/>
      <c r="D226" s="879"/>
      <c r="E226" s="879"/>
    </row>
    <row r="227" spans="2:5" ht="17.25" customHeight="1">
      <c r="B227" s="668"/>
      <c r="C227" s="668"/>
      <c r="D227" s="879"/>
      <c r="E227" s="879"/>
    </row>
    <row r="228" spans="2:5" ht="17.25" customHeight="1">
      <c r="B228" s="668"/>
      <c r="C228" s="668"/>
      <c r="D228" s="879"/>
      <c r="E228" s="879"/>
    </row>
    <row r="229" spans="2:5" ht="17.25" customHeight="1">
      <c r="B229" s="668"/>
      <c r="C229" s="668"/>
      <c r="D229" s="879"/>
      <c r="E229" s="879"/>
    </row>
    <row r="230" spans="2:5" ht="17.25" customHeight="1">
      <c r="B230" s="668"/>
      <c r="C230" s="668"/>
      <c r="D230" s="879"/>
      <c r="E230" s="879"/>
    </row>
    <row r="231" spans="2:5" ht="17.25" customHeight="1">
      <c r="B231" s="668"/>
      <c r="C231" s="668"/>
      <c r="D231" s="879"/>
      <c r="E231" s="879"/>
    </row>
    <row r="232" spans="2:5" ht="17.25" customHeight="1">
      <c r="B232" s="668"/>
      <c r="C232" s="668"/>
      <c r="D232" s="879"/>
      <c r="E232" s="879"/>
    </row>
    <row r="233" spans="2:5" ht="17.25" customHeight="1">
      <c r="B233" s="668"/>
      <c r="C233" s="668"/>
      <c r="D233" s="879"/>
      <c r="E233" s="879"/>
    </row>
    <row r="234" spans="2:5" ht="17.25" customHeight="1">
      <c r="B234" s="668"/>
      <c r="C234" s="668"/>
      <c r="D234" s="879"/>
      <c r="E234" s="879"/>
    </row>
    <row r="235" spans="2:5" ht="17.25" customHeight="1">
      <c r="B235" s="668"/>
      <c r="C235" s="668"/>
      <c r="D235" s="879"/>
      <c r="E235" s="879"/>
    </row>
    <row r="236" spans="2:5" ht="17.25" customHeight="1">
      <c r="B236" s="668"/>
      <c r="C236" s="668"/>
      <c r="D236" s="879"/>
      <c r="E236" s="879"/>
    </row>
    <row r="237" spans="2:5" ht="17.25" customHeight="1">
      <c r="B237" s="668"/>
      <c r="C237" s="668"/>
      <c r="D237" s="879"/>
      <c r="E237" s="879"/>
    </row>
    <row r="238" spans="2:5" ht="17.25" customHeight="1">
      <c r="B238" s="668"/>
      <c r="C238" s="668"/>
      <c r="D238" s="879"/>
      <c r="E238" s="879"/>
    </row>
    <row r="239" spans="2:5" ht="17.25" customHeight="1">
      <c r="B239" s="668"/>
      <c r="C239" s="668"/>
      <c r="D239" s="879"/>
      <c r="E239" s="879"/>
    </row>
    <row r="240" spans="2:5" ht="17.25" customHeight="1">
      <c r="B240" s="668"/>
      <c r="C240" s="668"/>
      <c r="D240" s="879"/>
      <c r="E240" s="879"/>
    </row>
    <row r="241" spans="2:5" ht="17.25" customHeight="1">
      <c r="B241" s="668"/>
      <c r="C241" s="668"/>
      <c r="D241" s="879"/>
      <c r="E241" s="879"/>
    </row>
    <row r="242" spans="2:5" ht="17.25" customHeight="1">
      <c r="B242" s="668"/>
      <c r="C242" s="668"/>
      <c r="D242" s="879"/>
      <c r="E242" s="879"/>
    </row>
    <row r="243" spans="2:5" ht="17.25" customHeight="1">
      <c r="B243" s="668"/>
      <c r="C243" s="668"/>
      <c r="D243" s="879"/>
      <c r="E243" s="879"/>
    </row>
    <row r="244" spans="2:5" ht="17.25" customHeight="1">
      <c r="B244" s="668"/>
      <c r="C244" s="668"/>
      <c r="D244" s="879"/>
      <c r="E244" s="879"/>
    </row>
    <row r="245" spans="2:5" ht="17.25" customHeight="1">
      <c r="B245" s="668"/>
      <c r="C245" s="668"/>
      <c r="D245" s="879"/>
      <c r="E245" s="879"/>
    </row>
    <row r="246" spans="2:5" ht="17.25" customHeight="1">
      <c r="B246" s="668"/>
      <c r="C246" s="668"/>
      <c r="D246" s="879"/>
      <c r="E246" s="879"/>
    </row>
    <row r="247" spans="2:5" ht="17.25" customHeight="1">
      <c r="B247" s="668"/>
      <c r="C247" s="668"/>
      <c r="D247" s="879"/>
      <c r="E247" s="879"/>
    </row>
    <row r="248" spans="2:5" ht="17.25" customHeight="1">
      <c r="B248" s="668"/>
      <c r="C248" s="668"/>
      <c r="D248" s="879"/>
      <c r="E248" s="879"/>
    </row>
    <row r="249" spans="2:5" ht="17.25" customHeight="1">
      <c r="B249" s="668"/>
      <c r="C249" s="668"/>
      <c r="D249" s="879"/>
      <c r="E249" s="879"/>
    </row>
    <row r="250" spans="2:5" ht="17.25" customHeight="1">
      <c r="B250" s="668"/>
      <c r="C250" s="668"/>
      <c r="D250" s="882"/>
      <c r="E250" s="882"/>
    </row>
    <row r="251" spans="2:5" ht="17.25" customHeight="1">
      <c r="B251" s="669"/>
      <c r="C251" s="669"/>
      <c r="D251" s="884"/>
      <c r="E251" s="884"/>
    </row>
    <row r="252" spans="2:5" ht="17.25" customHeight="1">
      <c r="B252" s="670"/>
      <c r="C252" s="670"/>
    </row>
    <row r="253" spans="2:5" ht="17.25" customHeight="1">
      <c r="B253" s="670"/>
      <c r="C253" s="670"/>
    </row>
    <row r="254" spans="2:5" ht="17.25" customHeight="1">
      <c r="B254" s="670"/>
      <c r="C254" s="670"/>
    </row>
    <row r="255" spans="2:5" ht="17.25" customHeight="1">
      <c r="B255" s="670"/>
      <c r="C255" s="670"/>
    </row>
    <row r="256" spans="2:5" ht="17.25" customHeight="1">
      <c r="B256" s="670"/>
      <c r="C256" s="670"/>
    </row>
    <row r="257" spans="2:8" ht="17.25" customHeight="1">
      <c r="B257" s="669"/>
      <c r="C257" s="669"/>
    </row>
    <row r="258" spans="2:8" ht="17.25" customHeight="1">
      <c r="B258" s="669"/>
      <c r="C258" s="669"/>
    </row>
    <row r="259" spans="2:8" ht="17.25" customHeight="1">
      <c r="B259" s="669"/>
      <c r="C259" s="669"/>
    </row>
    <row r="260" spans="2:8" ht="17.25" customHeight="1">
      <c r="B260" s="662"/>
      <c r="C260" s="662"/>
      <c r="D260" s="880"/>
      <c r="E260" s="880"/>
      <c r="F260" s="880"/>
      <c r="G260" s="880"/>
      <c r="H260" s="880"/>
    </row>
    <row r="261" spans="2:8" ht="17.25" customHeight="1">
      <c r="B261" s="662"/>
      <c r="C261" s="662"/>
      <c r="D261" s="880"/>
      <c r="E261" s="880"/>
      <c r="F261" s="880"/>
      <c r="G261" s="880"/>
      <c r="H261" s="880"/>
    </row>
    <row r="262" spans="2:8" ht="17.25" customHeight="1">
      <c r="B262" s="662"/>
      <c r="C262" s="662"/>
      <c r="D262" s="880"/>
      <c r="E262" s="880"/>
      <c r="F262" s="880"/>
      <c r="G262" s="880"/>
      <c r="H262" s="880"/>
    </row>
    <row r="263" spans="2:8" ht="17.25" customHeight="1">
      <c r="D263" s="884"/>
      <c r="E263" s="884"/>
    </row>
    <row r="264" spans="2:8" ht="17.25" customHeight="1">
      <c r="B264" s="669"/>
      <c r="C264" s="669"/>
    </row>
    <row r="265" spans="2:8" ht="17.25" customHeight="1">
      <c r="B265" s="669"/>
      <c r="C265" s="669"/>
    </row>
    <row r="266" spans="2:8" ht="17.25" customHeight="1">
      <c r="B266" s="670"/>
      <c r="C266" s="670"/>
    </row>
    <row r="267" spans="2:8" ht="17.25" customHeight="1">
      <c r="B267" s="670"/>
      <c r="C267" s="670"/>
    </row>
    <row r="268" spans="2:8" ht="17.25" customHeight="1">
      <c r="B268" s="669"/>
      <c r="C268" s="669"/>
      <c r="D268" s="889"/>
      <c r="E268" s="890"/>
    </row>
    <row r="269" spans="2:8" ht="17.25" customHeight="1">
      <c r="B269" s="668"/>
      <c r="C269" s="668"/>
      <c r="D269" s="879"/>
      <c r="E269" s="879"/>
    </row>
    <row r="270" spans="2:8" ht="17.25" customHeight="1">
      <c r="B270" s="668"/>
      <c r="C270" s="668"/>
      <c r="D270" s="879"/>
      <c r="E270" s="879"/>
    </row>
    <row r="271" spans="2:8" ht="17.25" customHeight="1">
      <c r="B271" s="668"/>
      <c r="C271" s="668"/>
      <c r="D271" s="879"/>
      <c r="E271" s="879"/>
    </row>
    <row r="272" spans="2:8" ht="17.25" customHeight="1">
      <c r="B272" s="668"/>
      <c r="C272" s="668"/>
      <c r="D272" s="879"/>
      <c r="E272" s="879"/>
    </row>
    <row r="273" spans="2:5" ht="17.25" customHeight="1">
      <c r="B273" s="668"/>
      <c r="C273" s="668"/>
      <c r="D273" s="879"/>
      <c r="E273" s="879"/>
    </row>
    <row r="274" spans="2:5" ht="17.25" customHeight="1">
      <c r="B274" s="668"/>
      <c r="C274" s="668"/>
      <c r="D274" s="879"/>
      <c r="E274" s="879"/>
    </row>
    <row r="275" spans="2:5" ht="17.25" customHeight="1">
      <c r="B275" s="668"/>
      <c r="C275" s="668"/>
      <c r="D275" s="879"/>
      <c r="E275" s="879"/>
    </row>
    <row r="276" spans="2:5" ht="17.25" customHeight="1">
      <c r="B276" s="668"/>
      <c r="C276" s="668"/>
      <c r="D276" s="879"/>
      <c r="E276" s="879"/>
    </row>
    <row r="277" spans="2:5" ht="17.25" customHeight="1">
      <c r="B277" s="668"/>
      <c r="C277" s="668"/>
      <c r="D277" s="879"/>
      <c r="E277" s="879"/>
    </row>
    <row r="278" spans="2:5" ht="17.25" customHeight="1">
      <c r="B278" s="668"/>
      <c r="C278" s="668"/>
      <c r="D278" s="879"/>
      <c r="E278" s="879"/>
    </row>
    <row r="279" spans="2:5" ht="17.25" customHeight="1">
      <c r="B279" s="668"/>
      <c r="C279" s="668"/>
      <c r="D279" s="879"/>
      <c r="E279" s="879"/>
    </row>
    <row r="280" spans="2:5" ht="17.25" customHeight="1">
      <c r="B280" s="668"/>
      <c r="C280" s="668"/>
      <c r="D280" s="879"/>
      <c r="E280" s="879"/>
    </row>
    <row r="281" spans="2:5" ht="17.25" customHeight="1">
      <c r="B281" s="668"/>
      <c r="C281" s="668"/>
      <c r="D281" s="879"/>
      <c r="E281" s="879"/>
    </row>
    <row r="282" spans="2:5" ht="17.25" customHeight="1">
      <c r="B282" s="668"/>
      <c r="C282" s="668"/>
      <c r="D282" s="879"/>
      <c r="E282" s="879"/>
    </row>
    <row r="283" spans="2:5" ht="17.25" customHeight="1">
      <c r="B283" s="668"/>
      <c r="C283" s="668"/>
      <c r="D283" s="879"/>
      <c r="E283" s="879"/>
    </row>
    <row r="284" spans="2:5" ht="17.25" customHeight="1">
      <c r="B284" s="672"/>
      <c r="C284" s="672"/>
      <c r="D284" s="882"/>
      <c r="E284" s="882"/>
    </row>
    <row r="285" spans="2:5" ht="17.25" customHeight="1">
      <c r="B285" s="670"/>
      <c r="C285" s="670"/>
      <c r="D285" s="884"/>
      <c r="E285" s="884"/>
    </row>
    <row r="286" spans="2:5" ht="17.25" customHeight="1">
      <c r="B286" s="670"/>
      <c r="C286" s="670"/>
    </row>
    <row r="287" spans="2:5" ht="17.25" customHeight="1">
      <c r="B287" s="669"/>
      <c r="C287" s="669"/>
    </row>
    <row r="288" spans="2:5" ht="17.25" customHeight="1">
      <c r="B288" s="669"/>
      <c r="C288" s="669"/>
    </row>
    <row r="289" spans="2:5" ht="17.25" customHeight="1">
      <c r="B289" s="669"/>
      <c r="C289" s="669"/>
    </row>
    <row r="290" spans="2:5" ht="17.25" customHeight="1">
      <c r="B290" s="668"/>
      <c r="C290" s="668"/>
      <c r="D290" s="889"/>
      <c r="E290" s="889"/>
    </row>
    <row r="291" spans="2:5" ht="17.25" customHeight="1">
      <c r="B291" s="672"/>
      <c r="C291" s="672"/>
      <c r="D291" s="879"/>
      <c r="E291" s="879"/>
    </row>
    <row r="292" spans="2:5" ht="17.25" customHeight="1">
      <c r="B292" s="669"/>
      <c r="C292" s="669"/>
      <c r="D292" s="882"/>
      <c r="E292" s="882"/>
    </row>
    <row r="293" spans="2:5" ht="17.25" customHeight="1">
      <c r="B293" s="669"/>
      <c r="C293" s="669"/>
    </row>
    <row r="294" spans="2:5" ht="17.25" customHeight="1">
      <c r="B294" s="669"/>
      <c r="C294" s="669"/>
    </row>
    <row r="295" spans="2:5" ht="17.25" customHeight="1">
      <c r="B295" s="669"/>
      <c r="C295" s="669"/>
    </row>
    <row r="296" spans="2:5" ht="17.25" customHeight="1">
      <c r="B296" s="669"/>
      <c r="C296" s="669"/>
    </row>
    <row r="297" spans="2:5" ht="17.25" customHeight="1">
      <c r="B297" s="668"/>
      <c r="C297" s="668"/>
      <c r="D297" s="889"/>
      <c r="E297" s="889"/>
    </row>
    <row r="298" spans="2:5" ht="17.25" customHeight="1">
      <c r="B298" s="672"/>
      <c r="C298" s="672"/>
      <c r="D298" s="879"/>
      <c r="E298" s="879"/>
    </row>
    <row r="299" spans="2:5" ht="17.25" customHeight="1">
      <c r="B299" s="669"/>
      <c r="C299" s="669"/>
      <c r="D299" s="882"/>
      <c r="E299" s="882"/>
    </row>
    <row r="300" spans="2:5" ht="17.25" customHeight="1">
      <c r="B300" s="669"/>
      <c r="C300" s="669"/>
    </row>
    <row r="301" spans="2:5" ht="17.25" customHeight="1">
      <c r="B301" s="669"/>
      <c r="C301" s="669"/>
    </row>
    <row r="302" spans="2:5" ht="17.25" customHeight="1">
      <c r="B302" s="669"/>
      <c r="C302" s="669"/>
    </row>
    <row r="303" spans="2:5" ht="17.25" customHeight="1">
      <c r="B303" s="668"/>
      <c r="C303" s="668"/>
      <c r="D303" s="889"/>
      <c r="E303" s="889"/>
    </row>
    <row r="304" spans="2:5" ht="17.25" customHeight="1">
      <c r="B304" s="668"/>
      <c r="C304" s="668"/>
      <c r="D304" s="879"/>
      <c r="E304" s="879"/>
    </row>
    <row r="305" spans="2:5" ht="17.25" customHeight="1">
      <c r="B305" s="672"/>
      <c r="C305" s="672"/>
      <c r="D305" s="879"/>
      <c r="E305" s="879"/>
    </row>
    <row r="306" spans="2:5" ht="17.25" customHeight="1">
      <c r="B306" s="669"/>
      <c r="C306" s="669"/>
      <c r="D306" s="882"/>
      <c r="E306" s="882"/>
    </row>
    <row r="307" spans="2:5" ht="17.25" customHeight="1">
      <c r="B307" s="669"/>
      <c r="C307" s="669"/>
    </row>
    <row r="308" spans="2:5" ht="17.25" customHeight="1">
      <c r="B308" s="669"/>
      <c r="C308" s="669"/>
    </row>
    <row r="309" spans="2:5" ht="17.25" customHeight="1">
      <c r="B309" s="669"/>
      <c r="C309" s="669"/>
    </row>
    <row r="310" spans="2:5" ht="17.25" customHeight="1">
      <c r="B310" s="669"/>
      <c r="C310" s="669"/>
    </row>
    <row r="311" spans="2:5" ht="17.25" customHeight="1">
      <c r="B311" s="669"/>
      <c r="C311" s="669"/>
    </row>
    <row r="312" spans="2:5" ht="17.25" customHeight="1">
      <c r="B312" s="669"/>
      <c r="C312" s="669"/>
    </row>
    <row r="313" spans="2:5" ht="17.25" customHeight="1">
      <c r="B313" s="669"/>
      <c r="C313" s="669"/>
    </row>
    <row r="314" spans="2:5" ht="17.25" customHeight="1">
      <c r="B314" s="668"/>
      <c r="C314" s="668"/>
      <c r="D314" s="889"/>
      <c r="E314" s="889"/>
    </row>
    <row r="315" spans="2:5" ht="17.25" customHeight="1">
      <c r="B315" s="668"/>
      <c r="C315" s="668"/>
      <c r="D315" s="879"/>
      <c r="E315" s="879"/>
    </row>
    <row r="316" spans="2:5" ht="17.25" customHeight="1">
      <c r="B316" s="672"/>
      <c r="C316" s="672"/>
      <c r="D316" s="879"/>
      <c r="E316" s="879"/>
    </row>
    <row r="317" spans="2:5" ht="17.25" customHeight="1">
      <c r="B317" s="669"/>
      <c r="C317" s="669"/>
      <c r="D317" s="882"/>
      <c r="E317" s="882"/>
    </row>
    <row r="318" spans="2:5" ht="17.25" customHeight="1">
      <c r="B318" s="669"/>
      <c r="C318" s="669"/>
    </row>
    <row r="319" spans="2:5" ht="17.25" customHeight="1">
      <c r="B319" s="669"/>
      <c r="C319" s="669"/>
    </row>
    <row r="320" spans="2:5" ht="17.25" customHeight="1">
      <c r="B320" s="669"/>
      <c r="C320" s="669"/>
    </row>
    <row r="321" spans="2:5" ht="17.25" customHeight="1">
      <c r="B321" s="669"/>
      <c r="C321" s="669"/>
    </row>
    <row r="322" spans="2:5" ht="17.25" customHeight="1">
      <c r="B322" s="669"/>
      <c r="C322" s="669"/>
    </row>
    <row r="323" spans="2:5" ht="17.25" customHeight="1">
      <c r="B323" s="668"/>
      <c r="C323" s="668"/>
      <c r="D323" s="889"/>
      <c r="E323" s="889"/>
    </row>
    <row r="324" spans="2:5" ht="17.25" customHeight="1">
      <c r="B324" s="672"/>
      <c r="C324" s="672"/>
      <c r="D324" s="879"/>
      <c r="E324" s="879"/>
    </row>
    <row r="325" spans="2:5" ht="17.25" customHeight="1">
      <c r="B325" s="669"/>
      <c r="C325" s="669"/>
      <c r="D325" s="882"/>
      <c r="E325" s="882"/>
    </row>
    <row r="326" spans="2:5" ht="17.25" customHeight="1">
      <c r="B326" s="669"/>
      <c r="C326" s="669"/>
    </row>
    <row r="327" spans="2:5" ht="17.25" customHeight="1">
      <c r="B327" s="669"/>
      <c r="C327" s="669"/>
    </row>
    <row r="328" spans="2:5" ht="17.25" customHeight="1">
      <c r="B328" s="669"/>
      <c r="C328" s="669"/>
    </row>
    <row r="329" spans="2:5" ht="17.25" customHeight="1">
      <c r="B329" s="668"/>
      <c r="C329" s="668"/>
      <c r="D329" s="889"/>
      <c r="E329" s="889"/>
    </row>
    <row r="330" spans="2:5" ht="17.25" customHeight="1">
      <c r="B330" s="672"/>
      <c r="C330" s="672"/>
      <c r="D330" s="879"/>
      <c r="E330" s="879"/>
    </row>
    <row r="331" spans="2:5" ht="17.25" customHeight="1">
      <c r="B331" s="669"/>
      <c r="C331" s="669"/>
    </row>
    <row r="332" spans="2:5" ht="17.25" customHeight="1">
      <c r="B332" s="669"/>
      <c r="C332" s="669"/>
    </row>
    <row r="333" spans="2:5" ht="17.25" customHeight="1">
      <c r="B333" s="669"/>
      <c r="C333" s="669"/>
    </row>
    <row r="334" spans="2:5" ht="17.25" customHeight="1">
      <c r="B334" s="669"/>
      <c r="C334" s="669"/>
    </row>
    <row r="335" spans="2:5" ht="17.25" customHeight="1">
      <c r="B335" s="669"/>
      <c r="C335" s="669"/>
    </row>
    <row r="336" spans="2:5" ht="17.25" customHeight="1">
      <c r="B336" s="668"/>
      <c r="C336" s="668"/>
      <c r="D336" s="889"/>
      <c r="E336" s="889"/>
    </row>
    <row r="337" spans="2:5" ht="17.25" customHeight="1">
      <c r="B337" s="668"/>
      <c r="C337" s="668"/>
      <c r="D337" s="879"/>
      <c r="E337" s="879"/>
    </row>
    <row r="338" spans="2:5" ht="17.25" customHeight="1">
      <c r="B338" s="672"/>
      <c r="C338" s="672"/>
      <c r="D338" s="879"/>
      <c r="E338" s="879"/>
    </row>
    <row r="339" spans="2:5" ht="17.25" customHeight="1">
      <c r="B339" s="669"/>
      <c r="C339" s="669"/>
      <c r="D339" s="882"/>
      <c r="E339" s="882"/>
    </row>
    <row r="340" spans="2:5" ht="17.25" customHeight="1">
      <c r="B340" s="669"/>
      <c r="C340" s="669"/>
    </row>
    <row r="341" spans="2:5" ht="17.25" customHeight="1">
      <c r="B341" s="669"/>
      <c r="C341" s="669"/>
    </row>
    <row r="342" spans="2:5" ht="17.25" customHeight="1">
      <c r="B342" s="669"/>
      <c r="C342" s="669"/>
    </row>
    <row r="343" spans="2:5" ht="17.25" customHeight="1">
      <c r="B343" s="669"/>
      <c r="C343" s="669"/>
    </row>
    <row r="344" spans="2:5" ht="17.25" customHeight="1">
      <c r="B344" s="668"/>
      <c r="C344" s="668"/>
      <c r="D344" s="889"/>
      <c r="E344" s="889"/>
    </row>
    <row r="345" spans="2:5" ht="17.25" customHeight="1">
      <c r="B345" s="668"/>
      <c r="C345" s="668"/>
      <c r="D345" s="879"/>
      <c r="E345" s="879"/>
    </row>
    <row r="346" spans="2:5" ht="17.25" customHeight="1">
      <c r="B346" s="668"/>
      <c r="C346" s="668"/>
      <c r="D346" s="879"/>
      <c r="E346" s="879"/>
    </row>
    <row r="347" spans="2:5" ht="17.25" customHeight="1">
      <c r="B347" s="668"/>
      <c r="C347" s="668"/>
      <c r="D347" s="879"/>
      <c r="E347" s="879"/>
    </row>
    <row r="348" spans="2:5" ht="17.25" customHeight="1">
      <c r="B348" s="670"/>
      <c r="C348" s="670"/>
      <c r="D348" s="882"/>
      <c r="E348" s="882"/>
    </row>
    <row r="349" spans="2:5" ht="17.25" customHeight="1">
      <c r="B349" s="669"/>
      <c r="C349" s="669"/>
    </row>
    <row r="350" spans="2:5" ht="17.25" customHeight="1">
      <c r="B350" s="669"/>
      <c r="C350" s="669"/>
    </row>
    <row r="351" spans="2:5" ht="17.25" customHeight="1">
      <c r="B351" s="668"/>
      <c r="C351" s="668"/>
      <c r="D351" s="889"/>
      <c r="E351" s="889"/>
    </row>
    <row r="352" spans="2:5" ht="17.25" customHeight="1">
      <c r="B352" s="672"/>
      <c r="C352" s="672"/>
      <c r="D352" s="879"/>
      <c r="E352" s="879"/>
    </row>
    <row r="353" spans="2:5" ht="17.25" customHeight="1">
      <c r="B353" s="669"/>
      <c r="C353" s="669"/>
      <c r="D353" s="879"/>
      <c r="E353" s="882"/>
    </row>
    <row r="354" spans="2:5" ht="17.25" customHeight="1">
      <c r="B354" s="670"/>
      <c r="C354" s="670"/>
    </row>
    <row r="355" spans="2:5" ht="17.25" customHeight="1">
      <c r="B355" s="669"/>
      <c r="C355" s="669"/>
      <c r="D355" s="889"/>
      <c r="E355" s="889"/>
    </row>
    <row r="356" spans="2:5" ht="17.25" customHeight="1">
      <c r="B356" s="670"/>
      <c r="C356" s="670"/>
    </row>
    <row r="357" spans="2:5" ht="17.25" customHeight="1">
      <c r="B357" s="668"/>
      <c r="C357" s="668"/>
      <c r="D357" s="887"/>
      <c r="E357" s="879"/>
    </row>
    <row r="358" spans="2:5" ht="17.25" customHeight="1">
      <c r="B358" s="668"/>
      <c r="C358" s="668"/>
      <c r="D358" s="887"/>
      <c r="E358" s="879"/>
    </row>
    <row r="359" spans="2:5" ht="17.25" customHeight="1">
      <c r="B359" s="668"/>
      <c r="C359" s="668"/>
      <c r="D359" s="887"/>
      <c r="E359" s="879"/>
    </row>
    <row r="360" spans="2:5" ht="17.25" customHeight="1">
      <c r="B360" s="668"/>
      <c r="C360" s="668"/>
      <c r="D360" s="887"/>
      <c r="E360" s="879"/>
    </row>
    <row r="361" spans="2:5" ht="17.25" customHeight="1">
      <c r="B361" s="668"/>
      <c r="C361" s="668"/>
      <c r="D361" s="887"/>
      <c r="E361" s="879"/>
    </row>
    <row r="362" spans="2:5" ht="17.25" customHeight="1">
      <c r="B362" s="668"/>
      <c r="C362" s="668"/>
      <c r="D362" s="887"/>
      <c r="E362" s="879"/>
    </row>
    <row r="363" spans="2:5" ht="17.25" customHeight="1">
      <c r="B363" s="668"/>
      <c r="C363" s="668"/>
      <c r="D363" s="887"/>
      <c r="E363" s="879"/>
    </row>
    <row r="364" spans="2:5" ht="17.25" customHeight="1">
      <c r="B364" s="668"/>
      <c r="C364" s="668"/>
      <c r="D364" s="887"/>
      <c r="E364" s="879"/>
    </row>
    <row r="365" spans="2:5" ht="17.25" customHeight="1">
      <c r="B365" s="668"/>
      <c r="C365" s="668"/>
      <c r="D365" s="879"/>
      <c r="E365" s="879"/>
    </row>
    <row r="366" spans="2:5" ht="17.25" customHeight="1">
      <c r="B366" s="672"/>
      <c r="C366" s="672"/>
      <c r="D366" s="882"/>
      <c r="E366" s="882"/>
    </row>
    <row r="367" spans="2:5" ht="17.25" customHeight="1">
      <c r="B367" s="670"/>
      <c r="C367" s="670"/>
      <c r="D367" s="884"/>
      <c r="E367" s="884"/>
    </row>
    <row r="368" spans="2:5" ht="17.25" customHeight="1">
      <c r="B368" s="669"/>
      <c r="C368" s="669"/>
    </row>
    <row r="369" spans="2:5" ht="17.25" customHeight="1">
      <c r="B369" s="670"/>
      <c r="C369" s="670"/>
    </row>
    <row r="370" spans="2:5" ht="17.25" customHeight="1">
      <c r="B370" s="670"/>
      <c r="C370" s="670"/>
      <c r="D370" s="889"/>
      <c r="E370" s="889"/>
    </row>
    <row r="371" spans="2:5" ht="17.25" customHeight="1">
      <c r="B371" s="668"/>
      <c r="C371" s="668"/>
      <c r="D371" s="879"/>
      <c r="E371" s="879"/>
    </row>
    <row r="372" spans="2:5" ht="17.25" customHeight="1">
      <c r="B372" s="672"/>
      <c r="C372" s="672"/>
      <c r="D372" s="882"/>
      <c r="E372" s="882"/>
    </row>
    <row r="373" spans="2:5" ht="17.25" customHeight="1">
      <c r="B373" s="670"/>
      <c r="C373" s="670"/>
      <c r="D373" s="884"/>
      <c r="E373" s="884"/>
    </row>
    <row r="374" spans="2:5" ht="17.25" customHeight="1">
      <c r="B374" s="669"/>
      <c r="C374" s="669"/>
    </row>
    <row r="375" spans="2:5" ht="17.25" customHeight="1">
      <c r="B375" s="669"/>
      <c r="C375" s="669"/>
    </row>
    <row r="376" spans="2:5" ht="17.25" customHeight="1">
      <c r="B376" s="670"/>
      <c r="C376" s="670"/>
      <c r="D376" s="889"/>
      <c r="E376" s="889"/>
    </row>
    <row r="377" spans="2:5" ht="17.25" customHeight="1">
      <c r="B377" s="668"/>
      <c r="C377" s="668"/>
      <c r="D377" s="879"/>
      <c r="E377" s="879"/>
    </row>
    <row r="378" spans="2:5" ht="17.25" customHeight="1">
      <c r="B378" s="668"/>
      <c r="C378" s="668"/>
      <c r="D378" s="879"/>
      <c r="E378" s="879"/>
    </row>
    <row r="379" spans="2:5" ht="17.25" customHeight="1">
      <c r="B379" s="668"/>
      <c r="C379" s="668"/>
      <c r="D379" s="879"/>
      <c r="E379" s="879"/>
    </row>
    <row r="380" spans="2:5" ht="17.25" customHeight="1">
      <c r="B380" s="668"/>
      <c r="C380" s="668"/>
      <c r="D380" s="879"/>
      <c r="E380" s="879"/>
    </row>
    <row r="381" spans="2:5" ht="17.25" customHeight="1">
      <c r="B381" s="672"/>
      <c r="C381" s="672"/>
      <c r="D381" s="882"/>
      <c r="E381" s="882"/>
    </row>
    <row r="382" spans="2:5" ht="17.25" customHeight="1">
      <c r="B382" s="669"/>
      <c r="C382" s="669"/>
    </row>
    <row r="383" spans="2:5" ht="17.25" customHeight="1">
      <c r="B383" s="669"/>
      <c r="C383" s="669"/>
    </row>
    <row r="384" spans="2:5" ht="17.25" customHeight="1">
      <c r="B384" s="670"/>
      <c r="C384" s="670"/>
    </row>
    <row r="385" spans="2:5" ht="17.25" customHeight="1">
      <c r="B385" s="668"/>
      <c r="C385" s="668"/>
      <c r="D385" s="889"/>
      <c r="E385" s="889"/>
    </row>
    <row r="386" spans="2:5" ht="17.25" customHeight="1">
      <c r="B386" s="672"/>
      <c r="C386" s="672"/>
      <c r="D386" s="879"/>
      <c r="E386" s="879"/>
    </row>
    <row r="387" spans="2:5" ht="17.25" customHeight="1">
      <c r="B387" s="670"/>
      <c r="C387" s="670"/>
      <c r="D387" s="882"/>
      <c r="E387" s="882"/>
    </row>
    <row r="388" spans="2:5" ht="17.25" customHeight="1">
      <c r="B388" s="669"/>
      <c r="C388" s="669"/>
    </row>
    <row r="389" spans="2:5" ht="17.25" customHeight="1">
      <c r="B389" s="670"/>
      <c r="C389" s="670"/>
      <c r="D389" s="889"/>
      <c r="E389" s="889"/>
    </row>
    <row r="390" spans="2:5" ht="17.25" customHeight="1">
      <c r="B390" s="668"/>
      <c r="C390" s="668"/>
      <c r="D390" s="879"/>
      <c r="E390" s="879"/>
    </row>
    <row r="391" spans="2:5" ht="17.25" customHeight="1">
      <c r="B391" s="668"/>
      <c r="C391" s="668"/>
      <c r="D391" s="879"/>
      <c r="E391" s="879"/>
    </row>
    <row r="392" spans="2:5" ht="17.25" customHeight="1">
      <c r="B392" s="672"/>
      <c r="C392" s="672"/>
      <c r="D392" s="882"/>
      <c r="E392" s="882"/>
    </row>
    <row r="393" spans="2:5" ht="17.25" customHeight="1">
      <c r="B393" s="670"/>
      <c r="C393" s="670"/>
      <c r="D393" s="884"/>
      <c r="E393" s="884"/>
    </row>
    <row r="394" spans="2:5" ht="17.25" customHeight="1">
      <c r="B394" s="669"/>
      <c r="C394" s="669"/>
    </row>
    <row r="395" spans="2:5" ht="17.25" customHeight="1">
      <c r="B395" s="669"/>
      <c r="C395" s="669"/>
      <c r="D395" s="889"/>
      <c r="E395" s="889"/>
    </row>
    <row r="396" spans="2:5" ht="17.25" customHeight="1">
      <c r="B396" s="668"/>
      <c r="C396" s="668"/>
      <c r="D396" s="879"/>
      <c r="E396" s="879"/>
    </row>
    <row r="397" spans="2:5" ht="17.25" customHeight="1">
      <c r="B397" s="672"/>
      <c r="C397" s="672"/>
      <c r="D397" s="882"/>
      <c r="E397" s="882"/>
    </row>
    <row r="398" spans="2:5" ht="17.25" customHeight="1">
      <c r="B398" s="669"/>
      <c r="C398" s="669"/>
      <c r="D398" s="884"/>
      <c r="E398" s="884"/>
    </row>
    <row r="399" spans="2:5" ht="17.25" customHeight="1">
      <c r="B399" s="669"/>
      <c r="C399" s="669"/>
    </row>
    <row r="400" spans="2:5" ht="17.25" customHeight="1">
      <c r="B400" s="669"/>
      <c r="C400" s="669"/>
      <c r="D400" s="889"/>
      <c r="E400" s="889"/>
    </row>
    <row r="401" spans="2:6" ht="17.25" customHeight="1">
      <c r="B401" s="668"/>
      <c r="C401" s="668"/>
      <c r="D401" s="879"/>
      <c r="E401" s="879"/>
    </row>
    <row r="402" spans="2:6" ht="17.25" customHeight="1">
      <c r="B402" s="668"/>
      <c r="C402" s="668"/>
      <c r="D402" s="879"/>
      <c r="E402" s="879"/>
    </row>
    <row r="403" spans="2:6" ht="17.25" customHeight="1">
      <c r="B403" s="672"/>
      <c r="C403" s="672"/>
      <c r="D403" s="882"/>
      <c r="E403" s="882"/>
    </row>
    <row r="404" spans="2:6" ht="17.25" customHeight="1">
      <c r="B404" s="669"/>
      <c r="C404" s="669"/>
      <c r="D404" s="884"/>
      <c r="E404" s="884"/>
    </row>
    <row r="405" spans="2:6" ht="17.25" customHeight="1">
      <c r="B405" s="669"/>
      <c r="C405" s="669"/>
    </row>
    <row r="406" spans="2:6" ht="17.25" customHeight="1">
      <c r="B406" s="669"/>
      <c r="C406" s="669"/>
    </row>
    <row r="407" spans="2:6" ht="17.25" customHeight="1">
      <c r="B407" s="669"/>
      <c r="C407" s="669"/>
    </row>
    <row r="408" spans="2:6" ht="17.25" customHeight="1">
      <c r="B408" s="669"/>
      <c r="C408" s="669"/>
      <c r="D408" s="889"/>
      <c r="E408" s="889"/>
      <c r="F408" s="889"/>
    </row>
    <row r="409" spans="2:6" ht="17.25" customHeight="1">
      <c r="B409" s="668"/>
      <c r="C409" s="668"/>
      <c r="D409" s="879"/>
      <c r="E409" s="879"/>
    </row>
    <row r="410" spans="2:6" ht="17.25" customHeight="1">
      <c r="B410" s="668"/>
      <c r="C410" s="668"/>
      <c r="D410" s="879"/>
      <c r="E410" s="879"/>
    </row>
    <row r="411" spans="2:6" ht="17.25" customHeight="1">
      <c r="B411" s="668"/>
      <c r="C411" s="668"/>
      <c r="D411" s="879"/>
      <c r="E411" s="879"/>
    </row>
    <row r="412" spans="2:6" ht="17.25" customHeight="1">
      <c r="B412" s="664"/>
      <c r="C412" s="664"/>
      <c r="D412" s="882"/>
      <c r="E412" s="895"/>
    </row>
    <row r="413" spans="2:6" ht="17.25" customHeight="1">
      <c r="B413" s="664"/>
      <c r="C413" s="664"/>
      <c r="D413" s="882"/>
      <c r="E413" s="895"/>
    </row>
    <row r="414" spans="2:6" ht="17.25" customHeight="1">
      <c r="B414" s="670"/>
      <c r="C414" s="670"/>
      <c r="D414" s="884"/>
      <c r="E414" s="884"/>
    </row>
    <row r="415" spans="2:6" ht="17.25" customHeight="1">
      <c r="B415" s="670"/>
      <c r="C415" s="670"/>
    </row>
    <row r="416" spans="2:6" ht="17.25" customHeight="1">
      <c r="B416" s="669"/>
      <c r="C416" s="669"/>
    </row>
    <row r="417" spans="2:6" ht="17.25" customHeight="1">
      <c r="B417" s="669"/>
      <c r="C417" s="669"/>
    </row>
    <row r="418" spans="2:6" ht="17.25" customHeight="1">
      <c r="B418" s="669"/>
      <c r="C418" s="669"/>
      <c r="D418" s="889"/>
      <c r="E418" s="889"/>
      <c r="F418" s="889"/>
    </row>
    <row r="419" spans="2:6" ht="17.25" customHeight="1">
      <c r="B419" s="668"/>
      <c r="C419" s="668"/>
      <c r="D419" s="879"/>
      <c r="E419" s="879"/>
    </row>
    <row r="420" spans="2:6" ht="17.25" customHeight="1">
      <c r="B420" s="664"/>
      <c r="C420" s="664"/>
      <c r="D420" s="882"/>
      <c r="E420" s="895"/>
    </row>
    <row r="421" spans="2:6" ht="17.25" customHeight="1">
      <c r="B421" s="664"/>
      <c r="C421" s="664"/>
      <c r="D421" s="882"/>
      <c r="E421" s="895"/>
    </row>
    <row r="422" spans="2:6" ht="17.25" customHeight="1">
      <c r="B422" s="664"/>
      <c r="C422" s="664"/>
      <c r="D422" s="882"/>
      <c r="E422" s="895"/>
    </row>
    <row r="423" spans="2:6" ht="17.25" customHeight="1">
      <c r="B423" s="670"/>
      <c r="C423" s="670"/>
      <c r="D423" s="884"/>
      <c r="E423" s="884"/>
    </row>
    <row r="424" spans="2:6" ht="17.25" customHeight="1">
      <c r="B424" s="669"/>
      <c r="C424" s="669"/>
    </row>
    <row r="425" spans="2:6" ht="17.25" customHeight="1">
      <c r="B425" s="670"/>
      <c r="C425" s="670"/>
      <c r="D425" s="889"/>
      <c r="E425" s="889"/>
    </row>
    <row r="426" spans="2:6" ht="17.25" customHeight="1">
      <c r="B426" s="668"/>
      <c r="C426" s="668"/>
      <c r="D426" s="879"/>
      <c r="E426" s="879"/>
    </row>
    <row r="427" spans="2:6" ht="17.25" customHeight="1">
      <c r="B427" s="672"/>
      <c r="C427" s="672"/>
      <c r="D427" s="882"/>
      <c r="E427" s="882"/>
    </row>
    <row r="428" spans="2:6" ht="17.25" customHeight="1">
      <c r="B428" s="669"/>
      <c r="C428" s="669"/>
      <c r="D428" s="884"/>
      <c r="E428" s="884"/>
    </row>
    <row r="429" spans="2:6" ht="17.25" customHeight="1">
      <c r="B429" s="669"/>
      <c r="C429" s="669"/>
    </row>
    <row r="430" spans="2:6" ht="17.25" customHeight="1">
      <c r="B430" s="670"/>
      <c r="C430" s="670"/>
    </row>
    <row r="431" spans="2:6" ht="17.25" customHeight="1">
      <c r="B431" s="668"/>
      <c r="C431" s="668"/>
      <c r="D431" s="887"/>
      <c r="E431" s="879"/>
    </row>
    <row r="432" spans="2:6" ht="17.25" customHeight="1">
      <c r="B432" s="668"/>
      <c r="C432" s="668"/>
      <c r="D432" s="887"/>
      <c r="E432" s="879"/>
    </row>
    <row r="433" spans="2:5" ht="17.25" customHeight="1">
      <c r="B433" s="668"/>
      <c r="C433" s="668"/>
      <c r="D433" s="887"/>
      <c r="E433" s="879"/>
    </row>
    <row r="434" spans="2:5" ht="17.25" customHeight="1">
      <c r="B434" s="668"/>
      <c r="C434" s="668"/>
      <c r="D434" s="887"/>
      <c r="E434" s="879"/>
    </row>
    <row r="435" spans="2:5" ht="17.25" customHeight="1">
      <c r="B435" s="668"/>
      <c r="C435" s="668"/>
      <c r="D435" s="887"/>
      <c r="E435" s="879"/>
    </row>
    <row r="436" spans="2:5" ht="17.25" customHeight="1">
      <c r="B436" s="668"/>
      <c r="C436" s="668"/>
      <c r="D436" s="887"/>
      <c r="E436" s="879"/>
    </row>
    <row r="437" spans="2:5" ht="17.25" customHeight="1">
      <c r="B437" s="668"/>
      <c r="C437" s="668"/>
      <c r="D437" s="887"/>
      <c r="E437" s="879"/>
    </row>
    <row r="438" spans="2:5" ht="17.25" customHeight="1">
      <c r="B438" s="668"/>
      <c r="C438" s="668"/>
      <c r="D438" s="887"/>
      <c r="E438" s="879"/>
    </row>
    <row r="439" spans="2:5" ht="17.25" customHeight="1">
      <c r="B439" s="668"/>
      <c r="C439" s="668"/>
      <c r="D439" s="887"/>
      <c r="E439" s="879"/>
    </row>
    <row r="440" spans="2:5" ht="17.25" customHeight="1">
      <c r="B440" s="668"/>
      <c r="C440" s="668"/>
      <c r="D440" s="887"/>
      <c r="E440" s="879"/>
    </row>
    <row r="441" spans="2:5" ht="17.25" customHeight="1">
      <c r="B441" s="668"/>
      <c r="C441" s="668"/>
      <c r="D441" s="887"/>
      <c r="E441" s="879"/>
    </row>
    <row r="442" spans="2:5" ht="17.25" customHeight="1">
      <c r="B442" s="668"/>
      <c r="C442" s="668"/>
      <c r="D442" s="887"/>
      <c r="E442" s="879"/>
    </row>
    <row r="443" spans="2:5" ht="17.25" customHeight="1">
      <c r="B443" s="672"/>
      <c r="C443" s="672"/>
      <c r="D443" s="882"/>
      <c r="E443" s="882"/>
    </row>
    <row r="444" spans="2:5" ht="17.25" customHeight="1">
      <c r="B444" s="669"/>
      <c r="C444" s="669"/>
      <c r="D444" s="884"/>
      <c r="E444" s="884"/>
    </row>
    <row r="445" spans="2:5" ht="17.25" customHeight="1">
      <c r="B445" s="669"/>
      <c r="C445" s="669"/>
    </row>
    <row r="446" spans="2:5" ht="17.25" customHeight="1">
      <c r="B446" s="670"/>
      <c r="C446" s="670"/>
    </row>
    <row r="447" spans="2:5" ht="17.25" customHeight="1">
      <c r="B447" s="669"/>
      <c r="C447" s="669"/>
    </row>
    <row r="448" spans="2:5" ht="17.25" customHeight="1">
      <c r="B448" s="670"/>
      <c r="C448" s="670"/>
    </row>
    <row r="449" spans="1:8" ht="17.25" customHeight="1">
      <c r="B449" s="676"/>
      <c r="C449" s="676"/>
      <c r="D449" s="879"/>
      <c r="E449" s="879"/>
    </row>
    <row r="450" spans="1:8" ht="17.25" customHeight="1">
      <c r="B450" s="672"/>
      <c r="C450" s="672"/>
      <c r="D450" s="882"/>
      <c r="E450" s="882"/>
    </row>
    <row r="451" spans="1:8" ht="17.25" customHeight="1">
      <c r="A451" s="671"/>
      <c r="B451" s="670"/>
      <c r="C451" s="670"/>
      <c r="D451" s="884"/>
      <c r="E451" s="884"/>
    </row>
    <row r="452" spans="1:8" ht="17.25" customHeight="1">
      <c r="B452" s="670"/>
      <c r="C452" s="670"/>
    </row>
    <row r="453" spans="1:8" ht="17.25" customHeight="1">
      <c r="B453" s="677"/>
      <c r="C453" s="677"/>
    </row>
    <row r="454" spans="1:8" ht="17.25" customHeight="1">
      <c r="B454" s="670"/>
      <c r="C454" s="670"/>
    </row>
    <row r="455" spans="1:8" ht="17.25" customHeight="1">
      <c r="B455" s="662"/>
      <c r="C455" s="662"/>
      <c r="D455" s="880"/>
      <c r="E455" s="880"/>
      <c r="F455" s="880"/>
      <c r="G455" s="880"/>
      <c r="H455" s="880"/>
    </row>
    <row r="456" spans="1:8" ht="17.25" customHeight="1">
      <c r="B456" s="670"/>
      <c r="C456" s="670"/>
    </row>
    <row r="457" spans="1:8" ht="17.25" customHeight="1">
      <c r="B457" s="670"/>
      <c r="C457" s="670"/>
    </row>
    <row r="458" spans="1:8" ht="17.25" customHeight="1">
      <c r="B458" s="671"/>
      <c r="C458" s="671"/>
    </row>
    <row r="459" spans="1:8" ht="17.25" customHeight="1">
      <c r="A459" s="671"/>
      <c r="B459" s="662"/>
      <c r="C459" s="662"/>
      <c r="D459" s="880"/>
      <c r="E459" s="880"/>
      <c r="F459" s="880"/>
      <c r="G459" s="880"/>
      <c r="H459" s="880"/>
    </row>
    <row r="460" spans="1:8" ht="17.25" customHeight="1">
      <c r="A460" s="671"/>
      <c r="B460" s="662"/>
      <c r="C460" s="662"/>
      <c r="D460" s="880"/>
      <c r="E460" s="880"/>
      <c r="F460" s="880"/>
      <c r="G460" s="880"/>
      <c r="H460" s="880"/>
    </row>
    <row r="461" spans="1:8" ht="17.25" customHeight="1">
      <c r="A461" s="671"/>
      <c r="B461" s="662"/>
      <c r="C461" s="662"/>
      <c r="D461" s="880"/>
      <c r="E461" s="880"/>
      <c r="F461" s="880"/>
      <c r="G461" s="880"/>
      <c r="H461" s="880"/>
    </row>
    <row r="462" spans="1:8" ht="17.25" customHeight="1">
      <c r="A462" s="671"/>
      <c r="B462" s="662"/>
      <c r="C462" s="662"/>
      <c r="D462" s="880"/>
      <c r="E462" s="880"/>
      <c r="F462" s="880"/>
      <c r="G462" s="880"/>
      <c r="H462" s="880"/>
    </row>
    <row r="463" spans="1:8" ht="17.25" customHeight="1">
      <c r="A463" s="671"/>
      <c r="B463" s="662"/>
      <c r="C463" s="662"/>
      <c r="D463" s="880"/>
      <c r="E463" s="880"/>
      <c r="F463" s="880"/>
      <c r="G463" s="880"/>
      <c r="H463" s="880"/>
    </row>
    <row r="464" spans="1:8" ht="17.25" customHeight="1">
      <c r="B464" s="666"/>
      <c r="C464" s="666"/>
      <c r="D464" s="884"/>
      <c r="E464" s="884"/>
      <c r="F464" s="884"/>
      <c r="G464" s="884"/>
    </row>
    <row r="465" spans="2:8" ht="17.25" customHeight="1">
      <c r="B465" s="677"/>
      <c r="C465" s="677"/>
    </row>
    <row r="466" spans="2:8" ht="17.25" customHeight="1">
      <c r="B466" s="670"/>
      <c r="C466" s="670"/>
    </row>
    <row r="467" spans="2:8" ht="17.25" customHeight="1">
      <c r="B467" s="666"/>
      <c r="C467" s="666"/>
      <c r="D467" s="892"/>
      <c r="E467" s="892"/>
      <c r="F467" s="892"/>
      <c r="G467" s="892"/>
      <c r="H467" s="892"/>
    </row>
    <row r="468" spans="2:8" ht="17.25" customHeight="1">
      <c r="B468" s="662"/>
      <c r="C468" s="662"/>
      <c r="D468" s="880"/>
      <c r="E468" s="880"/>
      <c r="F468" s="880"/>
      <c r="G468" s="880"/>
      <c r="H468" s="880"/>
    </row>
    <row r="469" spans="2:8" ht="17.25" customHeight="1">
      <c r="B469" s="678"/>
      <c r="C469" s="678"/>
    </row>
    <row r="470" spans="2:8" ht="17.25" customHeight="1">
      <c r="B470" s="662"/>
      <c r="C470" s="662"/>
      <c r="D470" s="880"/>
      <c r="E470" s="880"/>
      <c r="F470" s="880"/>
      <c r="G470" s="880"/>
      <c r="H470" s="880"/>
    </row>
    <row r="471" spans="2:8" ht="17.25" customHeight="1">
      <c r="B471" s="662"/>
      <c r="C471" s="662"/>
      <c r="D471" s="880"/>
      <c r="E471" s="880"/>
      <c r="F471" s="880"/>
      <c r="G471" s="880"/>
      <c r="H471" s="880"/>
    </row>
    <row r="473" spans="2:8" ht="17.25" customHeight="1">
      <c r="B473" s="662"/>
      <c r="C473" s="662"/>
      <c r="D473" s="880"/>
      <c r="E473" s="880"/>
      <c r="F473" s="880"/>
      <c r="G473" s="880"/>
      <c r="H473" s="880"/>
    </row>
    <row r="474" spans="2:8" ht="17.25" customHeight="1">
      <c r="B474" s="670"/>
      <c r="C474" s="670"/>
    </row>
    <row r="475" spans="2:8" ht="17.25" customHeight="1">
      <c r="B475" s="670"/>
      <c r="C475" s="670"/>
    </row>
    <row r="476" spans="2:8" ht="17.25" customHeight="1">
      <c r="B476" s="670"/>
      <c r="C476" s="670"/>
    </row>
    <row r="477" spans="2:8" ht="17.25" customHeight="1">
      <c r="B477" s="670"/>
      <c r="C477" s="670"/>
    </row>
    <row r="478" spans="2:8" ht="17.25" customHeight="1">
      <c r="B478" s="670"/>
      <c r="C478" s="670"/>
    </row>
    <row r="479" spans="2:8" ht="17.25" customHeight="1">
      <c r="B479" s="670"/>
      <c r="C479" s="670"/>
    </row>
    <row r="480" spans="2:8" ht="17.25" customHeight="1">
      <c r="B480" s="670"/>
      <c r="C480" s="670"/>
    </row>
    <row r="481" spans="1:8" ht="17.25" customHeight="1">
      <c r="B481" s="670"/>
      <c r="C481" s="670"/>
    </row>
    <row r="485" spans="1:8" ht="17.25" customHeight="1">
      <c r="A485" s="898"/>
      <c r="B485" s="901"/>
      <c r="C485" s="901"/>
      <c r="D485" s="896"/>
      <c r="E485" s="896"/>
      <c r="F485" s="896"/>
    </row>
    <row r="486" spans="1:8" ht="17.25" customHeight="1">
      <c r="A486" s="898"/>
      <c r="B486" s="901"/>
      <c r="C486" s="901"/>
      <c r="D486" s="896"/>
      <c r="E486" s="896"/>
      <c r="F486" s="896"/>
    </row>
    <row r="487" spans="1:8" ht="17.25" customHeight="1">
      <c r="A487" s="898"/>
      <c r="B487" s="901"/>
      <c r="C487" s="901"/>
      <c r="D487" s="896"/>
      <c r="E487" s="896"/>
      <c r="F487" s="896"/>
    </row>
    <row r="488" spans="1:8" ht="17.25" customHeight="1">
      <c r="A488" s="899"/>
      <c r="B488" s="902"/>
      <c r="C488" s="902"/>
      <c r="D488" s="897"/>
      <c r="E488" s="897"/>
      <c r="F488" s="897"/>
      <c r="G488" s="897"/>
      <c r="H488" s="897"/>
    </row>
  </sheetData>
  <mergeCells count="10">
    <mergeCell ref="A22:B22"/>
    <mergeCell ref="E22:F22"/>
    <mergeCell ref="A24:F24"/>
    <mergeCell ref="D6:E6"/>
    <mergeCell ref="A1:F1"/>
    <mergeCell ref="A2:F2"/>
    <mergeCell ref="A3:F3"/>
    <mergeCell ref="A4:F4"/>
    <mergeCell ref="A21:B21"/>
    <mergeCell ref="E21:F21"/>
  </mergeCells>
  <printOptions horizontalCentered="1" verticalCentered="1"/>
  <pageMargins left="0.9055118110236221" right="0.31496062992125984" top="0.74803149606299213" bottom="0.9448818897637796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A1:O77"/>
  <sheetViews>
    <sheetView workbookViewId="0">
      <pane ySplit="6" topLeftCell="A64" activePane="bottomLeft" state="frozen"/>
      <selection pane="bottomLeft" activeCell="H68" sqref="H68"/>
    </sheetView>
  </sheetViews>
  <sheetFormatPr baseColWidth="10" defaultColWidth="11.375" defaultRowHeight="12"/>
  <cols>
    <col min="1" max="1" width="2.125" style="194" customWidth="1"/>
    <col min="2" max="2" width="44.125" style="201" customWidth="1"/>
    <col min="3" max="3" width="7.5" style="65" customWidth="1"/>
    <col min="4" max="4" width="5.625" style="65" customWidth="1"/>
    <col min="5" max="6" width="13.625" style="65" customWidth="1"/>
    <col min="7" max="7" width="4.25" style="66" customWidth="1"/>
    <col min="8" max="8" width="11.375" style="66"/>
    <col min="9" max="9" width="12.5" style="66" bestFit="1" customWidth="1"/>
    <col min="10" max="15" width="11.375" style="66"/>
    <col min="16" max="16384" width="11.375" style="65"/>
  </cols>
  <sheetData>
    <row r="1" spans="2:9" ht="7.5" customHeight="1" thickBot="1"/>
    <row r="2" spans="2:9" ht="25.5" customHeight="1">
      <c r="B2" s="1052" t="str">
        <f>'A -Edo. Sit. Financiera'!A2</f>
        <v>UNIVERSIDAD TECNOLOGICA DE QUERETARO</v>
      </c>
      <c r="C2" s="1053"/>
      <c r="D2" s="1053"/>
      <c r="E2" s="1053"/>
      <c r="F2" s="1054"/>
    </row>
    <row r="3" spans="2:9" ht="17.25" customHeight="1">
      <c r="B3" s="1038" t="s">
        <v>427</v>
      </c>
      <c r="C3" s="1039"/>
      <c r="D3" s="1039"/>
      <c r="E3" s="1039"/>
      <c r="F3" s="1040"/>
    </row>
    <row r="4" spans="2:9" ht="16.5" customHeight="1">
      <c r="B4" s="1055" t="s">
        <v>429</v>
      </c>
      <c r="C4" s="1056"/>
      <c r="D4" s="1056"/>
      <c r="E4" s="1056"/>
      <c r="F4" s="1057"/>
      <c r="I4"/>
    </row>
    <row r="5" spans="2:9" ht="20.25" customHeight="1" thickBot="1">
      <c r="B5" s="1058" t="str">
        <f>'A -Edo. Sit. Financiera'!A5</f>
        <v>DEL MES DE ENERO AL MES DICIEMBRE DEL 2017</v>
      </c>
      <c r="C5" s="1059"/>
      <c r="D5" s="1059"/>
      <c r="E5" s="1059"/>
      <c r="F5" s="1060"/>
    </row>
    <row r="6" spans="2:9" ht="33.75">
      <c r="B6" s="635"/>
      <c r="C6" s="636"/>
      <c r="D6" s="636"/>
      <c r="E6" s="637" t="s">
        <v>1316</v>
      </c>
      <c r="F6" s="638" t="s">
        <v>1317</v>
      </c>
    </row>
    <row r="7" spans="2:9" ht="21" customHeight="1">
      <c r="B7" s="69" t="s">
        <v>23</v>
      </c>
      <c r="C7" s="67"/>
      <c r="D7" s="67"/>
      <c r="E7" s="175"/>
      <c r="F7" s="75"/>
    </row>
    <row r="8" spans="2:9" ht="12.75">
      <c r="B8" s="202" t="s">
        <v>24</v>
      </c>
      <c r="C8" s="67"/>
      <c r="D8" s="67"/>
      <c r="E8" s="203">
        <f>SUM(E9:E16)</f>
        <v>66759315</v>
      </c>
      <c r="F8" s="204">
        <f>SUM(F9:F16)</f>
        <v>64265585.399999999</v>
      </c>
    </row>
    <row r="9" spans="2:9" ht="14.25" customHeight="1">
      <c r="B9" s="74" t="s">
        <v>25</v>
      </c>
      <c r="C9" s="67"/>
      <c r="D9" s="67"/>
      <c r="E9" s="58"/>
      <c r="F9" s="60"/>
    </row>
    <row r="10" spans="2:9" ht="14.25" customHeight="1">
      <c r="B10" s="74" t="s">
        <v>26</v>
      </c>
      <c r="C10" s="67"/>
      <c r="D10" s="67"/>
      <c r="E10" s="58"/>
      <c r="F10" s="60"/>
    </row>
    <row r="11" spans="2:9" ht="14.25" customHeight="1">
      <c r="B11" s="74" t="s">
        <v>27</v>
      </c>
      <c r="C11" s="67"/>
      <c r="D11" s="67"/>
      <c r="E11" s="58"/>
      <c r="F11" s="60"/>
    </row>
    <row r="12" spans="2:9" ht="14.25" customHeight="1">
      <c r="B12" s="74" t="s">
        <v>28</v>
      </c>
      <c r="C12" s="67"/>
      <c r="D12" s="67"/>
      <c r="E12" s="58"/>
      <c r="F12" s="60"/>
    </row>
    <row r="13" spans="2:9" ht="12.75">
      <c r="B13" s="74" t="s">
        <v>29</v>
      </c>
      <c r="C13" s="67"/>
      <c r="D13" s="67"/>
      <c r="E13" s="177">
        <v>595133</v>
      </c>
      <c r="F13" s="240">
        <v>462225</v>
      </c>
    </row>
    <row r="14" spans="2:9">
      <c r="B14" s="74" t="s">
        <v>30</v>
      </c>
      <c r="C14" s="67"/>
      <c r="D14" s="67"/>
      <c r="E14" s="261"/>
      <c r="F14" s="257"/>
    </row>
    <row r="15" spans="2:9" ht="15">
      <c r="B15" s="74" t="s">
        <v>31</v>
      </c>
      <c r="C15" s="67"/>
      <c r="D15" s="67"/>
      <c r="E15" s="177">
        <v>66164182</v>
      </c>
      <c r="F15" s="240">
        <v>63803360.399999999</v>
      </c>
    </row>
    <row r="16" spans="2:9" ht="36">
      <c r="B16" s="74" t="s">
        <v>32</v>
      </c>
      <c r="C16" s="67"/>
      <c r="D16" s="67"/>
      <c r="E16" s="206"/>
      <c r="F16" s="60"/>
    </row>
    <row r="17" spans="2:9" ht="24">
      <c r="B17" s="68" t="s">
        <v>33</v>
      </c>
      <c r="C17" s="67"/>
      <c r="D17" s="67"/>
      <c r="E17" s="262">
        <f>SUM(E18:E19)</f>
        <v>217384562</v>
      </c>
      <c r="F17" s="204">
        <f>SUM(F18:F19)</f>
        <v>206107254.40000001</v>
      </c>
    </row>
    <row r="18" spans="2:9">
      <c r="B18" s="74" t="s">
        <v>34</v>
      </c>
      <c r="C18" s="67"/>
      <c r="D18" s="67"/>
      <c r="E18" s="206"/>
      <c r="F18" s="60"/>
    </row>
    <row r="19" spans="2:9" ht="21.75" customHeight="1">
      <c r="B19" s="74" t="s">
        <v>35</v>
      </c>
      <c r="C19" s="67"/>
      <c r="D19" s="67"/>
      <c r="E19" s="177">
        <v>217384562</v>
      </c>
      <c r="F19" s="240">
        <v>206107254.40000001</v>
      </c>
    </row>
    <row r="20" spans="2:9" ht="12.75">
      <c r="B20" s="68" t="s">
        <v>36</v>
      </c>
      <c r="C20" s="67"/>
      <c r="D20" s="67"/>
      <c r="E20" s="262">
        <f>SUM(E21:E25)</f>
        <v>0</v>
      </c>
      <c r="F20" s="204">
        <f>SUM(F21:F25)</f>
        <v>0</v>
      </c>
    </row>
    <row r="21" spans="2:9" ht="16.5" customHeight="1">
      <c r="B21" s="74" t="s">
        <v>37</v>
      </c>
      <c r="C21" s="67"/>
      <c r="D21" s="67"/>
      <c r="E21" s="206"/>
      <c r="F21" s="60">
        <v>0</v>
      </c>
    </row>
    <row r="22" spans="2:9" ht="15.75" customHeight="1">
      <c r="B22" s="74" t="s">
        <v>38</v>
      </c>
      <c r="C22" s="67"/>
      <c r="D22" s="67"/>
      <c r="E22" s="206"/>
      <c r="F22" s="60"/>
    </row>
    <row r="23" spans="2:9" ht="24">
      <c r="B23" s="74" t="s">
        <v>39</v>
      </c>
      <c r="C23" s="67"/>
      <c r="D23" s="67"/>
      <c r="E23" s="206"/>
      <c r="F23" s="60"/>
    </row>
    <row r="24" spans="2:9" ht="15.75" customHeight="1">
      <c r="B24" s="74" t="s">
        <v>40</v>
      </c>
      <c r="C24" s="67"/>
      <c r="D24" s="67"/>
      <c r="E24" s="206"/>
      <c r="F24" s="60"/>
    </row>
    <row r="25" spans="2:9" ht="14.25" customHeight="1">
      <c r="B25" s="74" t="s">
        <v>41</v>
      </c>
      <c r="C25" s="67"/>
      <c r="D25" s="67"/>
      <c r="E25" s="206"/>
      <c r="F25" s="60">
        <v>0</v>
      </c>
    </row>
    <row r="26" spans="2:9" ht="15">
      <c r="B26" s="74"/>
      <c r="C26" s="67"/>
      <c r="D26" s="67"/>
      <c r="E26" s="206"/>
      <c r="F26" s="60"/>
      <c r="I26" s="164"/>
    </row>
    <row r="27" spans="2:9" ht="19.5" customHeight="1" thickBot="1">
      <c r="B27" s="319" t="s">
        <v>276</v>
      </c>
      <c r="C27" s="320"/>
      <c r="D27" s="320"/>
      <c r="E27" s="321">
        <f>+E8+E17+E20</f>
        <v>284143877</v>
      </c>
      <c r="F27" s="322">
        <f>+F8+F17+F20</f>
        <v>270372839.80000001</v>
      </c>
    </row>
    <row r="28" spans="2:9" ht="12.75" thickTop="1">
      <c r="B28" s="205"/>
      <c r="C28" s="67"/>
      <c r="D28" s="67"/>
      <c r="E28" s="206"/>
      <c r="F28" s="60"/>
    </row>
    <row r="29" spans="2:9" ht="24.75" customHeight="1">
      <c r="B29" s="70" t="s">
        <v>42</v>
      </c>
      <c r="C29" s="67"/>
      <c r="D29" s="67"/>
      <c r="E29" s="206"/>
      <c r="F29" s="60"/>
    </row>
    <row r="30" spans="2:9" ht="17.25" customHeight="1">
      <c r="B30" s="68" t="s">
        <v>43</v>
      </c>
      <c r="C30" s="67"/>
      <c r="D30" s="67"/>
      <c r="E30" s="262">
        <f>SUM(E31:E33)</f>
        <v>264711970</v>
      </c>
      <c r="F30" s="204">
        <f>SUM(F31:F33)</f>
        <v>256141636</v>
      </c>
    </row>
    <row r="31" spans="2:9" ht="15" customHeight="1">
      <c r="B31" s="74" t="s">
        <v>44</v>
      </c>
      <c r="C31" s="67"/>
      <c r="D31" s="67"/>
      <c r="E31" s="258">
        <v>209852302</v>
      </c>
      <c r="F31" s="259">
        <v>204429052</v>
      </c>
    </row>
    <row r="32" spans="2:9" ht="15" customHeight="1">
      <c r="B32" s="74" t="s">
        <v>45</v>
      </c>
      <c r="C32" s="67"/>
      <c r="D32" s="67"/>
      <c r="E32" s="258">
        <v>6223983</v>
      </c>
      <c r="F32" s="259">
        <v>4346734</v>
      </c>
    </row>
    <row r="33" spans="2:6" ht="15" customHeight="1">
      <c r="B33" s="74" t="s">
        <v>46</v>
      </c>
      <c r="C33" s="67"/>
      <c r="D33" s="67"/>
      <c r="E33" s="258">
        <v>48635685</v>
      </c>
      <c r="F33" s="259">
        <v>47365850</v>
      </c>
    </row>
    <row r="34" spans="2:6" ht="24">
      <c r="B34" s="68" t="s">
        <v>47</v>
      </c>
      <c r="C34" s="67"/>
      <c r="D34" s="67"/>
      <c r="E34" s="262">
        <f>SUM(E35:E43)</f>
        <v>16581752.6</v>
      </c>
      <c r="F34" s="204">
        <f>SUM(F35:F43)</f>
        <v>11313017</v>
      </c>
    </row>
    <row r="35" spans="2:6" ht="24.75" customHeight="1">
      <c r="B35" s="74" t="s">
        <v>48</v>
      </c>
      <c r="C35" s="67"/>
      <c r="D35" s="67"/>
      <c r="E35" s="206"/>
      <c r="F35" s="60"/>
    </row>
    <row r="36" spans="2:6" ht="18.75" customHeight="1">
      <c r="B36" s="74" t="s">
        <v>49</v>
      </c>
      <c r="C36" s="67"/>
      <c r="D36" s="67"/>
      <c r="E36" s="206"/>
      <c r="F36" s="60"/>
    </row>
    <row r="37" spans="2:6" ht="18.75" customHeight="1">
      <c r="B37" s="74" t="s">
        <v>50</v>
      </c>
      <c r="C37" s="67"/>
      <c r="D37" s="67"/>
      <c r="E37" s="206"/>
      <c r="F37" s="60"/>
    </row>
    <row r="38" spans="2:6" ht="18.75" customHeight="1">
      <c r="B38" s="74" t="s">
        <v>51</v>
      </c>
      <c r="C38" s="67"/>
      <c r="D38" s="67"/>
      <c r="E38" s="258">
        <v>11324717</v>
      </c>
      <c r="F38" s="259">
        <v>6720425</v>
      </c>
    </row>
    <row r="39" spans="2:6" ht="18.75" customHeight="1">
      <c r="B39" s="74" t="s">
        <v>52</v>
      </c>
      <c r="C39" s="67"/>
      <c r="D39" s="67"/>
      <c r="E39" s="258">
        <v>5257035.5999999996</v>
      </c>
      <c r="F39" s="259">
        <v>4592592</v>
      </c>
    </row>
    <row r="40" spans="2:6" ht="24.75" customHeight="1">
      <c r="B40" s="74" t="s">
        <v>53</v>
      </c>
      <c r="C40" s="67"/>
      <c r="D40" s="67"/>
      <c r="E40" s="206"/>
      <c r="F40" s="60"/>
    </row>
    <row r="41" spans="2:6" ht="15.75" customHeight="1">
      <c r="B41" s="74" t="s">
        <v>54</v>
      </c>
      <c r="C41" s="67"/>
      <c r="D41" s="67"/>
      <c r="E41" s="206"/>
      <c r="F41" s="60"/>
    </row>
    <row r="42" spans="2:6" ht="15.75" customHeight="1">
      <c r="B42" s="74" t="s">
        <v>55</v>
      </c>
      <c r="C42" s="67"/>
      <c r="D42" s="67"/>
      <c r="E42" s="206"/>
      <c r="F42" s="60"/>
    </row>
    <row r="43" spans="2:6" ht="21.75" customHeight="1">
      <c r="B43" s="74" t="s">
        <v>56</v>
      </c>
      <c r="C43" s="67"/>
      <c r="D43" s="67"/>
      <c r="E43" s="206"/>
      <c r="F43" s="60"/>
    </row>
    <row r="44" spans="2:6" ht="15" customHeight="1">
      <c r="B44" s="68" t="s">
        <v>57</v>
      </c>
      <c r="C44" s="67"/>
      <c r="D44" s="67"/>
      <c r="E44" s="207">
        <f>SUM(E45:E47)</f>
        <v>0</v>
      </c>
      <c r="F44" s="208">
        <f>SUM(F45:F47)</f>
        <v>0</v>
      </c>
    </row>
    <row r="45" spans="2:6" ht="15" customHeight="1">
      <c r="B45" s="74" t="s">
        <v>58</v>
      </c>
      <c r="C45" s="67"/>
      <c r="D45" s="67"/>
      <c r="E45" s="206"/>
      <c r="F45" s="60"/>
    </row>
    <row r="46" spans="2:6" ht="15" customHeight="1">
      <c r="B46" s="74" t="s">
        <v>59</v>
      </c>
      <c r="C46" s="67"/>
      <c r="D46" s="67"/>
      <c r="E46" s="206"/>
      <c r="F46" s="60"/>
    </row>
    <row r="47" spans="2:6" ht="15" customHeight="1">
      <c r="B47" s="74" t="s">
        <v>60</v>
      </c>
      <c r="C47" s="67"/>
      <c r="D47" s="67"/>
      <c r="E47" s="206"/>
      <c r="F47" s="60"/>
    </row>
    <row r="48" spans="2:6" ht="24">
      <c r="B48" s="68" t="s">
        <v>61</v>
      </c>
      <c r="C48" s="67"/>
      <c r="D48" s="67"/>
      <c r="E48" s="207">
        <f>SUM(E49:E53)</f>
        <v>0</v>
      </c>
      <c r="F48" s="208">
        <f>SUM(F49:F53)</f>
        <v>0</v>
      </c>
    </row>
    <row r="49" spans="2:9" ht="16.5" customHeight="1">
      <c r="B49" s="74" t="s">
        <v>62</v>
      </c>
      <c r="C49" s="67"/>
      <c r="D49" s="67"/>
      <c r="E49" s="206"/>
      <c r="F49" s="60"/>
    </row>
    <row r="50" spans="2:9" ht="16.5" customHeight="1">
      <c r="B50" s="74" t="s">
        <v>63</v>
      </c>
      <c r="C50" s="67"/>
      <c r="D50" s="67"/>
      <c r="E50" s="206"/>
      <c r="F50" s="60"/>
    </row>
    <row r="51" spans="2:9" ht="16.5" customHeight="1">
      <c r="B51" s="74" t="s">
        <v>64</v>
      </c>
      <c r="C51" s="67"/>
      <c r="D51" s="67"/>
      <c r="E51" s="206"/>
      <c r="F51" s="60"/>
    </row>
    <row r="52" spans="2:9" ht="16.5" customHeight="1">
      <c r="B52" s="74" t="s">
        <v>65</v>
      </c>
      <c r="C52" s="67"/>
      <c r="D52" s="67"/>
      <c r="E52" s="206"/>
      <c r="F52" s="60"/>
    </row>
    <row r="53" spans="2:9" ht="15" customHeight="1">
      <c r="B53" s="74" t="s">
        <v>66</v>
      </c>
      <c r="C53" s="67"/>
      <c r="D53" s="67"/>
      <c r="E53" s="206"/>
      <c r="F53" s="60"/>
    </row>
    <row r="54" spans="2:9" ht="12.75">
      <c r="B54" s="68" t="s">
        <v>67</v>
      </c>
      <c r="C54" s="67"/>
      <c r="D54" s="67"/>
      <c r="E54" s="262">
        <f>SUM(E55:E60)</f>
        <v>8972833.5999999996</v>
      </c>
      <c r="F54" s="204">
        <f>SUM(F55:F60)</f>
        <v>7909819</v>
      </c>
    </row>
    <row r="55" spans="2:9" ht="24">
      <c r="B55" s="74" t="s">
        <v>68</v>
      </c>
      <c r="C55" s="67"/>
      <c r="D55" s="67"/>
      <c r="E55" s="263">
        <v>8972833.5999999996</v>
      </c>
      <c r="F55" s="260">
        <v>7909819</v>
      </c>
    </row>
    <row r="56" spans="2:9">
      <c r="B56" s="74" t="s">
        <v>69</v>
      </c>
      <c r="C56" s="67"/>
      <c r="D56" s="67"/>
      <c r="E56" s="206"/>
      <c r="F56" s="60"/>
    </row>
    <row r="57" spans="2:9" ht="16.5" customHeight="1">
      <c r="B57" s="74" t="s">
        <v>70</v>
      </c>
      <c r="C57" s="67"/>
      <c r="D57" s="67"/>
      <c r="E57" s="206"/>
      <c r="F57" s="60"/>
    </row>
    <row r="58" spans="2:9" ht="24.75" customHeight="1">
      <c r="B58" s="74" t="s">
        <v>71</v>
      </c>
      <c r="C58" s="67"/>
      <c r="D58" s="67"/>
      <c r="E58" s="206"/>
      <c r="F58" s="60"/>
    </row>
    <row r="59" spans="2:9">
      <c r="B59" s="74" t="s">
        <v>72</v>
      </c>
      <c r="C59" s="67"/>
      <c r="D59" s="67"/>
      <c r="E59" s="206"/>
      <c r="F59" s="60"/>
    </row>
    <row r="60" spans="2:9" ht="14.25" customHeight="1">
      <c r="B60" s="74" t="s">
        <v>73</v>
      </c>
      <c r="C60" s="67"/>
      <c r="D60" s="67"/>
      <c r="E60" s="206"/>
      <c r="F60" s="60"/>
    </row>
    <row r="61" spans="2:9">
      <c r="B61" s="68" t="s">
        <v>74</v>
      </c>
      <c r="C61" s="67"/>
      <c r="D61" s="67"/>
      <c r="E61" s="207">
        <f>SUM(E62)</f>
        <v>0</v>
      </c>
      <c r="F61" s="208">
        <f>SUM(F62)</f>
        <v>0</v>
      </c>
    </row>
    <row r="62" spans="2:9">
      <c r="B62" s="74" t="s">
        <v>75</v>
      </c>
      <c r="C62" s="67"/>
      <c r="D62" s="67"/>
      <c r="E62" s="206"/>
      <c r="F62" s="60"/>
    </row>
    <row r="63" spans="2:9" ht="25.5" customHeight="1" thickBot="1">
      <c r="B63" s="323" t="s">
        <v>277</v>
      </c>
      <c r="C63" s="324"/>
      <c r="D63" s="324"/>
      <c r="E63" s="325">
        <f>+E30+E34+E44+E48+E54+E61</f>
        <v>290266556.20000005</v>
      </c>
      <c r="F63" s="326">
        <f>+F30+F34+F44+F48+F54+F61+0.5</f>
        <v>275364472.5</v>
      </c>
      <c r="I63" s="164"/>
    </row>
    <row r="64" spans="2:9" ht="6.75" customHeight="1" thickTop="1" thickBot="1">
      <c r="B64" s="205"/>
      <c r="C64" s="67"/>
      <c r="D64" s="67"/>
      <c r="E64" s="58"/>
      <c r="F64" s="60"/>
    </row>
    <row r="65" spans="2:11" ht="16.5" customHeight="1" thickBot="1">
      <c r="B65" s="1067" t="s">
        <v>278</v>
      </c>
      <c r="C65" s="1068"/>
      <c r="D65" s="67"/>
      <c r="E65" s="327">
        <f>+E63-E27</f>
        <v>6122679.2000000477</v>
      </c>
      <c r="F65" s="328">
        <f>+F63-F27-0.5</f>
        <v>4991632.1999999881</v>
      </c>
    </row>
    <row r="66" spans="2:11" ht="6.75" customHeight="1" thickBot="1">
      <c r="B66" s="209"/>
      <c r="C66" s="210"/>
      <c r="D66" s="210"/>
      <c r="E66" s="211"/>
      <c r="F66" s="212"/>
    </row>
    <row r="67" spans="2:11" ht="6" customHeight="1" thickBot="1">
      <c r="B67" s="25"/>
      <c r="C67" s="28"/>
      <c r="D67" s="28"/>
      <c r="E67" s="31"/>
      <c r="F67" s="29"/>
      <c r="G67" s="28"/>
    </row>
    <row r="68" spans="2:11" ht="31.5" customHeight="1">
      <c r="B68" s="1069" t="s">
        <v>649</v>
      </c>
      <c r="C68" s="1070"/>
      <c r="D68" s="1070"/>
      <c r="E68" s="482" t="s">
        <v>647</v>
      </c>
      <c r="F68" s="483"/>
      <c r="G68" s="479"/>
      <c r="H68" s="479"/>
      <c r="I68" s="479"/>
      <c r="J68" s="480"/>
    </row>
    <row r="69" spans="2:11" ht="18" customHeight="1">
      <c r="B69" s="1049" t="s">
        <v>648</v>
      </c>
      <c r="C69" s="1050"/>
      <c r="D69" s="1050"/>
      <c r="E69" s="1051" t="s">
        <v>651</v>
      </c>
      <c r="F69" s="1071"/>
      <c r="G69" s="478"/>
      <c r="H69" s="481"/>
      <c r="I69" s="481"/>
      <c r="J69" s="481"/>
    </row>
    <row r="70" spans="2:11" ht="12.75" customHeight="1">
      <c r="B70" s="484" t="s">
        <v>650</v>
      </c>
      <c r="C70" s="481"/>
      <c r="D70" s="481"/>
      <c r="E70" s="1051" t="s">
        <v>610</v>
      </c>
      <c r="F70" s="1071"/>
      <c r="G70" s="478"/>
      <c r="H70" s="481"/>
      <c r="I70" s="481"/>
      <c r="J70" s="1051" t="s">
        <v>610</v>
      </c>
      <c r="K70" s="1051"/>
    </row>
    <row r="71" spans="2:11" ht="28.5" customHeight="1">
      <c r="B71" s="1061" t="s">
        <v>388</v>
      </c>
      <c r="C71" s="1062"/>
      <c r="D71" s="1062"/>
      <c r="E71" s="1062"/>
      <c r="F71" s="1063"/>
      <c r="G71" s="28"/>
      <c r="J71" s="1051" t="s">
        <v>651</v>
      </c>
      <c r="K71" s="1051"/>
    </row>
    <row r="72" spans="2:11" ht="28.5" customHeight="1" thickBot="1">
      <c r="B72" s="1064"/>
      <c r="C72" s="1065"/>
      <c r="D72" s="1065"/>
      <c r="E72" s="1065"/>
      <c r="F72" s="1066"/>
      <c r="G72" s="39"/>
    </row>
    <row r="73" spans="2:11">
      <c r="B73" s="39"/>
      <c r="C73" s="39"/>
      <c r="D73" s="39"/>
      <c r="E73" s="39"/>
      <c r="F73" s="39"/>
      <c r="G73" s="39"/>
    </row>
    <row r="74" spans="2:11">
      <c r="B74" s="213"/>
      <c r="C74" s="66"/>
      <c r="D74" s="66"/>
      <c r="E74" s="66"/>
      <c r="F74" s="66"/>
    </row>
    <row r="75" spans="2:11">
      <c r="B75" s="213"/>
      <c r="C75" s="66"/>
      <c r="D75" s="66"/>
      <c r="E75" s="66"/>
      <c r="F75" s="66"/>
    </row>
    <row r="76" spans="2:11">
      <c r="B76" s="213"/>
      <c r="C76" s="66"/>
      <c r="D76" s="66"/>
      <c r="E76" s="66"/>
      <c r="F76" s="66"/>
    </row>
    <row r="77" spans="2:11">
      <c r="B77" s="213"/>
      <c r="C77" s="66"/>
      <c r="D77" s="66"/>
      <c r="E77" s="66"/>
      <c r="F77" s="66"/>
    </row>
  </sheetData>
  <mergeCells count="12">
    <mergeCell ref="J71:K71"/>
    <mergeCell ref="J70:K70"/>
    <mergeCell ref="B2:F2"/>
    <mergeCell ref="B4:F4"/>
    <mergeCell ref="B5:F5"/>
    <mergeCell ref="B71:F72"/>
    <mergeCell ref="B65:C65"/>
    <mergeCell ref="B3:F3"/>
    <mergeCell ref="B68:D68"/>
    <mergeCell ref="B69:D69"/>
    <mergeCell ref="E69:F69"/>
    <mergeCell ref="E70:F70"/>
  </mergeCells>
  <phoneticPr fontId="5" type="noConversion"/>
  <printOptions horizontalCentered="1" verticalCentered="1"/>
  <pageMargins left="0.51181102362204722" right="0.51181102362204722" top="0.94488188976377963" bottom="0.94488188976377963" header="0.31496062992125984" footer="0.31496062992125984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</sheetPr>
  <dimension ref="A1:L487"/>
  <sheetViews>
    <sheetView workbookViewId="0">
      <selection activeCell="D15" sqref="D15"/>
    </sheetView>
  </sheetViews>
  <sheetFormatPr baseColWidth="10" defaultColWidth="16" defaultRowHeight="17.25" customHeight="1"/>
  <cols>
    <col min="1" max="1" width="16" style="665"/>
    <col min="2" max="2" width="27.75" style="663" customWidth="1"/>
    <col min="3" max="3" width="15.625" style="663" customWidth="1"/>
    <col min="4" max="7" width="16" style="883"/>
    <col min="8" max="8" width="16" style="884"/>
    <col min="9" max="16384" width="16" style="663"/>
  </cols>
  <sheetData>
    <row r="1" spans="1:8" ht="17.25" customHeight="1">
      <c r="A1" s="663"/>
      <c r="D1" s="663"/>
      <c r="E1" s="663"/>
      <c r="F1" s="663"/>
      <c r="G1" s="663"/>
      <c r="H1" s="663"/>
    </row>
    <row r="2" spans="1:8" ht="17.25" customHeight="1">
      <c r="A2" s="663"/>
      <c r="D2" s="663"/>
      <c r="E2" s="663"/>
      <c r="F2" s="663"/>
      <c r="G2" s="663"/>
      <c r="H2" s="663"/>
    </row>
    <row r="3" spans="1:8" ht="17.25" customHeight="1">
      <c r="A3" s="663"/>
      <c r="D3" s="663"/>
      <c r="E3" s="663"/>
      <c r="F3" s="663"/>
      <c r="G3" s="663"/>
      <c r="H3" s="663"/>
    </row>
    <row r="4" spans="1:8" ht="17.25" customHeight="1">
      <c r="A4" s="663"/>
      <c r="D4" s="663"/>
      <c r="E4" s="663"/>
      <c r="F4" s="663"/>
      <c r="G4" s="663"/>
      <c r="H4" s="663"/>
    </row>
    <row r="5" spans="1:8" ht="17.25" customHeight="1">
      <c r="A5" s="663"/>
      <c r="D5" s="663"/>
      <c r="E5" s="663"/>
      <c r="F5" s="663"/>
      <c r="G5" s="663"/>
      <c r="H5" s="663"/>
    </row>
    <row r="6" spans="1:8" ht="17.25" customHeight="1">
      <c r="A6" s="663"/>
      <c r="D6" s="663"/>
      <c r="E6" s="663"/>
      <c r="F6" s="663"/>
      <c r="G6" s="663"/>
      <c r="H6" s="663"/>
    </row>
    <row r="7" spans="1:8" ht="17.25" customHeight="1">
      <c r="A7" s="663"/>
      <c r="D7" s="663"/>
      <c r="E7" s="663"/>
      <c r="F7" s="663"/>
      <c r="G7" s="663"/>
      <c r="H7" s="663"/>
    </row>
    <row r="8" spans="1:8" ht="17.25" customHeight="1">
      <c r="A8" s="663"/>
      <c r="D8" s="663"/>
      <c r="E8" s="663"/>
      <c r="F8" s="663"/>
      <c r="G8" s="663"/>
      <c r="H8" s="663"/>
    </row>
    <row r="9" spans="1:8" ht="17.25" customHeight="1">
      <c r="A9" s="663"/>
      <c r="D9" s="663"/>
      <c r="E9" s="663"/>
      <c r="F9" s="663"/>
      <c r="G9" s="663"/>
      <c r="H9" s="663"/>
    </row>
    <row r="10" spans="1:8" ht="17.25" customHeight="1">
      <c r="A10" s="663"/>
      <c r="D10" s="663"/>
      <c r="E10" s="663"/>
      <c r="F10" s="663"/>
      <c r="G10" s="663"/>
      <c r="H10" s="663"/>
    </row>
    <row r="11" spans="1:8" ht="17.25" customHeight="1">
      <c r="A11" s="663"/>
      <c r="D11" s="663"/>
      <c r="E11" s="663"/>
      <c r="F11" s="663"/>
      <c r="G11" s="663"/>
      <c r="H11" s="663"/>
    </row>
    <row r="12" spans="1:8" ht="17.25" customHeight="1">
      <c r="A12" s="663"/>
      <c r="D12" s="663"/>
      <c r="E12" s="663"/>
      <c r="F12" s="663"/>
      <c r="G12" s="663"/>
      <c r="H12" s="663"/>
    </row>
    <row r="13" spans="1:8" ht="17.25" customHeight="1">
      <c r="A13" s="663"/>
      <c r="D13" s="663"/>
      <c r="E13" s="663"/>
      <c r="F13" s="663"/>
      <c r="G13" s="663"/>
      <c r="H13" s="663"/>
    </row>
    <row r="14" spans="1:8" ht="17.25" customHeight="1">
      <c r="A14" s="663"/>
      <c r="D14" s="663"/>
      <c r="E14" s="663"/>
      <c r="F14" s="663"/>
      <c r="G14" s="663"/>
      <c r="H14" s="663"/>
    </row>
    <row r="15" spans="1:8" ht="17.25" customHeight="1">
      <c r="A15" s="663"/>
      <c r="D15" s="663"/>
      <c r="E15" s="663"/>
      <c r="F15" s="663"/>
      <c r="G15" s="663"/>
      <c r="H15" s="663"/>
    </row>
    <row r="16" spans="1:8" ht="17.25" customHeight="1">
      <c r="A16" s="663"/>
      <c r="D16" s="663"/>
      <c r="E16" s="663"/>
      <c r="F16" s="663"/>
      <c r="G16" s="663"/>
      <c r="H16" s="663"/>
    </row>
    <row r="17" spans="1:8" ht="17.25" customHeight="1">
      <c r="A17" s="663"/>
      <c r="D17" s="663"/>
      <c r="E17" s="663"/>
      <c r="F17" s="663"/>
      <c r="G17" s="663"/>
      <c r="H17" s="663"/>
    </row>
    <row r="18" spans="1:8" ht="17.25" customHeight="1">
      <c r="A18" s="663"/>
      <c r="D18" s="663"/>
      <c r="E18" s="663"/>
      <c r="F18" s="663"/>
      <c r="G18" s="663"/>
      <c r="H18" s="663"/>
    </row>
    <row r="19" spans="1:8" ht="17.25" customHeight="1">
      <c r="A19" s="663"/>
      <c r="D19" s="663"/>
      <c r="E19" s="663"/>
      <c r="F19" s="663"/>
      <c r="G19" s="663"/>
      <c r="H19" s="663"/>
    </row>
    <row r="20" spans="1:8" ht="17.25" customHeight="1">
      <c r="A20" s="663"/>
      <c r="D20" s="663"/>
      <c r="E20" s="663"/>
      <c r="F20" s="663"/>
      <c r="G20" s="663"/>
      <c r="H20" s="663"/>
    </row>
    <row r="21" spans="1:8" ht="17.25" customHeight="1">
      <c r="A21" s="663"/>
      <c r="D21" s="663"/>
      <c r="E21" s="663"/>
      <c r="F21" s="663"/>
      <c r="G21" s="663"/>
      <c r="H21" s="663"/>
    </row>
    <row r="22" spans="1:8" ht="17.25" customHeight="1">
      <c r="A22" s="663"/>
      <c r="D22" s="663"/>
      <c r="E22" s="663"/>
      <c r="F22" s="663"/>
      <c r="G22" s="663"/>
      <c r="H22" s="663"/>
    </row>
    <row r="23" spans="1:8" ht="17.25" customHeight="1">
      <c r="A23" s="663"/>
      <c r="D23" s="663"/>
      <c r="E23" s="663"/>
      <c r="F23" s="663"/>
      <c r="G23" s="663"/>
      <c r="H23" s="663"/>
    </row>
    <row r="24" spans="1:8" ht="17.25" customHeight="1">
      <c r="A24" s="663"/>
      <c r="D24" s="663"/>
      <c r="E24" s="663"/>
      <c r="F24" s="663"/>
      <c r="G24" s="663"/>
      <c r="H24" s="663"/>
    </row>
    <row r="25" spans="1:8" ht="17.25" customHeight="1">
      <c r="A25" s="663"/>
      <c r="D25" s="663"/>
      <c r="E25" s="663"/>
      <c r="F25" s="663"/>
      <c r="G25" s="663"/>
      <c r="H25" s="663"/>
    </row>
    <row r="26" spans="1:8" ht="17.25" customHeight="1">
      <c r="A26" s="663"/>
      <c r="D26" s="663"/>
      <c r="E26" s="663"/>
      <c r="F26" s="663"/>
      <c r="G26" s="663"/>
      <c r="H26" s="663"/>
    </row>
    <row r="27" spans="1:8" ht="17.25" customHeight="1">
      <c r="A27" s="663"/>
      <c r="D27" s="663"/>
      <c r="E27" s="663"/>
      <c r="F27" s="663"/>
      <c r="G27" s="663"/>
      <c r="H27" s="663"/>
    </row>
    <row r="28" spans="1:8" ht="17.25" customHeight="1">
      <c r="A28" s="663"/>
      <c r="D28" s="663"/>
      <c r="E28" s="663"/>
      <c r="F28" s="663"/>
      <c r="G28" s="663"/>
      <c r="H28" s="663"/>
    </row>
    <row r="29" spans="1:8" ht="17.25" customHeight="1">
      <c r="A29" s="663"/>
      <c r="D29" s="663"/>
      <c r="E29" s="663"/>
      <c r="F29" s="663"/>
      <c r="G29" s="663"/>
      <c r="H29" s="663"/>
    </row>
    <row r="30" spans="1:8" ht="17.25" customHeight="1">
      <c r="A30" s="663"/>
      <c r="D30" s="663"/>
      <c r="E30" s="663"/>
      <c r="F30" s="663"/>
      <c r="G30" s="663"/>
      <c r="H30" s="663"/>
    </row>
    <row r="31" spans="1:8" ht="17.25" customHeight="1">
      <c r="A31" s="663"/>
      <c r="D31" s="663"/>
      <c r="E31" s="663"/>
      <c r="F31" s="663"/>
      <c r="G31" s="663"/>
      <c r="H31" s="663"/>
    </row>
    <row r="32" spans="1:8" ht="17.25" customHeight="1">
      <c r="A32" s="663"/>
      <c r="D32" s="663"/>
      <c r="E32" s="663"/>
      <c r="F32" s="663"/>
      <c r="G32" s="663"/>
      <c r="H32" s="663"/>
    </row>
    <row r="33" spans="1:8" ht="17.25" customHeight="1">
      <c r="A33" s="663"/>
      <c r="D33" s="663"/>
      <c r="E33" s="663"/>
      <c r="F33" s="663"/>
      <c r="G33" s="663"/>
      <c r="H33" s="663"/>
    </row>
    <row r="34" spans="1:8" ht="17.25" customHeight="1">
      <c r="A34" s="663"/>
      <c r="D34" s="663"/>
      <c r="E34" s="663"/>
      <c r="F34" s="663"/>
      <c r="G34" s="663"/>
      <c r="H34" s="663"/>
    </row>
    <row r="35" spans="1:8" ht="17.25" customHeight="1">
      <c r="A35" s="663"/>
      <c r="D35" s="663"/>
      <c r="E35" s="663"/>
      <c r="F35" s="663"/>
      <c r="G35" s="663"/>
      <c r="H35" s="663"/>
    </row>
    <row r="36" spans="1:8" ht="17.25" customHeight="1">
      <c r="A36" s="663"/>
      <c r="D36" s="663"/>
      <c r="E36" s="663"/>
      <c r="F36" s="663"/>
      <c r="G36" s="663"/>
      <c r="H36" s="663"/>
    </row>
    <row r="37" spans="1:8" ht="17.25" customHeight="1">
      <c r="A37" s="663"/>
      <c r="D37" s="663"/>
      <c r="E37" s="663"/>
      <c r="F37" s="663"/>
      <c r="G37" s="663"/>
      <c r="H37" s="663"/>
    </row>
    <row r="38" spans="1:8" ht="17.25" customHeight="1">
      <c r="A38" s="663"/>
      <c r="D38" s="663"/>
      <c r="E38" s="663"/>
      <c r="F38" s="663"/>
      <c r="G38" s="663"/>
      <c r="H38" s="663"/>
    </row>
    <row r="39" spans="1:8" ht="17.25" customHeight="1">
      <c r="A39" s="663"/>
      <c r="D39" s="663"/>
      <c r="E39" s="663"/>
      <c r="F39" s="663"/>
      <c r="G39" s="663"/>
      <c r="H39" s="663"/>
    </row>
    <row r="40" spans="1:8" ht="17.25" customHeight="1">
      <c r="A40" s="663"/>
      <c r="D40" s="663"/>
      <c r="E40" s="663"/>
      <c r="F40" s="663"/>
      <c r="G40" s="663"/>
      <c r="H40" s="663"/>
    </row>
    <row r="41" spans="1:8" ht="17.25" customHeight="1">
      <c r="A41" s="663"/>
      <c r="D41" s="663"/>
      <c r="E41" s="663"/>
      <c r="F41" s="663"/>
      <c r="G41" s="663"/>
      <c r="H41" s="663"/>
    </row>
    <row r="42" spans="1:8" ht="17.25" customHeight="1">
      <c r="A42" s="663"/>
      <c r="D42" s="663"/>
      <c r="E42" s="663"/>
      <c r="F42" s="663"/>
      <c r="G42" s="663"/>
      <c r="H42" s="663"/>
    </row>
    <row r="43" spans="1:8" ht="17.25" customHeight="1">
      <c r="A43" s="663"/>
      <c r="D43" s="663"/>
      <c r="E43" s="663"/>
      <c r="F43" s="663"/>
      <c r="G43" s="663"/>
      <c r="H43" s="663"/>
    </row>
    <row r="44" spans="1:8" ht="17.25" customHeight="1">
      <c r="A44" s="663"/>
      <c r="D44" s="663"/>
      <c r="E44" s="663"/>
      <c r="F44" s="663"/>
      <c r="G44" s="663"/>
      <c r="H44" s="663"/>
    </row>
    <row r="45" spans="1:8" ht="17.25" customHeight="1">
      <c r="A45" s="663"/>
      <c r="D45" s="663"/>
      <c r="E45" s="663"/>
      <c r="F45" s="663"/>
      <c r="G45" s="663"/>
      <c r="H45" s="663"/>
    </row>
    <row r="46" spans="1:8" ht="17.25" customHeight="1">
      <c r="A46" s="663"/>
      <c r="D46" s="663"/>
      <c r="E46" s="663"/>
      <c r="F46" s="663"/>
      <c r="G46" s="663"/>
      <c r="H46" s="663"/>
    </row>
    <row r="47" spans="1:8" ht="17.25" customHeight="1">
      <c r="A47" s="663"/>
      <c r="D47" s="663"/>
      <c r="E47" s="663"/>
      <c r="F47" s="663"/>
      <c r="G47" s="663"/>
      <c r="H47" s="663"/>
    </row>
    <row r="48" spans="1:8" ht="17.25" customHeight="1">
      <c r="A48" s="663"/>
      <c r="D48" s="663"/>
      <c r="E48" s="663"/>
      <c r="F48" s="663"/>
      <c r="G48" s="663"/>
      <c r="H48" s="663"/>
    </row>
    <row r="49" spans="1:8" ht="17.25" customHeight="1">
      <c r="A49" s="663"/>
      <c r="D49" s="663"/>
      <c r="E49" s="663"/>
      <c r="F49" s="663"/>
      <c r="G49" s="663"/>
      <c r="H49" s="663"/>
    </row>
    <row r="50" spans="1:8" ht="17.25" customHeight="1">
      <c r="A50" s="663"/>
      <c r="D50" s="663"/>
      <c r="E50" s="663"/>
      <c r="F50" s="663"/>
      <c r="G50" s="663"/>
      <c r="H50" s="663"/>
    </row>
    <row r="51" spans="1:8" ht="17.25" customHeight="1">
      <c r="A51" s="663"/>
      <c r="D51" s="663"/>
      <c r="E51" s="663"/>
      <c r="F51" s="663"/>
      <c r="G51" s="663"/>
      <c r="H51" s="663"/>
    </row>
    <row r="52" spans="1:8" ht="17.25" customHeight="1">
      <c r="A52" s="663"/>
      <c r="D52" s="663"/>
      <c r="E52" s="663"/>
      <c r="F52" s="663"/>
      <c r="G52" s="663"/>
      <c r="H52" s="663"/>
    </row>
    <row r="53" spans="1:8" ht="17.25" customHeight="1">
      <c r="A53" s="663"/>
      <c r="D53" s="663"/>
      <c r="E53" s="663"/>
      <c r="F53" s="663"/>
      <c r="G53" s="663"/>
      <c r="H53" s="663"/>
    </row>
    <row r="54" spans="1:8" ht="17.25" customHeight="1">
      <c r="A54" s="663"/>
      <c r="D54" s="663"/>
      <c r="E54" s="663"/>
      <c r="F54" s="663"/>
      <c r="G54" s="663"/>
      <c r="H54" s="663"/>
    </row>
    <row r="55" spans="1:8" ht="17.25" customHeight="1">
      <c r="A55" s="663"/>
      <c r="D55" s="663"/>
      <c r="E55" s="663"/>
      <c r="F55" s="663"/>
      <c r="G55" s="663"/>
      <c r="H55" s="663"/>
    </row>
    <row r="56" spans="1:8" ht="17.25" customHeight="1">
      <c r="A56" s="663"/>
      <c r="D56" s="663"/>
      <c r="E56" s="663"/>
      <c r="F56" s="663"/>
      <c r="G56" s="663"/>
      <c r="H56" s="663"/>
    </row>
    <row r="57" spans="1:8" ht="17.25" customHeight="1">
      <c r="A57" s="663"/>
      <c r="D57" s="663"/>
      <c r="E57" s="663"/>
      <c r="F57" s="663"/>
      <c r="G57" s="663"/>
      <c r="H57" s="663"/>
    </row>
    <row r="58" spans="1:8" ht="17.25" customHeight="1">
      <c r="A58" s="663"/>
      <c r="D58" s="663"/>
      <c r="E58" s="663"/>
      <c r="F58" s="663"/>
      <c r="G58" s="663"/>
      <c r="H58" s="663"/>
    </row>
    <row r="59" spans="1:8" ht="17.25" customHeight="1">
      <c r="A59" s="663"/>
      <c r="D59" s="663"/>
      <c r="E59" s="663"/>
      <c r="F59" s="663"/>
      <c r="G59" s="663"/>
      <c r="H59" s="663"/>
    </row>
    <row r="60" spans="1:8" ht="17.25" customHeight="1">
      <c r="A60" s="663"/>
      <c r="D60" s="663"/>
      <c r="E60" s="663"/>
      <c r="F60" s="663"/>
      <c r="G60" s="663"/>
      <c r="H60" s="663"/>
    </row>
    <row r="61" spans="1:8" ht="17.25" customHeight="1">
      <c r="A61" s="663"/>
      <c r="D61" s="663"/>
      <c r="E61" s="663"/>
      <c r="F61" s="663"/>
      <c r="G61" s="663"/>
      <c r="H61" s="663"/>
    </row>
    <row r="62" spans="1:8" ht="17.25" customHeight="1">
      <c r="A62" s="663"/>
      <c r="D62" s="663"/>
      <c r="E62" s="663"/>
      <c r="F62" s="663"/>
      <c r="G62" s="663"/>
      <c r="H62" s="663"/>
    </row>
    <row r="63" spans="1:8" ht="17.25" customHeight="1">
      <c r="A63" s="663"/>
      <c r="D63" s="663"/>
      <c r="E63" s="663"/>
      <c r="F63" s="663"/>
      <c r="G63" s="663"/>
      <c r="H63" s="663"/>
    </row>
    <row r="64" spans="1:8" ht="17.25" customHeight="1">
      <c r="A64" s="663"/>
      <c r="D64" s="663"/>
      <c r="E64" s="663"/>
      <c r="F64" s="663"/>
      <c r="G64" s="663"/>
      <c r="H64" s="663"/>
    </row>
    <row r="65" spans="1:8" ht="17.25" customHeight="1">
      <c r="A65" s="663"/>
      <c r="D65" s="663"/>
      <c r="E65" s="663"/>
      <c r="F65" s="663"/>
      <c r="G65" s="663"/>
      <c r="H65" s="663"/>
    </row>
    <row r="66" spans="1:8" ht="17.25" customHeight="1">
      <c r="A66" s="663"/>
      <c r="D66" s="663"/>
      <c r="E66" s="663"/>
      <c r="F66" s="663"/>
      <c r="G66" s="663"/>
      <c r="H66" s="663"/>
    </row>
    <row r="67" spans="1:8" ht="17.25" customHeight="1">
      <c r="A67" s="663"/>
      <c r="D67" s="663"/>
      <c r="E67" s="663"/>
      <c r="F67" s="663"/>
      <c r="G67" s="663"/>
      <c r="H67" s="663"/>
    </row>
    <row r="68" spans="1:8" ht="17.25" customHeight="1">
      <c r="A68" s="663"/>
      <c r="D68" s="663"/>
      <c r="E68" s="663"/>
      <c r="F68" s="663"/>
      <c r="G68" s="663"/>
      <c r="H68" s="663"/>
    </row>
    <row r="69" spans="1:8" ht="17.25" customHeight="1">
      <c r="A69" s="663"/>
      <c r="D69" s="663"/>
      <c r="E69" s="663"/>
      <c r="F69" s="663"/>
      <c r="G69" s="663"/>
      <c r="H69" s="663"/>
    </row>
    <row r="70" spans="1:8" ht="17.25" customHeight="1">
      <c r="A70" s="663"/>
      <c r="D70" s="663"/>
      <c r="E70" s="663"/>
      <c r="F70" s="663"/>
      <c r="G70" s="663"/>
      <c r="H70" s="663"/>
    </row>
    <row r="71" spans="1:8" ht="17.25" customHeight="1">
      <c r="A71" s="663"/>
      <c r="D71" s="663"/>
      <c r="E71" s="663"/>
      <c r="F71" s="663"/>
      <c r="G71" s="663"/>
      <c r="H71" s="663"/>
    </row>
    <row r="72" spans="1:8" ht="17.25" customHeight="1">
      <c r="A72" s="663"/>
      <c r="D72" s="663"/>
      <c r="E72" s="663"/>
      <c r="F72" s="663"/>
      <c r="G72" s="663"/>
      <c r="H72" s="663"/>
    </row>
    <row r="73" spans="1:8" ht="17.25" customHeight="1">
      <c r="A73" s="663"/>
      <c r="D73" s="663"/>
      <c r="E73" s="663"/>
      <c r="F73" s="663"/>
      <c r="G73" s="663"/>
      <c r="H73" s="663"/>
    </row>
    <row r="74" spans="1:8" ht="17.25" customHeight="1">
      <c r="A74" s="663"/>
      <c r="D74" s="663"/>
      <c r="E74" s="663"/>
      <c r="F74" s="663"/>
      <c r="G74" s="663"/>
      <c r="H74" s="663"/>
    </row>
    <row r="75" spans="1:8" ht="17.25" customHeight="1">
      <c r="A75" s="663"/>
      <c r="D75" s="663"/>
      <c r="E75" s="663"/>
      <c r="F75" s="663"/>
      <c r="G75" s="663"/>
      <c r="H75" s="663"/>
    </row>
    <row r="76" spans="1:8" ht="17.25" customHeight="1">
      <c r="A76" s="663"/>
      <c r="D76" s="663"/>
      <c r="E76" s="663"/>
      <c r="F76" s="663"/>
      <c r="G76" s="663"/>
      <c r="H76" s="663"/>
    </row>
    <row r="77" spans="1:8" ht="17.25" customHeight="1">
      <c r="A77" s="663"/>
      <c r="D77" s="663"/>
      <c r="E77" s="663"/>
      <c r="F77" s="663"/>
      <c r="G77" s="663"/>
      <c r="H77" s="663"/>
    </row>
    <row r="78" spans="1:8" ht="17.25" customHeight="1">
      <c r="A78" s="663"/>
      <c r="D78" s="663"/>
      <c r="E78" s="663"/>
      <c r="F78" s="663"/>
      <c r="G78" s="663"/>
      <c r="H78" s="663"/>
    </row>
    <row r="79" spans="1:8" ht="17.25" customHeight="1">
      <c r="A79" s="663"/>
      <c r="D79" s="663"/>
      <c r="E79" s="663"/>
      <c r="F79" s="663"/>
      <c r="G79" s="663"/>
      <c r="H79" s="663"/>
    </row>
    <row r="80" spans="1:8" ht="17.25" customHeight="1">
      <c r="A80" s="663"/>
      <c r="D80" s="663"/>
      <c r="E80" s="663"/>
      <c r="F80" s="663"/>
      <c r="G80" s="663"/>
      <c r="H80" s="663"/>
    </row>
    <row r="81" spans="1:8" ht="17.25" customHeight="1">
      <c r="A81" s="663"/>
      <c r="D81" s="663"/>
      <c r="E81" s="663"/>
      <c r="F81" s="663"/>
      <c r="G81" s="663"/>
      <c r="H81" s="663"/>
    </row>
    <row r="82" spans="1:8" ht="17.25" customHeight="1">
      <c r="A82" s="663"/>
      <c r="D82" s="663"/>
      <c r="E82" s="663"/>
      <c r="F82" s="663"/>
      <c r="G82" s="663"/>
      <c r="H82" s="663"/>
    </row>
    <row r="83" spans="1:8" ht="17.25" customHeight="1">
      <c r="A83" s="663"/>
      <c r="D83" s="663"/>
      <c r="E83" s="663"/>
      <c r="F83" s="663"/>
      <c r="G83" s="663"/>
      <c r="H83" s="663"/>
    </row>
    <row r="84" spans="1:8" ht="17.25" customHeight="1">
      <c r="A84" s="663"/>
      <c r="D84" s="663"/>
      <c r="E84" s="663"/>
      <c r="F84" s="663"/>
      <c r="G84" s="663"/>
      <c r="H84" s="663"/>
    </row>
    <row r="85" spans="1:8" ht="17.25" customHeight="1">
      <c r="A85" s="663"/>
      <c r="D85" s="663"/>
      <c r="E85" s="663"/>
      <c r="F85" s="663"/>
      <c r="G85" s="663"/>
      <c r="H85" s="663"/>
    </row>
    <row r="86" spans="1:8" ht="17.25" customHeight="1">
      <c r="A86" s="663"/>
      <c r="D86" s="663"/>
      <c r="E86" s="663"/>
      <c r="F86" s="663"/>
      <c r="G86" s="663"/>
      <c r="H86" s="663"/>
    </row>
    <row r="87" spans="1:8" ht="17.25" customHeight="1">
      <c r="A87" s="663"/>
      <c r="D87" s="663"/>
      <c r="E87" s="663"/>
      <c r="F87" s="663"/>
      <c r="G87" s="663"/>
      <c r="H87" s="663"/>
    </row>
    <row r="88" spans="1:8" ht="17.25" customHeight="1">
      <c r="A88" s="663"/>
      <c r="D88" s="663"/>
      <c r="E88" s="663"/>
      <c r="F88" s="663"/>
      <c r="G88" s="663"/>
      <c r="H88" s="663"/>
    </row>
    <row r="89" spans="1:8" ht="17.25" customHeight="1">
      <c r="A89" s="663"/>
      <c r="D89" s="663"/>
      <c r="E89" s="663"/>
      <c r="F89" s="663"/>
      <c r="G89" s="663"/>
      <c r="H89" s="663"/>
    </row>
    <row r="90" spans="1:8" ht="17.25" customHeight="1">
      <c r="A90" s="663"/>
      <c r="D90" s="663"/>
      <c r="E90" s="663"/>
      <c r="F90" s="663"/>
      <c r="G90" s="663"/>
      <c r="H90" s="663"/>
    </row>
    <row r="91" spans="1:8" ht="17.25" customHeight="1">
      <c r="A91" s="663"/>
      <c r="D91" s="663"/>
      <c r="E91" s="663"/>
      <c r="F91" s="663"/>
      <c r="G91" s="663"/>
      <c r="H91" s="663"/>
    </row>
    <row r="92" spans="1:8" ht="17.25" customHeight="1">
      <c r="A92" s="663"/>
      <c r="D92" s="663"/>
      <c r="E92" s="663"/>
      <c r="F92" s="663"/>
      <c r="G92" s="663"/>
      <c r="H92" s="663"/>
    </row>
    <row r="93" spans="1:8" ht="17.25" customHeight="1">
      <c r="A93" s="663"/>
      <c r="D93" s="663"/>
      <c r="E93" s="663"/>
      <c r="F93" s="663"/>
      <c r="G93" s="663"/>
      <c r="H93" s="663"/>
    </row>
    <row r="94" spans="1:8" ht="17.25" customHeight="1">
      <c r="A94" s="663"/>
      <c r="D94" s="663"/>
      <c r="E94" s="663"/>
      <c r="F94" s="663"/>
      <c r="G94" s="663"/>
      <c r="H94" s="663"/>
    </row>
    <row r="95" spans="1:8" ht="17.25" customHeight="1">
      <c r="A95" s="663"/>
      <c r="D95" s="663"/>
      <c r="E95" s="663"/>
      <c r="F95" s="663"/>
      <c r="G95" s="663"/>
      <c r="H95" s="663"/>
    </row>
    <row r="96" spans="1:8" ht="17.25" customHeight="1">
      <c r="A96" s="663"/>
      <c r="D96" s="663"/>
      <c r="E96" s="663"/>
      <c r="F96" s="663"/>
      <c r="G96" s="663"/>
      <c r="H96" s="663"/>
    </row>
    <row r="97" spans="1:12" ht="17.25" customHeight="1">
      <c r="A97" s="663"/>
      <c r="D97" s="663"/>
      <c r="E97" s="663"/>
      <c r="F97" s="663"/>
      <c r="G97" s="663"/>
      <c r="H97" s="663"/>
    </row>
    <row r="98" spans="1:12" ht="17.25" customHeight="1">
      <c r="A98" s="663"/>
      <c r="D98" s="663"/>
      <c r="E98" s="663"/>
      <c r="F98" s="663"/>
      <c r="G98" s="663"/>
      <c r="H98" s="663"/>
    </row>
    <row r="99" spans="1:12" ht="17.25" customHeight="1">
      <c r="A99" s="663"/>
      <c r="D99" s="663"/>
      <c r="E99" s="663"/>
      <c r="F99" s="663"/>
      <c r="G99" s="663"/>
      <c r="H99" s="663"/>
    </row>
    <row r="100" spans="1:12" ht="17.25" customHeight="1">
      <c r="A100" s="663"/>
      <c r="D100" s="663"/>
      <c r="E100" s="663"/>
      <c r="F100" s="663"/>
      <c r="G100" s="663"/>
      <c r="H100" s="663"/>
    </row>
    <row r="101" spans="1:12" ht="17.25" customHeight="1">
      <c r="A101" s="663"/>
      <c r="D101" s="663"/>
      <c r="E101" s="663"/>
      <c r="F101" s="663"/>
      <c r="G101" s="663"/>
      <c r="H101" s="663"/>
    </row>
    <row r="102" spans="1:12" ht="17.25" customHeight="1">
      <c r="A102" s="663"/>
      <c r="D102" s="663"/>
      <c r="E102" s="663"/>
      <c r="F102" s="663"/>
      <c r="G102" s="663"/>
      <c r="H102" s="663"/>
    </row>
    <row r="103" spans="1:12" ht="17.25" customHeight="1">
      <c r="A103" s="663"/>
      <c r="D103" s="663"/>
      <c r="E103" s="663"/>
      <c r="F103" s="663"/>
      <c r="G103" s="663"/>
      <c r="H103" s="663"/>
    </row>
    <row r="104" spans="1:12" ht="17.25" customHeight="1">
      <c r="A104" s="673"/>
      <c r="B104" s="669"/>
      <c r="C104" s="669"/>
    </row>
    <row r="105" spans="1:12" ht="17.25" customHeight="1">
      <c r="A105" s="673"/>
      <c r="B105" s="669"/>
      <c r="C105" s="669"/>
    </row>
    <row r="106" spans="1:12" ht="17.25" customHeight="1">
      <c r="A106" s="673"/>
      <c r="B106" s="669"/>
      <c r="C106" s="669"/>
    </row>
    <row r="107" spans="1:12" ht="17.25" customHeight="1">
      <c r="A107" s="673"/>
      <c r="B107" s="662"/>
      <c r="C107" s="662"/>
      <c r="D107" s="880"/>
      <c r="E107" s="880"/>
      <c r="F107" s="880"/>
      <c r="G107" s="880"/>
      <c r="H107" s="880"/>
      <c r="L107" s="661"/>
    </row>
    <row r="108" spans="1:12" ht="17.25" customHeight="1">
      <c r="A108" s="673"/>
      <c r="B108" s="662"/>
      <c r="C108" s="662"/>
      <c r="D108" s="880"/>
      <c r="E108" s="880"/>
      <c r="F108" s="880"/>
      <c r="G108" s="880"/>
      <c r="H108" s="880"/>
      <c r="L108" s="673"/>
    </row>
    <row r="109" spans="1:12" ht="17.25" customHeight="1">
      <c r="A109" s="673"/>
      <c r="B109" s="662"/>
      <c r="C109" s="662"/>
      <c r="D109" s="880"/>
      <c r="E109" s="880"/>
      <c r="F109" s="880"/>
      <c r="G109" s="880"/>
      <c r="H109" s="880"/>
      <c r="L109" s="661"/>
    </row>
    <row r="110" spans="1:12" ht="17.25" customHeight="1">
      <c r="A110" s="673"/>
      <c r="B110" s="662"/>
      <c r="C110" s="662"/>
      <c r="D110" s="880"/>
      <c r="E110" s="880"/>
      <c r="F110" s="880"/>
      <c r="G110" s="880"/>
      <c r="H110" s="880"/>
    </row>
    <row r="111" spans="1:12" ht="17.25" customHeight="1">
      <c r="A111" s="673"/>
      <c r="B111" s="669"/>
      <c r="C111" s="669"/>
    </row>
    <row r="112" spans="1:12" ht="17.25" customHeight="1">
      <c r="B112" s="671"/>
      <c r="C112" s="671"/>
    </row>
    <row r="113" spans="2:8" ht="17.25" customHeight="1">
      <c r="B113" s="669"/>
      <c r="C113" s="669"/>
    </row>
    <row r="114" spans="2:8" ht="17.25" customHeight="1">
      <c r="B114" s="669"/>
      <c r="C114" s="669"/>
    </row>
    <row r="115" spans="2:8" ht="17.25" customHeight="1">
      <c r="B115" s="669"/>
      <c r="C115" s="669"/>
    </row>
    <row r="116" spans="2:8" ht="17.25" customHeight="1">
      <c r="B116" s="669"/>
      <c r="C116" s="669"/>
    </row>
    <row r="117" spans="2:8" ht="17.25" customHeight="1">
      <c r="B117" s="669"/>
      <c r="C117" s="669"/>
    </row>
    <row r="118" spans="2:8" ht="17.25" customHeight="1">
      <c r="B118" s="669"/>
      <c r="C118" s="669"/>
    </row>
    <row r="119" spans="2:8" ht="17.25" customHeight="1">
      <c r="B119" s="662"/>
      <c r="C119" s="662"/>
      <c r="D119" s="880"/>
      <c r="E119" s="880"/>
      <c r="F119" s="880"/>
      <c r="G119" s="880"/>
      <c r="H119" s="880"/>
    </row>
    <row r="120" spans="2:8" ht="17.25" customHeight="1">
      <c r="B120" s="669"/>
      <c r="C120" s="669"/>
      <c r="D120" s="889"/>
      <c r="E120" s="889"/>
    </row>
    <row r="121" spans="2:8" ht="17.25" customHeight="1">
      <c r="B121" s="672"/>
      <c r="C121" s="672"/>
      <c r="D121" s="879"/>
      <c r="E121" s="894"/>
      <c r="F121" s="884"/>
      <c r="G121" s="884"/>
    </row>
    <row r="122" spans="2:8" ht="17.25" customHeight="1">
      <c r="B122" s="900"/>
      <c r="C122" s="900"/>
      <c r="D122" s="894"/>
      <c r="E122" s="894"/>
    </row>
    <row r="123" spans="2:8" ht="17.25" customHeight="1">
      <c r="B123" s="672"/>
      <c r="C123" s="672"/>
      <c r="D123" s="879"/>
      <c r="E123" s="879"/>
    </row>
    <row r="124" spans="2:8" ht="17.25" customHeight="1">
      <c r="B124" s="900"/>
      <c r="C124" s="900"/>
      <c r="D124" s="894"/>
      <c r="E124" s="894"/>
    </row>
    <row r="125" spans="2:8" ht="17.25" customHeight="1">
      <c r="B125" s="672"/>
      <c r="C125" s="672"/>
      <c r="D125" s="879"/>
      <c r="E125" s="879"/>
    </row>
    <row r="126" spans="2:8" ht="17.25" customHeight="1">
      <c r="B126" s="672"/>
      <c r="C126" s="672"/>
      <c r="D126" s="879"/>
      <c r="E126" s="879"/>
    </row>
    <row r="127" spans="2:8" ht="17.25" customHeight="1">
      <c r="B127" s="672"/>
      <c r="C127" s="672"/>
      <c r="D127" s="879"/>
      <c r="E127" s="879"/>
    </row>
    <row r="128" spans="2:8" ht="17.25" customHeight="1">
      <c r="B128" s="672"/>
      <c r="C128" s="672"/>
      <c r="D128" s="884"/>
      <c r="E128" s="882"/>
    </row>
    <row r="129" spans="2:5" ht="17.25" customHeight="1">
      <c r="B129" s="669"/>
      <c r="C129" s="669"/>
    </row>
    <row r="130" spans="2:5" ht="17.25" customHeight="1">
      <c r="B130" s="669"/>
      <c r="C130" s="669"/>
    </row>
    <row r="131" spans="2:5" ht="17.25" customHeight="1">
      <c r="B131" s="669"/>
      <c r="C131" s="669"/>
    </row>
    <row r="132" spans="2:5" ht="17.25" customHeight="1">
      <c r="B132" s="669"/>
      <c r="C132" s="669"/>
    </row>
    <row r="133" spans="2:5" ht="17.25" customHeight="1">
      <c r="B133" s="669"/>
      <c r="C133" s="669"/>
    </row>
    <row r="134" spans="2:5" ht="17.25" customHeight="1">
      <c r="B134" s="669"/>
      <c r="C134" s="669"/>
    </row>
    <row r="135" spans="2:5" ht="17.25" customHeight="1">
      <c r="B135" s="669"/>
      <c r="C135" s="669"/>
    </row>
    <row r="136" spans="2:5" ht="17.25" customHeight="1">
      <c r="B136" s="669"/>
      <c r="C136" s="669"/>
    </row>
    <row r="138" spans="2:5" ht="17.25" customHeight="1">
      <c r="B138" s="668"/>
      <c r="C138" s="668"/>
      <c r="D138" s="879"/>
      <c r="E138" s="879"/>
    </row>
    <row r="139" spans="2:5" ht="17.25" customHeight="1">
      <c r="B139" s="672"/>
      <c r="C139" s="672"/>
      <c r="D139" s="879"/>
      <c r="E139" s="879"/>
    </row>
    <row r="140" spans="2:5" ht="17.25" customHeight="1">
      <c r="B140" s="672"/>
      <c r="C140" s="672"/>
      <c r="D140" s="879"/>
      <c r="E140" s="879"/>
    </row>
    <row r="141" spans="2:5" ht="17.25" customHeight="1">
      <c r="D141" s="879"/>
      <c r="E141" s="879"/>
    </row>
    <row r="142" spans="2:5" ht="17.25" customHeight="1">
      <c r="B142" s="672"/>
      <c r="C142" s="672"/>
      <c r="D142" s="882"/>
      <c r="E142" s="882"/>
    </row>
    <row r="143" spans="2:5" ht="17.25" customHeight="1">
      <c r="B143" s="666"/>
      <c r="C143" s="666"/>
    </row>
    <row r="144" spans="2:5" ht="17.25" customHeight="1">
      <c r="B144" s="671"/>
      <c r="C144" s="671"/>
    </row>
    <row r="145" spans="2:7" ht="17.25" customHeight="1">
      <c r="B145" s="671"/>
      <c r="C145" s="671"/>
    </row>
    <row r="146" spans="2:7" ht="17.25" customHeight="1">
      <c r="B146" s="674"/>
      <c r="C146" s="674"/>
    </row>
    <row r="147" spans="2:7" ht="17.25" customHeight="1">
      <c r="B147" s="674"/>
      <c r="C147" s="674"/>
    </row>
    <row r="148" spans="2:7" ht="17.25" customHeight="1">
      <c r="B148" s="674"/>
      <c r="C148" s="674"/>
    </row>
    <row r="150" spans="2:7" ht="17.25" customHeight="1">
      <c r="B150" s="675"/>
      <c r="C150" s="675"/>
    </row>
    <row r="151" spans="2:7" ht="17.25" customHeight="1">
      <c r="B151" s="670"/>
      <c r="C151" s="670"/>
    </row>
    <row r="152" spans="2:7" ht="17.25" customHeight="1">
      <c r="B152" s="669"/>
      <c r="C152" s="669"/>
    </row>
    <row r="153" spans="2:7" ht="17.25" customHeight="1">
      <c r="B153" s="669"/>
      <c r="C153" s="669"/>
    </row>
    <row r="154" spans="2:7" ht="17.25" customHeight="1">
      <c r="B154" s="669"/>
      <c r="C154" s="669"/>
    </row>
    <row r="155" spans="2:7" ht="17.25" customHeight="1">
      <c r="B155" s="669"/>
      <c r="C155" s="669"/>
    </row>
    <row r="156" spans="2:7" ht="17.25" customHeight="1">
      <c r="B156" s="669"/>
      <c r="C156" s="669"/>
    </row>
    <row r="157" spans="2:7" ht="17.25" customHeight="1">
      <c r="B157" s="662"/>
      <c r="C157" s="662"/>
      <c r="D157" s="880"/>
      <c r="E157" s="880"/>
      <c r="F157" s="880"/>
      <c r="G157" s="880"/>
    </row>
    <row r="158" spans="2:7" ht="17.25" customHeight="1">
      <c r="B158" s="662"/>
      <c r="C158" s="662"/>
      <c r="D158" s="880"/>
      <c r="E158" s="880"/>
      <c r="F158" s="880"/>
      <c r="G158" s="880"/>
    </row>
    <row r="159" spans="2:7" ht="17.25" customHeight="1">
      <c r="B159" s="670"/>
      <c r="C159" s="670"/>
    </row>
    <row r="160" spans="2:7" ht="17.25" customHeight="1">
      <c r="B160" s="668"/>
      <c r="C160" s="668"/>
      <c r="D160" s="879"/>
    </row>
    <row r="161" spans="2:8" ht="17.25" customHeight="1">
      <c r="B161" s="668"/>
      <c r="C161" s="668"/>
      <c r="D161" s="879"/>
    </row>
    <row r="162" spans="2:8" ht="17.25" customHeight="1">
      <c r="B162" s="668"/>
      <c r="C162" s="668"/>
      <c r="D162" s="879"/>
    </row>
    <row r="163" spans="2:8" ht="17.25" customHeight="1">
      <c r="B163" s="668"/>
      <c r="C163" s="668"/>
      <c r="D163" s="879"/>
    </row>
    <row r="164" spans="2:8" ht="17.25" customHeight="1">
      <c r="B164" s="668"/>
      <c r="C164" s="668"/>
      <c r="D164" s="879"/>
    </row>
    <row r="165" spans="2:8" ht="17.25" customHeight="1">
      <c r="B165" s="668"/>
      <c r="C165" s="668"/>
      <c r="D165" s="879"/>
    </row>
    <row r="166" spans="2:8" ht="17.25" customHeight="1">
      <c r="B166" s="668"/>
      <c r="C166" s="668"/>
      <c r="D166" s="879"/>
    </row>
    <row r="167" spans="2:8" ht="17.25" customHeight="1">
      <c r="B167" s="668"/>
      <c r="C167" s="668"/>
      <c r="D167" s="879"/>
    </row>
    <row r="168" spans="2:8" ht="17.25" customHeight="1">
      <c r="B168" s="668"/>
      <c r="C168" s="668"/>
      <c r="D168" s="879"/>
    </row>
    <row r="169" spans="2:8" ht="17.25" customHeight="1">
      <c r="B169" s="668"/>
      <c r="C169" s="668"/>
      <c r="D169" s="879"/>
    </row>
    <row r="170" spans="2:8" ht="17.25" customHeight="1">
      <c r="B170" s="668"/>
      <c r="C170" s="668"/>
      <c r="D170" s="879"/>
    </row>
    <row r="171" spans="2:8" ht="17.25" customHeight="1">
      <c r="B171" s="668"/>
      <c r="C171" s="668"/>
      <c r="D171" s="879"/>
    </row>
    <row r="172" spans="2:8" ht="17.25" customHeight="1">
      <c r="B172" s="668"/>
      <c r="C172" s="668"/>
      <c r="D172" s="879"/>
    </row>
    <row r="173" spans="2:8" ht="17.25" customHeight="1">
      <c r="B173" s="672"/>
      <c r="C173" s="672"/>
      <c r="D173" s="882"/>
    </row>
    <row r="174" spans="2:8" ht="17.25" customHeight="1">
      <c r="B174" s="669"/>
      <c r="C174" s="669"/>
      <c r="D174" s="884"/>
    </row>
    <row r="175" spans="2:8" ht="17.25" customHeight="1">
      <c r="B175" s="670"/>
      <c r="C175" s="670"/>
    </row>
    <row r="176" spans="2:8" ht="17.25" customHeight="1">
      <c r="B176" s="668"/>
      <c r="C176" s="668"/>
      <c r="D176" s="879"/>
      <c r="E176" s="879"/>
      <c r="F176" s="879"/>
      <c r="G176" s="879"/>
      <c r="H176" s="880"/>
    </row>
    <row r="177" spans="2:8" ht="17.25" customHeight="1">
      <c r="B177" s="662"/>
      <c r="C177" s="662"/>
      <c r="D177" s="880"/>
      <c r="E177" s="880"/>
      <c r="F177" s="880"/>
      <c r="G177" s="880"/>
      <c r="H177" s="880"/>
    </row>
    <row r="178" spans="2:8" ht="17.25" customHeight="1">
      <c r="B178" s="668"/>
      <c r="C178" s="668"/>
      <c r="D178" s="879"/>
      <c r="E178" s="879"/>
      <c r="F178" s="879"/>
      <c r="G178" s="879"/>
      <c r="H178" s="880"/>
    </row>
    <row r="179" spans="2:8" ht="17.25" customHeight="1">
      <c r="B179" s="662"/>
      <c r="C179" s="662"/>
      <c r="D179" s="880"/>
      <c r="E179" s="880"/>
      <c r="F179" s="880"/>
      <c r="G179" s="880"/>
      <c r="H179" s="880"/>
    </row>
    <row r="180" spans="2:8" ht="17.25" customHeight="1">
      <c r="B180" s="668"/>
      <c r="C180" s="668"/>
      <c r="D180" s="879"/>
      <c r="E180" s="879"/>
      <c r="F180" s="879"/>
      <c r="G180" s="879"/>
      <c r="H180" s="880"/>
    </row>
    <row r="181" spans="2:8" ht="17.25" customHeight="1">
      <c r="B181" s="662"/>
      <c r="C181" s="662"/>
      <c r="D181" s="880"/>
      <c r="E181" s="880"/>
      <c r="F181" s="880"/>
      <c r="G181" s="880"/>
      <c r="H181" s="880"/>
    </row>
    <row r="182" spans="2:8" ht="17.25" customHeight="1">
      <c r="B182" s="668"/>
      <c r="C182" s="668"/>
      <c r="D182" s="879"/>
      <c r="E182" s="879"/>
      <c r="F182" s="879"/>
      <c r="G182" s="879"/>
      <c r="H182" s="880"/>
    </row>
    <row r="183" spans="2:8" ht="17.25" customHeight="1">
      <c r="B183" s="662"/>
      <c r="C183" s="662"/>
      <c r="D183" s="880"/>
      <c r="E183" s="880"/>
      <c r="F183" s="880"/>
      <c r="G183" s="880"/>
      <c r="H183" s="880"/>
    </row>
    <row r="184" spans="2:8" ht="17.25" customHeight="1">
      <c r="B184" s="668"/>
      <c r="C184" s="668"/>
      <c r="D184" s="879"/>
      <c r="E184" s="879"/>
      <c r="F184" s="879"/>
      <c r="G184" s="879"/>
      <c r="H184" s="880"/>
    </row>
    <row r="185" spans="2:8" ht="17.25" customHeight="1">
      <c r="B185" s="662"/>
      <c r="C185" s="662"/>
      <c r="D185" s="880"/>
      <c r="E185" s="880"/>
      <c r="F185" s="880"/>
      <c r="G185" s="880"/>
      <c r="H185" s="880"/>
    </row>
    <row r="186" spans="2:8" ht="17.25" customHeight="1">
      <c r="B186" s="672"/>
      <c r="C186" s="672"/>
      <c r="D186" s="879"/>
      <c r="E186" s="879"/>
      <c r="F186" s="879"/>
      <c r="G186" s="879"/>
      <c r="H186" s="880"/>
    </row>
    <row r="187" spans="2:8" ht="17.25" customHeight="1">
      <c r="B187" s="662"/>
      <c r="C187" s="662"/>
      <c r="D187" s="880"/>
      <c r="E187" s="880"/>
      <c r="F187" s="880"/>
      <c r="G187" s="880"/>
      <c r="H187" s="880"/>
    </row>
    <row r="188" spans="2:8" ht="17.25" customHeight="1">
      <c r="B188" s="669"/>
      <c r="C188" s="669"/>
    </row>
    <row r="189" spans="2:8" ht="17.25" customHeight="1">
      <c r="B189" s="669"/>
      <c r="C189" s="669"/>
    </row>
    <row r="190" spans="2:8" ht="17.25" customHeight="1">
      <c r="B190" s="669"/>
      <c r="C190" s="669"/>
    </row>
    <row r="191" spans="2:8" ht="17.25" customHeight="1">
      <c r="B191" s="670"/>
      <c r="C191" s="670"/>
    </row>
    <row r="192" spans="2:8" ht="17.25" customHeight="1">
      <c r="B192" s="662"/>
      <c r="C192" s="662"/>
      <c r="D192" s="880"/>
      <c r="E192" s="880"/>
      <c r="F192" s="880"/>
      <c r="G192" s="880"/>
      <c r="H192" s="880"/>
    </row>
    <row r="193" spans="2:4" ht="17.25" customHeight="1">
      <c r="B193" s="670"/>
      <c r="C193" s="670"/>
    </row>
    <row r="194" spans="2:4" ht="17.25" customHeight="1">
      <c r="B194" s="668"/>
      <c r="C194" s="668"/>
      <c r="D194" s="879"/>
    </row>
    <row r="195" spans="2:4" ht="17.25" customHeight="1">
      <c r="B195" s="668"/>
      <c r="C195" s="668"/>
      <c r="D195" s="879"/>
    </row>
    <row r="196" spans="2:4" ht="17.25" customHeight="1">
      <c r="B196" s="668"/>
      <c r="C196" s="668"/>
      <c r="D196" s="879"/>
    </row>
    <row r="197" spans="2:4" ht="17.25" customHeight="1">
      <c r="B197" s="668"/>
      <c r="C197" s="668"/>
      <c r="D197" s="879"/>
    </row>
    <row r="198" spans="2:4" ht="17.25" customHeight="1">
      <c r="B198" s="668"/>
      <c r="C198" s="668"/>
      <c r="D198" s="879"/>
    </row>
    <row r="199" spans="2:4" ht="17.25" customHeight="1">
      <c r="B199" s="668"/>
      <c r="C199" s="668"/>
      <c r="D199" s="879"/>
    </row>
    <row r="200" spans="2:4" ht="17.25" customHeight="1">
      <c r="B200" s="668"/>
      <c r="C200" s="668"/>
      <c r="D200" s="879"/>
    </row>
    <row r="201" spans="2:4" ht="17.25" customHeight="1">
      <c r="B201" s="668"/>
      <c r="C201" s="668"/>
      <c r="D201" s="879"/>
    </row>
    <row r="202" spans="2:4" ht="17.25" customHeight="1">
      <c r="B202" s="668"/>
      <c r="C202" s="668"/>
      <c r="D202" s="879"/>
    </row>
    <row r="203" spans="2:4" ht="17.25" customHeight="1">
      <c r="B203" s="668"/>
      <c r="C203" s="668"/>
      <c r="D203" s="879"/>
    </row>
    <row r="204" spans="2:4" ht="17.25" customHeight="1">
      <c r="B204" s="668"/>
      <c r="C204" s="668"/>
      <c r="D204" s="879"/>
    </row>
    <row r="205" spans="2:4" ht="17.25" customHeight="1">
      <c r="B205" s="668"/>
      <c r="C205" s="668"/>
      <c r="D205" s="879"/>
    </row>
    <row r="206" spans="2:4" ht="17.25" customHeight="1">
      <c r="B206" s="668"/>
      <c r="C206" s="668"/>
      <c r="D206" s="879"/>
    </row>
    <row r="207" spans="2:4" ht="17.25" customHeight="1">
      <c r="B207" s="672"/>
      <c r="C207" s="672"/>
      <c r="D207" s="882"/>
    </row>
    <row r="208" spans="2:4" ht="17.25" customHeight="1">
      <c r="B208" s="670"/>
      <c r="C208" s="670"/>
      <c r="D208" s="884"/>
    </row>
    <row r="209" spans="2:8" ht="17.25" customHeight="1">
      <c r="B209" s="666"/>
      <c r="C209" s="666"/>
      <c r="D209" s="892"/>
      <c r="E209" s="892"/>
    </row>
    <row r="210" spans="2:8" ht="17.25" customHeight="1">
      <c r="B210" s="666"/>
      <c r="C210" s="666"/>
      <c r="D210" s="892"/>
      <c r="E210" s="892"/>
    </row>
    <row r="211" spans="2:8" ht="17.25" customHeight="1">
      <c r="B211" s="670"/>
      <c r="C211" s="670"/>
    </row>
    <row r="212" spans="2:8" ht="17.25" customHeight="1">
      <c r="B212" s="662"/>
      <c r="C212" s="662"/>
      <c r="D212" s="880"/>
      <c r="E212" s="880"/>
      <c r="F212" s="880"/>
      <c r="G212" s="880"/>
      <c r="H212" s="880"/>
    </row>
    <row r="213" spans="2:8" ht="17.25" customHeight="1">
      <c r="B213" s="662"/>
      <c r="C213" s="662"/>
      <c r="D213" s="880"/>
      <c r="E213" s="880"/>
      <c r="F213" s="880"/>
      <c r="G213" s="880"/>
      <c r="H213" s="880"/>
    </row>
    <row r="214" spans="2:8" ht="17.25" customHeight="1">
      <c r="B214" s="662"/>
      <c r="C214" s="662"/>
      <c r="D214" s="880"/>
      <c r="E214" s="880"/>
      <c r="F214" s="880"/>
      <c r="G214" s="880"/>
      <c r="H214" s="880"/>
    </row>
    <row r="215" spans="2:8" ht="17.25" customHeight="1">
      <c r="B215" s="662"/>
      <c r="C215" s="662"/>
      <c r="D215" s="880"/>
      <c r="E215" s="880"/>
      <c r="F215" s="880"/>
      <c r="G215" s="880"/>
      <c r="H215" s="880"/>
    </row>
    <row r="216" spans="2:8" ht="17.25" customHeight="1">
      <c r="B216" s="669"/>
      <c r="C216" s="669"/>
    </row>
    <row r="217" spans="2:8" ht="17.25" customHeight="1">
      <c r="B217" s="669"/>
      <c r="C217" s="669"/>
    </row>
    <row r="218" spans="2:8" ht="17.25" customHeight="1">
      <c r="B218" s="670"/>
      <c r="C218" s="670"/>
    </row>
    <row r="219" spans="2:8" ht="17.25" customHeight="1">
      <c r="B219" s="672"/>
      <c r="C219" s="672"/>
      <c r="D219" s="882"/>
      <c r="E219" s="882"/>
    </row>
    <row r="220" spans="2:8" ht="17.25" customHeight="1">
      <c r="B220" s="668"/>
      <c r="C220" s="668"/>
      <c r="D220" s="879"/>
      <c r="E220" s="879"/>
    </row>
    <row r="221" spans="2:8" ht="17.25" customHeight="1">
      <c r="B221" s="668"/>
      <c r="C221" s="668"/>
      <c r="D221" s="879"/>
      <c r="E221" s="879"/>
    </row>
    <row r="222" spans="2:8" ht="17.25" customHeight="1">
      <c r="B222" s="668"/>
      <c r="C222" s="668"/>
      <c r="D222" s="879"/>
      <c r="E222" s="879"/>
    </row>
    <row r="223" spans="2:8" ht="17.25" customHeight="1">
      <c r="B223" s="668"/>
      <c r="C223" s="668"/>
      <c r="D223" s="879"/>
      <c r="E223" s="879"/>
    </row>
    <row r="224" spans="2:8" ht="17.25" customHeight="1">
      <c r="B224" s="668"/>
      <c r="C224" s="668"/>
      <c r="D224" s="879"/>
      <c r="E224" s="879"/>
    </row>
    <row r="225" spans="2:5" ht="17.25" customHeight="1">
      <c r="B225" s="668"/>
      <c r="C225" s="668"/>
      <c r="D225" s="879"/>
      <c r="E225" s="879"/>
    </row>
    <row r="226" spans="2:5" ht="17.25" customHeight="1">
      <c r="B226" s="668"/>
      <c r="C226" s="668"/>
      <c r="D226" s="879"/>
      <c r="E226" s="879"/>
    </row>
    <row r="227" spans="2:5" ht="17.25" customHeight="1">
      <c r="B227" s="668"/>
      <c r="C227" s="668"/>
      <c r="D227" s="879"/>
      <c r="E227" s="879"/>
    </row>
    <row r="228" spans="2:5" ht="17.25" customHeight="1">
      <c r="B228" s="668"/>
      <c r="C228" s="668"/>
      <c r="D228" s="879"/>
      <c r="E228" s="879"/>
    </row>
    <row r="229" spans="2:5" ht="17.25" customHeight="1">
      <c r="B229" s="668"/>
      <c r="C229" s="668"/>
      <c r="D229" s="879"/>
      <c r="E229" s="879"/>
    </row>
    <row r="230" spans="2:5" ht="17.25" customHeight="1">
      <c r="B230" s="668"/>
      <c r="C230" s="668"/>
      <c r="D230" s="879"/>
      <c r="E230" s="879"/>
    </row>
    <row r="231" spans="2:5" ht="17.25" customHeight="1">
      <c r="B231" s="668"/>
      <c r="C231" s="668"/>
      <c r="D231" s="879"/>
      <c r="E231" s="879"/>
    </row>
    <row r="232" spans="2:5" ht="17.25" customHeight="1">
      <c r="B232" s="668"/>
      <c r="C232" s="668"/>
      <c r="D232" s="879"/>
      <c r="E232" s="879"/>
    </row>
    <row r="233" spans="2:5" ht="17.25" customHeight="1">
      <c r="B233" s="668"/>
      <c r="C233" s="668"/>
      <c r="D233" s="879"/>
      <c r="E233" s="879"/>
    </row>
    <row r="234" spans="2:5" ht="17.25" customHeight="1">
      <c r="B234" s="668"/>
      <c r="C234" s="668"/>
      <c r="D234" s="879"/>
      <c r="E234" s="879"/>
    </row>
    <row r="235" spans="2:5" ht="17.25" customHeight="1">
      <c r="B235" s="668"/>
      <c r="C235" s="668"/>
      <c r="D235" s="879"/>
      <c r="E235" s="879"/>
    </row>
    <row r="236" spans="2:5" ht="17.25" customHeight="1">
      <c r="B236" s="668"/>
      <c r="C236" s="668"/>
      <c r="D236" s="879"/>
      <c r="E236" s="879"/>
    </row>
    <row r="237" spans="2:5" ht="17.25" customHeight="1">
      <c r="B237" s="668"/>
      <c r="C237" s="668"/>
      <c r="D237" s="879"/>
      <c r="E237" s="879"/>
    </row>
    <row r="238" spans="2:5" ht="17.25" customHeight="1">
      <c r="B238" s="668"/>
      <c r="C238" s="668"/>
      <c r="D238" s="879"/>
      <c r="E238" s="879"/>
    </row>
    <row r="239" spans="2:5" ht="17.25" customHeight="1">
      <c r="B239" s="668"/>
      <c r="C239" s="668"/>
      <c r="D239" s="879"/>
      <c r="E239" s="879"/>
    </row>
    <row r="240" spans="2:5" ht="17.25" customHeight="1">
      <c r="B240" s="668"/>
      <c r="C240" s="668"/>
      <c r="D240" s="879"/>
      <c r="E240" s="879"/>
    </row>
    <row r="241" spans="2:5" ht="17.25" customHeight="1">
      <c r="B241" s="668"/>
      <c r="C241" s="668"/>
      <c r="D241" s="879"/>
      <c r="E241" s="879"/>
    </row>
    <row r="242" spans="2:5" ht="17.25" customHeight="1">
      <c r="B242" s="668"/>
      <c r="C242" s="668"/>
      <c r="D242" s="879"/>
      <c r="E242" s="879"/>
    </row>
    <row r="243" spans="2:5" ht="17.25" customHeight="1">
      <c r="B243" s="668"/>
      <c r="C243" s="668"/>
      <c r="D243" s="879"/>
      <c r="E243" s="879"/>
    </row>
    <row r="244" spans="2:5" ht="17.25" customHeight="1">
      <c r="B244" s="668"/>
      <c r="C244" s="668"/>
      <c r="D244" s="879"/>
      <c r="E244" s="879"/>
    </row>
    <row r="245" spans="2:5" ht="17.25" customHeight="1">
      <c r="B245" s="668"/>
      <c r="C245" s="668"/>
      <c r="D245" s="879"/>
      <c r="E245" s="879"/>
    </row>
    <row r="246" spans="2:5" ht="17.25" customHeight="1">
      <c r="B246" s="668"/>
      <c r="C246" s="668"/>
      <c r="D246" s="879"/>
      <c r="E246" s="879"/>
    </row>
    <row r="247" spans="2:5" ht="17.25" customHeight="1">
      <c r="B247" s="668"/>
      <c r="C247" s="668"/>
      <c r="D247" s="879"/>
      <c r="E247" s="879"/>
    </row>
    <row r="248" spans="2:5" ht="17.25" customHeight="1">
      <c r="B248" s="668"/>
      <c r="C248" s="668"/>
      <c r="D248" s="879"/>
      <c r="E248" s="879"/>
    </row>
    <row r="249" spans="2:5" ht="17.25" customHeight="1">
      <c r="B249" s="668"/>
      <c r="C249" s="668"/>
      <c r="D249" s="882"/>
      <c r="E249" s="882"/>
    </row>
    <row r="250" spans="2:5" ht="17.25" customHeight="1">
      <c r="B250" s="669"/>
      <c r="C250" s="669"/>
      <c r="D250" s="884"/>
      <c r="E250" s="884"/>
    </row>
    <row r="251" spans="2:5" ht="17.25" customHeight="1">
      <c r="B251" s="670"/>
      <c r="C251" s="670"/>
    </row>
    <row r="252" spans="2:5" ht="17.25" customHeight="1">
      <c r="B252" s="670"/>
      <c r="C252" s="670"/>
    </row>
    <row r="253" spans="2:5" ht="17.25" customHeight="1">
      <c r="B253" s="670"/>
      <c r="C253" s="670"/>
    </row>
    <row r="254" spans="2:5" ht="17.25" customHeight="1">
      <c r="B254" s="670"/>
      <c r="C254" s="670"/>
    </row>
    <row r="255" spans="2:5" ht="17.25" customHeight="1">
      <c r="B255" s="670"/>
      <c r="C255" s="670"/>
    </row>
    <row r="256" spans="2:5" ht="17.25" customHeight="1">
      <c r="B256" s="669"/>
      <c r="C256" s="669"/>
    </row>
    <row r="257" spans="2:8" ht="17.25" customHeight="1">
      <c r="B257" s="669"/>
      <c r="C257" s="669"/>
    </row>
    <row r="258" spans="2:8" ht="17.25" customHeight="1">
      <c r="B258" s="669"/>
      <c r="C258" s="669"/>
    </row>
    <row r="259" spans="2:8" ht="17.25" customHeight="1">
      <c r="B259" s="662"/>
      <c r="C259" s="662"/>
      <c r="D259" s="880"/>
      <c r="E259" s="880"/>
      <c r="F259" s="880"/>
      <c r="G259" s="880"/>
      <c r="H259" s="880"/>
    </row>
    <row r="260" spans="2:8" ht="17.25" customHeight="1">
      <c r="B260" s="662"/>
      <c r="C260" s="662"/>
      <c r="D260" s="880"/>
      <c r="E260" s="880"/>
      <c r="F260" s="880"/>
      <c r="G260" s="880"/>
      <c r="H260" s="880"/>
    </row>
    <row r="261" spans="2:8" ht="17.25" customHeight="1">
      <c r="B261" s="662"/>
      <c r="C261" s="662"/>
      <c r="D261" s="880"/>
      <c r="E261" s="880"/>
      <c r="F261" s="880"/>
      <c r="G261" s="880"/>
      <c r="H261" s="880"/>
    </row>
    <row r="262" spans="2:8" ht="17.25" customHeight="1">
      <c r="D262" s="884"/>
      <c r="E262" s="884"/>
    </row>
    <row r="263" spans="2:8" ht="17.25" customHeight="1">
      <c r="B263" s="669"/>
      <c r="C263" s="669"/>
    </row>
    <row r="264" spans="2:8" ht="17.25" customHeight="1">
      <c r="B264" s="669"/>
      <c r="C264" s="669"/>
    </row>
    <row r="265" spans="2:8" ht="17.25" customHeight="1">
      <c r="B265" s="670"/>
      <c r="C265" s="670"/>
    </row>
    <row r="266" spans="2:8" ht="17.25" customHeight="1">
      <c r="B266" s="670"/>
      <c r="C266" s="670"/>
    </row>
    <row r="267" spans="2:8" ht="17.25" customHeight="1">
      <c r="B267" s="669"/>
      <c r="C267" s="669"/>
      <c r="D267" s="889"/>
      <c r="E267" s="890"/>
    </row>
    <row r="268" spans="2:8" ht="17.25" customHeight="1">
      <c r="B268" s="668"/>
      <c r="C268" s="668"/>
      <c r="D268" s="879"/>
      <c r="E268" s="879"/>
    </row>
    <row r="269" spans="2:8" ht="17.25" customHeight="1">
      <c r="B269" s="668"/>
      <c r="C269" s="668"/>
      <c r="D269" s="879"/>
      <c r="E269" s="879"/>
    </row>
    <row r="270" spans="2:8" ht="17.25" customHeight="1">
      <c r="B270" s="668"/>
      <c r="C270" s="668"/>
      <c r="D270" s="879"/>
      <c r="E270" s="879"/>
    </row>
    <row r="271" spans="2:8" ht="17.25" customHeight="1">
      <c r="B271" s="668"/>
      <c r="C271" s="668"/>
      <c r="D271" s="879"/>
      <c r="E271" s="879"/>
    </row>
    <row r="272" spans="2:8" ht="17.25" customHeight="1">
      <c r="B272" s="668"/>
      <c r="C272" s="668"/>
      <c r="D272" s="879"/>
      <c r="E272" s="879"/>
    </row>
    <row r="273" spans="2:5" ht="17.25" customHeight="1">
      <c r="B273" s="668"/>
      <c r="C273" s="668"/>
      <c r="D273" s="879"/>
      <c r="E273" s="879"/>
    </row>
    <row r="274" spans="2:5" ht="17.25" customHeight="1">
      <c r="B274" s="668"/>
      <c r="C274" s="668"/>
      <c r="D274" s="879"/>
      <c r="E274" s="879"/>
    </row>
    <row r="275" spans="2:5" ht="17.25" customHeight="1">
      <c r="B275" s="668"/>
      <c r="C275" s="668"/>
      <c r="D275" s="879"/>
      <c r="E275" s="879"/>
    </row>
    <row r="276" spans="2:5" ht="17.25" customHeight="1">
      <c r="B276" s="668"/>
      <c r="C276" s="668"/>
      <c r="D276" s="879"/>
      <c r="E276" s="879"/>
    </row>
    <row r="277" spans="2:5" ht="17.25" customHeight="1">
      <c r="B277" s="668"/>
      <c r="C277" s="668"/>
      <c r="D277" s="879"/>
      <c r="E277" s="879"/>
    </row>
    <row r="278" spans="2:5" ht="17.25" customHeight="1">
      <c r="B278" s="668"/>
      <c r="C278" s="668"/>
      <c r="D278" s="879"/>
      <c r="E278" s="879"/>
    </row>
    <row r="279" spans="2:5" ht="17.25" customHeight="1">
      <c r="B279" s="668"/>
      <c r="C279" s="668"/>
      <c r="D279" s="879"/>
      <c r="E279" s="879"/>
    </row>
    <row r="280" spans="2:5" ht="17.25" customHeight="1">
      <c r="B280" s="668"/>
      <c r="C280" s="668"/>
      <c r="D280" s="879"/>
      <c r="E280" s="879"/>
    </row>
    <row r="281" spans="2:5" ht="17.25" customHeight="1">
      <c r="B281" s="668"/>
      <c r="C281" s="668"/>
      <c r="D281" s="879"/>
      <c r="E281" s="879"/>
    </row>
    <row r="282" spans="2:5" ht="17.25" customHeight="1">
      <c r="B282" s="668"/>
      <c r="C282" s="668"/>
      <c r="D282" s="879"/>
      <c r="E282" s="879"/>
    </row>
    <row r="283" spans="2:5" ht="17.25" customHeight="1">
      <c r="B283" s="672"/>
      <c r="C283" s="672"/>
      <c r="D283" s="882"/>
      <c r="E283" s="882"/>
    </row>
    <row r="284" spans="2:5" ht="17.25" customHeight="1">
      <c r="B284" s="670"/>
      <c r="C284" s="670"/>
      <c r="D284" s="884"/>
      <c r="E284" s="884"/>
    </row>
    <row r="285" spans="2:5" ht="17.25" customHeight="1">
      <c r="B285" s="670"/>
      <c r="C285" s="670"/>
    </row>
    <row r="286" spans="2:5" ht="17.25" customHeight="1">
      <c r="B286" s="669"/>
      <c r="C286" s="669"/>
    </row>
    <row r="287" spans="2:5" ht="17.25" customHeight="1">
      <c r="B287" s="669"/>
      <c r="C287" s="669"/>
    </row>
    <row r="288" spans="2:5" ht="17.25" customHeight="1">
      <c r="B288" s="669"/>
      <c r="C288" s="669"/>
    </row>
    <row r="289" spans="2:5" ht="17.25" customHeight="1">
      <c r="B289" s="668"/>
      <c r="C289" s="668"/>
      <c r="D289" s="889"/>
      <c r="E289" s="889"/>
    </row>
    <row r="290" spans="2:5" ht="17.25" customHeight="1">
      <c r="B290" s="672"/>
      <c r="C290" s="672"/>
      <c r="D290" s="879"/>
      <c r="E290" s="879"/>
    </row>
    <row r="291" spans="2:5" ht="17.25" customHeight="1">
      <c r="B291" s="669"/>
      <c r="C291" s="669"/>
      <c r="D291" s="882"/>
      <c r="E291" s="882"/>
    </row>
    <row r="292" spans="2:5" ht="17.25" customHeight="1">
      <c r="B292" s="669"/>
      <c r="C292" s="669"/>
    </row>
    <row r="293" spans="2:5" ht="17.25" customHeight="1">
      <c r="B293" s="669"/>
      <c r="C293" s="669"/>
    </row>
    <row r="294" spans="2:5" ht="17.25" customHeight="1">
      <c r="B294" s="669"/>
      <c r="C294" s="669"/>
    </row>
    <row r="295" spans="2:5" ht="17.25" customHeight="1">
      <c r="B295" s="669"/>
      <c r="C295" s="669"/>
    </row>
    <row r="296" spans="2:5" ht="17.25" customHeight="1">
      <c r="B296" s="668"/>
      <c r="C296" s="668"/>
      <c r="D296" s="889"/>
      <c r="E296" s="889"/>
    </row>
    <row r="297" spans="2:5" ht="17.25" customHeight="1">
      <c r="B297" s="672"/>
      <c r="C297" s="672"/>
      <c r="D297" s="879"/>
      <c r="E297" s="879"/>
    </row>
    <row r="298" spans="2:5" ht="17.25" customHeight="1">
      <c r="B298" s="669"/>
      <c r="C298" s="669"/>
      <c r="D298" s="882"/>
      <c r="E298" s="882"/>
    </row>
    <row r="299" spans="2:5" ht="17.25" customHeight="1">
      <c r="B299" s="669"/>
      <c r="C299" s="669"/>
    </row>
    <row r="300" spans="2:5" ht="17.25" customHeight="1">
      <c r="B300" s="669"/>
      <c r="C300" s="669"/>
    </row>
    <row r="301" spans="2:5" ht="17.25" customHeight="1">
      <c r="B301" s="669"/>
      <c r="C301" s="669"/>
    </row>
    <row r="302" spans="2:5" ht="17.25" customHeight="1">
      <c r="B302" s="668"/>
      <c r="C302" s="668"/>
      <c r="D302" s="889"/>
      <c r="E302" s="889"/>
    </row>
    <row r="303" spans="2:5" ht="17.25" customHeight="1">
      <c r="B303" s="668"/>
      <c r="C303" s="668"/>
      <c r="D303" s="879"/>
      <c r="E303" s="879"/>
    </row>
    <row r="304" spans="2:5" ht="17.25" customHeight="1">
      <c r="B304" s="672"/>
      <c r="C304" s="672"/>
      <c r="D304" s="879"/>
      <c r="E304" s="879"/>
    </row>
    <row r="305" spans="2:5" ht="17.25" customHeight="1">
      <c r="B305" s="669"/>
      <c r="C305" s="669"/>
      <c r="D305" s="882"/>
      <c r="E305" s="882"/>
    </row>
    <row r="306" spans="2:5" ht="17.25" customHeight="1">
      <c r="B306" s="669"/>
      <c r="C306" s="669"/>
    </row>
    <row r="307" spans="2:5" ht="17.25" customHeight="1">
      <c r="B307" s="669"/>
      <c r="C307" s="669"/>
    </row>
    <row r="308" spans="2:5" ht="17.25" customHeight="1">
      <c r="B308" s="669"/>
      <c r="C308" s="669"/>
    </row>
    <row r="309" spans="2:5" ht="17.25" customHeight="1">
      <c r="B309" s="669"/>
      <c r="C309" s="669"/>
    </row>
    <row r="310" spans="2:5" ht="17.25" customHeight="1">
      <c r="B310" s="669"/>
      <c r="C310" s="669"/>
    </row>
    <row r="311" spans="2:5" ht="17.25" customHeight="1">
      <c r="B311" s="669"/>
      <c r="C311" s="669"/>
    </row>
    <row r="312" spans="2:5" ht="17.25" customHeight="1">
      <c r="B312" s="669"/>
      <c r="C312" s="669"/>
    </row>
    <row r="313" spans="2:5" ht="17.25" customHeight="1">
      <c r="B313" s="668"/>
      <c r="C313" s="668"/>
      <c r="D313" s="889"/>
      <c r="E313" s="889"/>
    </row>
    <row r="314" spans="2:5" ht="17.25" customHeight="1">
      <c r="B314" s="668"/>
      <c r="C314" s="668"/>
      <c r="D314" s="879"/>
      <c r="E314" s="879"/>
    </row>
    <row r="315" spans="2:5" ht="17.25" customHeight="1">
      <c r="B315" s="672"/>
      <c r="C315" s="672"/>
      <c r="D315" s="879"/>
      <c r="E315" s="879"/>
    </row>
    <row r="316" spans="2:5" ht="17.25" customHeight="1">
      <c r="B316" s="669"/>
      <c r="C316" s="669"/>
      <c r="D316" s="882"/>
      <c r="E316" s="882"/>
    </row>
    <row r="317" spans="2:5" ht="17.25" customHeight="1">
      <c r="B317" s="669"/>
      <c r="C317" s="669"/>
    </row>
    <row r="318" spans="2:5" ht="17.25" customHeight="1">
      <c r="B318" s="669"/>
      <c r="C318" s="669"/>
    </row>
    <row r="319" spans="2:5" ht="17.25" customHeight="1">
      <c r="B319" s="669"/>
      <c r="C319" s="669"/>
    </row>
    <row r="320" spans="2:5" ht="17.25" customHeight="1">
      <c r="B320" s="669"/>
      <c r="C320" s="669"/>
    </row>
    <row r="321" spans="2:5" ht="17.25" customHeight="1">
      <c r="B321" s="669"/>
      <c r="C321" s="669"/>
    </row>
    <row r="322" spans="2:5" ht="17.25" customHeight="1">
      <c r="B322" s="668"/>
      <c r="C322" s="668"/>
      <c r="D322" s="889"/>
      <c r="E322" s="889"/>
    </row>
    <row r="323" spans="2:5" ht="17.25" customHeight="1">
      <c r="B323" s="672"/>
      <c r="C323" s="672"/>
      <c r="D323" s="879"/>
      <c r="E323" s="879"/>
    </row>
    <row r="324" spans="2:5" ht="17.25" customHeight="1">
      <c r="B324" s="669"/>
      <c r="C324" s="669"/>
      <c r="D324" s="882"/>
      <c r="E324" s="882"/>
    </row>
    <row r="325" spans="2:5" ht="17.25" customHeight="1">
      <c r="B325" s="669"/>
      <c r="C325" s="669"/>
    </row>
    <row r="326" spans="2:5" ht="17.25" customHeight="1">
      <c r="B326" s="669"/>
      <c r="C326" s="669"/>
    </row>
    <row r="327" spans="2:5" ht="17.25" customHeight="1">
      <c r="B327" s="669"/>
      <c r="C327" s="669"/>
    </row>
    <row r="328" spans="2:5" ht="17.25" customHeight="1">
      <c r="B328" s="668"/>
      <c r="C328" s="668"/>
      <c r="D328" s="889"/>
      <c r="E328" s="889"/>
    </row>
    <row r="329" spans="2:5" ht="17.25" customHeight="1">
      <c r="B329" s="672"/>
      <c r="C329" s="672"/>
      <c r="D329" s="879"/>
      <c r="E329" s="879"/>
    </row>
    <row r="330" spans="2:5" ht="17.25" customHeight="1">
      <c r="B330" s="669"/>
      <c r="C330" s="669"/>
    </row>
    <row r="331" spans="2:5" ht="17.25" customHeight="1">
      <c r="B331" s="669"/>
      <c r="C331" s="669"/>
    </row>
    <row r="332" spans="2:5" ht="17.25" customHeight="1">
      <c r="B332" s="669"/>
      <c r="C332" s="669"/>
    </row>
    <row r="333" spans="2:5" ht="17.25" customHeight="1">
      <c r="B333" s="669"/>
      <c r="C333" s="669"/>
    </row>
    <row r="334" spans="2:5" ht="17.25" customHeight="1">
      <c r="B334" s="669"/>
      <c r="C334" s="669"/>
    </row>
    <row r="335" spans="2:5" ht="17.25" customHeight="1">
      <c r="B335" s="668"/>
      <c r="C335" s="668"/>
      <c r="D335" s="889"/>
      <c r="E335" s="889"/>
    </row>
    <row r="336" spans="2:5" ht="17.25" customHeight="1">
      <c r="B336" s="668"/>
      <c r="C336" s="668"/>
      <c r="D336" s="879"/>
      <c r="E336" s="879"/>
    </row>
    <row r="337" spans="2:5" ht="17.25" customHeight="1">
      <c r="B337" s="672"/>
      <c r="C337" s="672"/>
      <c r="D337" s="879"/>
      <c r="E337" s="879"/>
    </row>
    <row r="338" spans="2:5" ht="17.25" customHeight="1">
      <c r="B338" s="669"/>
      <c r="C338" s="669"/>
      <c r="D338" s="882"/>
      <c r="E338" s="882"/>
    </row>
    <row r="339" spans="2:5" ht="17.25" customHeight="1">
      <c r="B339" s="669"/>
      <c r="C339" s="669"/>
    </row>
    <row r="340" spans="2:5" ht="17.25" customHeight="1">
      <c r="B340" s="669"/>
      <c r="C340" s="669"/>
    </row>
    <row r="341" spans="2:5" ht="17.25" customHeight="1">
      <c r="B341" s="669"/>
      <c r="C341" s="669"/>
    </row>
    <row r="342" spans="2:5" ht="17.25" customHeight="1">
      <c r="B342" s="669"/>
      <c r="C342" s="669"/>
    </row>
    <row r="343" spans="2:5" ht="17.25" customHeight="1">
      <c r="B343" s="668"/>
      <c r="C343" s="668"/>
      <c r="D343" s="889"/>
      <c r="E343" s="889"/>
    </row>
    <row r="344" spans="2:5" ht="17.25" customHeight="1">
      <c r="B344" s="668"/>
      <c r="C344" s="668"/>
      <c r="D344" s="879"/>
      <c r="E344" s="879"/>
    </row>
    <row r="345" spans="2:5" ht="17.25" customHeight="1">
      <c r="B345" s="668"/>
      <c r="C345" s="668"/>
      <c r="D345" s="879"/>
      <c r="E345" s="879"/>
    </row>
    <row r="346" spans="2:5" ht="17.25" customHeight="1">
      <c r="B346" s="668"/>
      <c r="C346" s="668"/>
      <c r="D346" s="879"/>
      <c r="E346" s="879"/>
    </row>
    <row r="347" spans="2:5" ht="17.25" customHeight="1">
      <c r="B347" s="670"/>
      <c r="C347" s="670"/>
      <c r="D347" s="882"/>
      <c r="E347" s="882"/>
    </row>
    <row r="348" spans="2:5" ht="17.25" customHeight="1">
      <c r="B348" s="669"/>
      <c r="C348" s="669"/>
    </row>
    <row r="349" spans="2:5" ht="17.25" customHeight="1">
      <c r="B349" s="669"/>
      <c r="C349" s="669"/>
    </row>
    <row r="350" spans="2:5" ht="17.25" customHeight="1">
      <c r="B350" s="668"/>
      <c r="C350" s="668"/>
      <c r="D350" s="889"/>
      <c r="E350" s="889"/>
    </row>
    <row r="351" spans="2:5" ht="17.25" customHeight="1">
      <c r="B351" s="672"/>
      <c r="C351" s="672"/>
      <c r="D351" s="879"/>
      <c r="E351" s="879"/>
    </row>
    <row r="352" spans="2:5" ht="17.25" customHeight="1">
      <c r="B352" s="669"/>
      <c r="C352" s="669"/>
      <c r="D352" s="879"/>
      <c r="E352" s="882"/>
    </row>
    <row r="353" spans="2:5" ht="17.25" customHeight="1">
      <c r="B353" s="670"/>
      <c r="C353" s="670"/>
    </row>
    <row r="354" spans="2:5" ht="17.25" customHeight="1">
      <c r="B354" s="669"/>
      <c r="C354" s="669"/>
      <c r="D354" s="889"/>
      <c r="E354" s="889"/>
    </row>
    <row r="355" spans="2:5" ht="17.25" customHeight="1">
      <c r="B355" s="670"/>
      <c r="C355" s="670"/>
    </row>
    <row r="356" spans="2:5" ht="17.25" customHeight="1">
      <c r="B356" s="668"/>
      <c r="C356" s="668"/>
      <c r="D356" s="887"/>
      <c r="E356" s="879"/>
    </row>
    <row r="357" spans="2:5" ht="17.25" customHeight="1">
      <c r="B357" s="668"/>
      <c r="C357" s="668"/>
      <c r="D357" s="887"/>
      <c r="E357" s="879"/>
    </row>
    <row r="358" spans="2:5" ht="17.25" customHeight="1">
      <c r="B358" s="668"/>
      <c r="C358" s="668"/>
      <c r="D358" s="887"/>
      <c r="E358" s="879"/>
    </row>
    <row r="359" spans="2:5" ht="17.25" customHeight="1">
      <c r="B359" s="668"/>
      <c r="C359" s="668"/>
      <c r="D359" s="887"/>
      <c r="E359" s="879"/>
    </row>
    <row r="360" spans="2:5" ht="17.25" customHeight="1">
      <c r="B360" s="668"/>
      <c r="C360" s="668"/>
      <c r="D360" s="887"/>
      <c r="E360" s="879"/>
    </row>
    <row r="361" spans="2:5" ht="17.25" customHeight="1">
      <c r="B361" s="668"/>
      <c r="C361" s="668"/>
      <c r="D361" s="887"/>
      <c r="E361" s="879"/>
    </row>
    <row r="362" spans="2:5" ht="17.25" customHeight="1">
      <c r="B362" s="668"/>
      <c r="C362" s="668"/>
      <c r="D362" s="887"/>
      <c r="E362" s="879"/>
    </row>
    <row r="363" spans="2:5" ht="17.25" customHeight="1">
      <c r="B363" s="668"/>
      <c r="C363" s="668"/>
      <c r="D363" s="887"/>
      <c r="E363" s="879"/>
    </row>
    <row r="364" spans="2:5" ht="17.25" customHeight="1">
      <c r="B364" s="668"/>
      <c r="C364" s="668"/>
      <c r="D364" s="879"/>
      <c r="E364" s="879"/>
    </row>
    <row r="365" spans="2:5" ht="17.25" customHeight="1">
      <c r="B365" s="672"/>
      <c r="C365" s="672"/>
      <c r="D365" s="882"/>
      <c r="E365" s="882"/>
    </row>
    <row r="366" spans="2:5" ht="17.25" customHeight="1">
      <c r="B366" s="670"/>
      <c r="C366" s="670"/>
      <c r="D366" s="884"/>
      <c r="E366" s="884"/>
    </row>
    <row r="367" spans="2:5" ht="17.25" customHeight="1">
      <c r="B367" s="669"/>
      <c r="C367" s="669"/>
    </row>
    <row r="368" spans="2:5" ht="17.25" customHeight="1">
      <c r="B368" s="670"/>
      <c r="C368" s="670"/>
    </row>
    <row r="369" spans="2:5" ht="17.25" customHeight="1">
      <c r="B369" s="670"/>
      <c r="C369" s="670"/>
      <c r="D369" s="889"/>
      <c r="E369" s="889"/>
    </row>
    <row r="370" spans="2:5" ht="17.25" customHeight="1">
      <c r="B370" s="668"/>
      <c r="C370" s="668"/>
      <c r="D370" s="879"/>
      <c r="E370" s="879"/>
    </row>
    <row r="371" spans="2:5" ht="17.25" customHeight="1">
      <c r="B371" s="672"/>
      <c r="C371" s="672"/>
      <c r="D371" s="882"/>
      <c r="E371" s="882"/>
    </row>
    <row r="372" spans="2:5" ht="17.25" customHeight="1">
      <c r="B372" s="670"/>
      <c r="C372" s="670"/>
      <c r="D372" s="884"/>
      <c r="E372" s="884"/>
    </row>
    <row r="373" spans="2:5" ht="17.25" customHeight="1">
      <c r="B373" s="669"/>
      <c r="C373" s="669"/>
    </row>
    <row r="374" spans="2:5" ht="17.25" customHeight="1">
      <c r="B374" s="669"/>
      <c r="C374" s="669"/>
    </row>
    <row r="375" spans="2:5" ht="17.25" customHeight="1">
      <c r="B375" s="670"/>
      <c r="C375" s="670"/>
      <c r="D375" s="889"/>
      <c r="E375" s="889"/>
    </row>
    <row r="376" spans="2:5" ht="17.25" customHeight="1">
      <c r="B376" s="668"/>
      <c r="C376" s="668"/>
      <c r="D376" s="879"/>
      <c r="E376" s="879"/>
    </row>
    <row r="377" spans="2:5" ht="17.25" customHeight="1">
      <c r="B377" s="668"/>
      <c r="C377" s="668"/>
      <c r="D377" s="879"/>
      <c r="E377" s="879"/>
    </row>
    <row r="378" spans="2:5" ht="17.25" customHeight="1">
      <c r="B378" s="668"/>
      <c r="C378" s="668"/>
      <c r="D378" s="879"/>
      <c r="E378" s="879"/>
    </row>
    <row r="379" spans="2:5" ht="17.25" customHeight="1">
      <c r="B379" s="668"/>
      <c r="C379" s="668"/>
      <c r="D379" s="879"/>
      <c r="E379" s="879"/>
    </row>
    <row r="380" spans="2:5" ht="17.25" customHeight="1">
      <c r="B380" s="672"/>
      <c r="C380" s="672"/>
      <c r="D380" s="882"/>
      <c r="E380" s="882"/>
    </row>
    <row r="381" spans="2:5" ht="17.25" customHeight="1">
      <c r="B381" s="669"/>
      <c r="C381" s="669"/>
    </row>
    <row r="382" spans="2:5" ht="17.25" customHeight="1">
      <c r="B382" s="669"/>
      <c r="C382" s="669"/>
    </row>
    <row r="383" spans="2:5" ht="17.25" customHeight="1">
      <c r="B383" s="670"/>
      <c r="C383" s="670"/>
    </row>
    <row r="384" spans="2:5" ht="17.25" customHeight="1">
      <c r="B384" s="668"/>
      <c r="C384" s="668"/>
      <c r="D384" s="889"/>
      <c r="E384" s="889"/>
    </row>
    <row r="385" spans="2:5" ht="17.25" customHeight="1">
      <c r="B385" s="672"/>
      <c r="C385" s="672"/>
      <c r="D385" s="879"/>
      <c r="E385" s="879"/>
    </row>
    <row r="386" spans="2:5" ht="17.25" customHeight="1">
      <c r="B386" s="670"/>
      <c r="C386" s="670"/>
      <c r="D386" s="882"/>
      <c r="E386" s="882"/>
    </row>
    <row r="387" spans="2:5" ht="17.25" customHeight="1">
      <c r="B387" s="669"/>
      <c r="C387" s="669"/>
    </row>
    <row r="388" spans="2:5" ht="17.25" customHeight="1">
      <c r="B388" s="670"/>
      <c r="C388" s="670"/>
      <c r="D388" s="889"/>
      <c r="E388" s="889"/>
    </row>
    <row r="389" spans="2:5" ht="17.25" customHeight="1">
      <c r="B389" s="668"/>
      <c r="C389" s="668"/>
      <c r="D389" s="879"/>
      <c r="E389" s="879"/>
    </row>
    <row r="390" spans="2:5" ht="17.25" customHeight="1">
      <c r="B390" s="668"/>
      <c r="C390" s="668"/>
      <c r="D390" s="879"/>
      <c r="E390" s="879"/>
    </row>
    <row r="391" spans="2:5" ht="17.25" customHeight="1">
      <c r="B391" s="672"/>
      <c r="C391" s="672"/>
      <c r="D391" s="882"/>
      <c r="E391" s="882"/>
    </row>
    <row r="392" spans="2:5" ht="17.25" customHeight="1">
      <c r="B392" s="670"/>
      <c r="C392" s="670"/>
      <c r="D392" s="884"/>
      <c r="E392" s="884"/>
    </row>
    <row r="393" spans="2:5" ht="17.25" customHeight="1">
      <c r="B393" s="669"/>
      <c r="C393" s="669"/>
    </row>
    <row r="394" spans="2:5" ht="17.25" customHeight="1">
      <c r="B394" s="669"/>
      <c r="C394" s="669"/>
      <c r="D394" s="889"/>
      <c r="E394" s="889"/>
    </row>
    <row r="395" spans="2:5" ht="17.25" customHeight="1">
      <c r="B395" s="668"/>
      <c r="C395" s="668"/>
      <c r="D395" s="879"/>
      <c r="E395" s="879"/>
    </row>
    <row r="396" spans="2:5" ht="17.25" customHeight="1">
      <c r="B396" s="672"/>
      <c r="C396" s="672"/>
      <c r="D396" s="882"/>
      <c r="E396" s="882"/>
    </row>
    <row r="397" spans="2:5" ht="17.25" customHeight="1">
      <c r="B397" s="669"/>
      <c r="C397" s="669"/>
      <c r="D397" s="884"/>
      <c r="E397" s="884"/>
    </row>
    <row r="398" spans="2:5" ht="17.25" customHeight="1">
      <c r="B398" s="669"/>
      <c r="C398" s="669"/>
    </row>
    <row r="399" spans="2:5" ht="17.25" customHeight="1">
      <c r="B399" s="669"/>
      <c r="C399" s="669"/>
      <c r="D399" s="889"/>
      <c r="E399" s="889"/>
    </row>
    <row r="400" spans="2:5" ht="17.25" customHeight="1">
      <c r="B400" s="668"/>
      <c r="C400" s="668"/>
      <c r="D400" s="879"/>
      <c r="E400" s="879"/>
    </row>
    <row r="401" spans="2:6" ht="17.25" customHeight="1">
      <c r="B401" s="668"/>
      <c r="C401" s="668"/>
      <c r="D401" s="879"/>
      <c r="E401" s="879"/>
    </row>
    <row r="402" spans="2:6" ht="17.25" customHeight="1">
      <c r="B402" s="672"/>
      <c r="C402" s="672"/>
      <c r="D402" s="882"/>
      <c r="E402" s="882"/>
    </row>
    <row r="403" spans="2:6" ht="17.25" customHeight="1">
      <c r="B403" s="669"/>
      <c r="C403" s="669"/>
      <c r="D403" s="884"/>
      <c r="E403" s="884"/>
    </row>
    <row r="404" spans="2:6" ht="17.25" customHeight="1">
      <c r="B404" s="669"/>
      <c r="C404" s="669"/>
    </row>
    <row r="405" spans="2:6" ht="17.25" customHeight="1">
      <c r="B405" s="669"/>
      <c r="C405" s="669"/>
    </row>
    <row r="406" spans="2:6" ht="17.25" customHeight="1">
      <c r="B406" s="669"/>
      <c r="C406" s="669"/>
    </row>
    <row r="407" spans="2:6" ht="17.25" customHeight="1">
      <c r="B407" s="669"/>
      <c r="C407" s="669"/>
      <c r="D407" s="889"/>
      <c r="E407" s="889"/>
      <c r="F407" s="889"/>
    </row>
    <row r="408" spans="2:6" ht="17.25" customHeight="1">
      <c r="B408" s="668"/>
      <c r="C408" s="668"/>
      <c r="D408" s="879"/>
      <c r="E408" s="879"/>
    </row>
    <row r="409" spans="2:6" ht="17.25" customHeight="1">
      <c r="B409" s="668"/>
      <c r="C409" s="668"/>
      <c r="D409" s="879"/>
      <c r="E409" s="879"/>
    </row>
    <row r="410" spans="2:6" ht="17.25" customHeight="1">
      <c r="B410" s="668"/>
      <c r="C410" s="668"/>
      <c r="D410" s="879"/>
      <c r="E410" s="879"/>
    </row>
    <row r="411" spans="2:6" ht="17.25" customHeight="1">
      <c r="B411" s="664"/>
      <c r="C411" s="664"/>
      <c r="D411" s="882"/>
      <c r="E411" s="895"/>
    </row>
    <row r="412" spans="2:6" ht="17.25" customHeight="1">
      <c r="B412" s="664"/>
      <c r="C412" s="664"/>
      <c r="D412" s="882"/>
      <c r="E412" s="895"/>
    </row>
    <row r="413" spans="2:6" ht="17.25" customHeight="1">
      <c r="B413" s="670"/>
      <c r="C413" s="670"/>
      <c r="D413" s="884"/>
      <c r="E413" s="884"/>
    </row>
    <row r="414" spans="2:6" ht="17.25" customHeight="1">
      <c r="B414" s="670"/>
      <c r="C414" s="670"/>
    </row>
    <row r="415" spans="2:6" ht="17.25" customHeight="1">
      <c r="B415" s="669"/>
      <c r="C415" s="669"/>
    </row>
    <row r="416" spans="2:6" ht="17.25" customHeight="1">
      <c r="B416" s="669"/>
      <c r="C416" s="669"/>
    </row>
    <row r="417" spans="2:6" ht="17.25" customHeight="1">
      <c r="B417" s="669"/>
      <c r="C417" s="669"/>
      <c r="D417" s="889"/>
      <c r="E417" s="889"/>
      <c r="F417" s="889"/>
    </row>
    <row r="418" spans="2:6" ht="17.25" customHeight="1">
      <c r="B418" s="668"/>
      <c r="C418" s="668"/>
      <c r="D418" s="879"/>
      <c r="E418" s="879"/>
    </row>
    <row r="419" spans="2:6" ht="17.25" customHeight="1">
      <c r="B419" s="664"/>
      <c r="C419" s="664"/>
      <c r="D419" s="882"/>
      <c r="E419" s="895"/>
    </row>
    <row r="420" spans="2:6" ht="17.25" customHeight="1">
      <c r="B420" s="664"/>
      <c r="C420" s="664"/>
      <c r="D420" s="882"/>
      <c r="E420" s="895"/>
    </row>
    <row r="421" spans="2:6" ht="17.25" customHeight="1">
      <c r="B421" s="664"/>
      <c r="C421" s="664"/>
      <c r="D421" s="882"/>
      <c r="E421" s="895"/>
    </row>
    <row r="422" spans="2:6" ht="17.25" customHeight="1">
      <c r="B422" s="670"/>
      <c r="C422" s="670"/>
      <c r="D422" s="884"/>
      <c r="E422" s="884"/>
    </row>
    <row r="423" spans="2:6" ht="17.25" customHeight="1">
      <c r="B423" s="669"/>
      <c r="C423" s="669"/>
    </row>
    <row r="424" spans="2:6" ht="17.25" customHeight="1">
      <c r="B424" s="670"/>
      <c r="C424" s="670"/>
      <c r="D424" s="889"/>
      <c r="E424" s="889"/>
    </row>
    <row r="425" spans="2:6" ht="17.25" customHeight="1">
      <c r="B425" s="668"/>
      <c r="C425" s="668"/>
      <c r="D425" s="879"/>
      <c r="E425" s="879"/>
    </row>
    <row r="426" spans="2:6" ht="17.25" customHeight="1">
      <c r="B426" s="672"/>
      <c r="C426" s="672"/>
      <c r="D426" s="882"/>
      <c r="E426" s="882"/>
    </row>
    <row r="427" spans="2:6" ht="17.25" customHeight="1">
      <c r="B427" s="669"/>
      <c r="C427" s="669"/>
      <c r="D427" s="884"/>
      <c r="E427" s="884"/>
    </row>
    <row r="428" spans="2:6" ht="17.25" customHeight="1">
      <c r="B428" s="669"/>
      <c r="C428" s="669"/>
    </row>
    <row r="429" spans="2:6" ht="17.25" customHeight="1">
      <c r="B429" s="670"/>
      <c r="C429" s="670"/>
    </row>
    <row r="430" spans="2:6" ht="17.25" customHeight="1">
      <c r="B430" s="668"/>
      <c r="C430" s="668"/>
      <c r="D430" s="887"/>
      <c r="E430" s="879"/>
    </row>
    <row r="431" spans="2:6" ht="17.25" customHeight="1">
      <c r="B431" s="668"/>
      <c r="C431" s="668"/>
      <c r="D431" s="887"/>
      <c r="E431" s="879"/>
    </row>
    <row r="432" spans="2:6" ht="17.25" customHeight="1">
      <c r="B432" s="668"/>
      <c r="C432" s="668"/>
      <c r="D432" s="887"/>
      <c r="E432" s="879"/>
    </row>
    <row r="433" spans="2:5" ht="17.25" customHeight="1">
      <c r="B433" s="668"/>
      <c r="C433" s="668"/>
      <c r="D433" s="887"/>
      <c r="E433" s="879"/>
    </row>
    <row r="434" spans="2:5" ht="17.25" customHeight="1">
      <c r="B434" s="668"/>
      <c r="C434" s="668"/>
      <c r="D434" s="887"/>
      <c r="E434" s="879"/>
    </row>
    <row r="435" spans="2:5" ht="17.25" customHeight="1">
      <c r="B435" s="668"/>
      <c r="C435" s="668"/>
      <c r="D435" s="887"/>
      <c r="E435" s="879"/>
    </row>
    <row r="436" spans="2:5" ht="17.25" customHeight="1">
      <c r="B436" s="668"/>
      <c r="C436" s="668"/>
      <c r="D436" s="887"/>
      <c r="E436" s="879"/>
    </row>
    <row r="437" spans="2:5" ht="17.25" customHeight="1">
      <c r="B437" s="668"/>
      <c r="C437" s="668"/>
      <c r="D437" s="887"/>
      <c r="E437" s="879"/>
    </row>
    <row r="438" spans="2:5" ht="17.25" customHeight="1">
      <c r="B438" s="668"/>
      <c r="C438" s="668"/>
      <c r="D438" s="887"/>
      <c r="E438" s="879"/>
    </row>
    <row r="439" spans="2:5" ht="17.25" customHeight="1">
      <c r="B439" s="668"/>
      <c r="C439" s="668"/>
      <c r="D439" s="887"/>
      <c r="E439" s="879"/>
    </row>
    <row r="440" spans="2:5" ht="17.25" customHeight="1">
      <c r="B440" s="668"/>
      <c r="C440" s="668"/>
      <c r="D440" s="887"/>
      <c r="E440" s="879"/>
    </row>
    <row r="441" spans="2:5" ht="17.25" customHeight="1">
      <c r="B441" s="668"/>
      <c r="C441" s="668"/>
      <c r="D441" s="887"/>
      <c r="E441" s="879"/>
    </row>
    <row r="442" spans="2:5" ht="17.25" customHeight="1">
      <c r="B442" s="672"/>
      <c r="C442" s="672"/>
      <c r="D442" s="882"/>
      <c r="E442" s="882"/>
    </row>
    <row r="443" spans="2:5" ht="17.25" customHeight="1">
      <c r="B443" s="669"/>
      <c r="C443" s="669"/>
      <c r="D443" s="884"/>
      <c r="E443" s="884"/>
    </row>
    <row r="444" spans="2:5" ht="17.25" customHeight="1">
      <c r="B444" s="669"/>
      <c r="C444" s="669"/>
    </row>
    <row r="445" spans="2:5" ht="17.25" customHeight="1">
      <c r="B445" s="670"/>
      <c r="C445" s="670"/>
    </row>
    <row r="446" spans="2:5" ht="17.25" customHeight="1">
      <c r="B446" s="669"/>
      <c r="C446" s="669"/>
    </row>
    <row r="447" spans="2:5" ht="17.25" customHeight="1">
      <c r="B447" s="670"/>
      <c r="C447" s="670"/>
    </row>
    <row r="448" spans="2:5" ht="17.25" customHeight="1">
      <c r="B448" s="676"/>
      <c r="C448" s="676"/>
      <c r="D448" s="879"/>
      <c r="E448" s="879"/>
    </row>
    <row r="449" spans="1:8" ht="17.25" customHeight="1">
      <c r="B449" s="672"/>
      <c r="C449" s="672"/>
      <c r="D449" s="882"/>
      <c r="E449" s="882"/>
    </row>
    <row r="450" spans="1:8" ht="17.25" customHeight="1">
      <c r="A450" s="671"/>
      <c r="B450" s="670"/>
      <c r="C450" s="670"/>
      <c r="D450" s="884"/>
      <c r="E450" s="884"/>
    </row>
    <row r="451" spans="1:8" ht="17.25" customHeight="1">
      <c r="B451" s="670"/>
      <c r="C451" s="670"/>
    </row>
    <row r="452" spans="1:8" ht="17.25" customHeight="1">
      <c r="B452" s="677"/>
      <c r="C452" s="677"/>
    </row>
    <row r="453" spans="1:8" ht="17.25" customHeight="1">
      <c r="B453" s="670"/>
      <c r="C453" s="670"/>
    </row>
    <row r="454" spans="1:8" ht="17.25" customHeight="1">
      <c r="B454" s="662"/>
      <c r="C454" s="662"/>
      <c r="D454" s="880"/>
      <c r="E454" s="880"/>
      <c r="F454" s="880"/>
      <c r="G454" s="880"/>
      <c r="H454" s="880"/>
    </row>
    <row r="455" spans="1:8" ht="17.25" customHeight="1">
      <c r="B455" s="670"/>
      <c r="C455" s="670"/>
    </row>
    <row r="456" spans="1:8" ht="17.25" customHeight="1">
      <c r="B456" s="670"/>
      <c r="C456" s="670"/>
    </row>
    <row r="457" spans="1:8" ht="17.25" customHeight="1">
      <c r="B457" s="671"/>
      <c r="C457" s="671"/>
    </row>
    <row r="458" spans="1:8" ht="17.25" customHeight="1">
      <c r="A458" s="671"/>
      <c r="B458" s="662"/>
      <c r="C458" s="662"/>
      <c r="D458" s="880"/>
      <c r="E458" s="880"/>
      <c r="F458" s="880"/>
      <c r="G458" s="880"/>
      <c r="H458" s="880"/>
    </row>
    <row r="459" spans="1:8" ht="17.25" customHeight="1">
      <c r="A459" s="671"/>
      <c r="B459" s="662"/>
      <c r="C459" s="662"/>
      <c r="D459" s="880"/>
      <c r="E459" s="880"/>
      <c r="F459" s="880"/>
      <c r="G459" s="880"/>
      <c r="H459" s="880"/>
    </row>
    <row r="460" spans="1:8" ht="17.25" customHeight="1">
      <c r="A460" s="671"/>
      <c r="B460" s="662"/>
      <c r="C460" s="662"/>
      <c r="D460" s="880"/>
      <c r="E460" s="880"/>
      <c r="F460" s="880"/>
      <c r="G460" s="880"/>
      <c r="H460" s="880"/>
    </row>
    <row r="461" spans="1:8" ht="17.25" customHeight="1">
      <c r="A461" s="671"/>
      <c r="B461" s="662"/>
      <c r="C461" s="662"/>
      <c r="D461" s="880"/>
      <c r="E461" s="880"/>
      <c r="F461" s="880"/>
      <c r="G461" s="880"/>
      <c r="H461" s="880"/>
    </row>
    <row r="462" spans="1:8" ht="17.25" customHeight="1">
      <c r="A462" s="671"/>
      <c r="B462" s="662"/>
      <c r="C462" s="662"/>
      <c r="D462" s="880"/>
      <c r="E462" s="880"/>
      <c r="F462" s="880"/>
      <c r="G462" s="880"/>
      <c r="H462" s="880"/>
    </row>
    <row r="463" spans="1:8" ht="17.25" customHeight="1">
      <c r="B463" s="666"/>
      <c r="C463" s="666"/>
      <c r="D463" s="884"/>
      <c r="E463" s="884"/>
      <c r="F463" s="884"/>
      <c r="G463" s="884"/>
    </row>
    <row r="464" spans="1:8" ht="17.25" customHeight="1">
      <c r="B464" s="677"/>
      <c r="C464" s="677"/>
    </row>
    <row r="465" spans="2:8" ht="17.25" customHeight="1">
      <c r="B465" s="670"/>
      <c r="C465" s="670"/>
    </row>
    <row r="466" spans="2:8" ht="17.25" customHeight="1">
      <c r="B466" s="666"/>
      <c r="C466" s="666"/>
      <c r="D466" s="892"/>
      <c r="E466" s="892"/>
      <c r="F466" s="892"/>
      <c r="G466" s="892"/>
      <c r="H466" s="892"/>
    </row>
    <row r="467" spans="2:8" ht="17.25" customHeight="1">
      <c r="B467" s="662"/>
      <c r="C467" s="662"/>
      <c r="D467" s="880"/>
      <c r="E467" s="880"/>
      <c r="F467" s="880"/>
      <c r="G467" s="880"/>
      <c r="H467" s="880"/>
    </row>
    <row r="468" spans="2:8" ht="17.25" customHeight="1">
      <c r="B468" s="678"/>
      <c r="C468" s="678"/>
    </row>
    <row r="469" spans="2:8" ht="17.25" customHeight="1">
      <c r="B469" s="662"/>
      <c r="C469" s="662"/>
      <c r="D469" s="880"/>
      <c r="E469" s="880"/>
      <c r="F469" s="880"/>
      <c r="G469" s="880"/>
      <c r="H469" s="880"/>
    </row>
    <row r="470" spans="2:8" ht="17.25" customHeight="1">
      <c r="B470" s="662"/>
      <c r="C470" s="662"/>
      <c r="D470" s="880"/>
      <c r="E470" s="880"/>
      <c r="F470" s="880"/>
      <c r="G470" s="880"/>
      <c r="H470" s="880"/>
    </row>
    <row r="472" spans="2:8" ht="17.25" customHeight="1">
      <c r="B472" s="662"/>
      <c r="C472" s="662"/>
      <c r="D472" s="880"/>
      <c r="E472" s="880"/>
      <c r="F472" s="880"/>
      <c r="G472" s="880"/>
      <c r="H472" s="880"/>
    </row>
    <row r="473" spans="2:8" ht="17.25" customHeight="1">
      <c r="B473" s="670"/>
      <c r="C473" s="670"/>
    </row>
    <row r="474" spans="2:8" ht="17.25" customHeight="1">
      <c r="B474" s="670"/>
      <c r="C474" s="670"/>
    </row>
    <row r="475" spans="2:8" ht="17.25" customHeight="1">
      <c r="B475" s="670"/>
      <c r="C475" s="670"/>
    </row>
    <row r="476" spans="2:8" ht="17.25" customHeight="1">
      <c r="B476" s="670"/>
      <c r="C476" s="670"/>
    </row>
    <row r="477" spans="2:8" ht="17.25" customHeight="1">
      <c r="B477" s="670"/>
      <c r="C477" s="670"/>
    </row>
    <row r="478" spans="2:8" ht="17.25" customHeight="1">
      <c r="B478" s="670"/>
      <c r="C478" s="670"/>
    </row>
    <row r="479" spans="2:8" ht="17.25" customHeight="1">
      <c r="B479" s="670"/>
      <c r="C479" s="670"/>
    </row>
    <row r="480" spans="2:8" ht="17.25" customHeight="1">
      <c r="B480" s="670"/>
      <c r="C480" s="670"/>
    </row>
    <row r="484" spans="1:8" ht="17.25" customHeight="1">
      <c r="A484" s="898"/>
      <c r="B484" s="901"/>
      <c r="C484" s="901"/>
      <c r="D484" s="896"/>
      <c r="E484" s="896"/>
      <c r="F484" s="896"/>
    </row>
    <row r="485" spans="1:8" ht="17.25" customHeight="1">
      <c r="A485" s="898"/>
      <c r="B485" s="901"/>
      <c r="C485" s="901"/>
      <c r="D485" s="896"/>
      <c r="E485" s="896"/>
      <c r="F485" s="896"/>
    </row>
    <row r="486" spans="1:8" ht="17.25" customHeight="1">
      <c r="A486" s="898"/>
      <c r="B486" s="901"/>
      <c r="C486" s="901"/>
      <c r="D486" s="896"/>
      <c r="E486" s="896"/>
      <c r="F486" s="896"/>
    </row>
    <row r="487" spans="1:8" ht="17.25" customHeight="1">
      <c r="A487" s="899"/>
      <c r="B487" s="902"/>
      <c r="C487" s="902"/>
      <c r="D487" s="897"/>
      <c r="E487" s="897"/>
      <c r="F487" s="897"/>
      <c r="G487" s="897"/>
      <c r="H487" s="897"/>
    </row>
  </sheetData>
  <phoneticPr fontId="5" type="noConversion"/>
  <printOptions horizontalCentered="1" verticalCentered="1"/>
  <pageMargins left="0.70866141732283472" right="0.31496062992125984" top="0.74803149606299213" bottom="0.94488188976377963" header="0.31496062992125984" footer="0.31496062992125984"/>
  <pageSetup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filterMode="1">
    <tabColor theme="0"/>
  </sheetPr>
  <dimension ref="A1:AE185"/>
  <sheetViews>
    <sheetView topLeftCell="A52" workbookViewId="0">
      <selection activeCell="H103" sqref="H103"/>
    </sheetView>
  </sheetViews>
  <sheetFormatPr baseColWidth="10" defaultColWidth="11.375" defaultRowHeight="15"/>
  <cols>
    <col min="1" max="1" width="7.125" style="56" customWidth="1"/>
    <col min="2" max="2" width="36.125" style="56" customWidth="1"/>
    <col min="3" max="3" width="10.375" style="56" customWidth="1"/>
    <col min="4" max="4" width="12.75" style="731" customWidth="1"/>
    <col min="5" max="5" width="13.375" style="731" customWidth="1"/>
    <col min="6" max="6" width="10.875" style="56" customWidth="1"/>
    <col min="7" max="7" width="10.25" style="56" customWidth="1"/>
    <col min="8" max="31" width="11.375" style="57"/>
    <col min="32" max="16384" width="11.375" style="56"/>
  </cols>
  <sheetData>
    <row r="1" spans="1:31" ht="15.75" customHeight="1">
      <c r="A1" s="1113" t="str">
        <f>'A -Edo. Sit. Financiera'!A2:F2</f>
        <v>UNIVERSIDAD TECNOLOGICA DE QUERETARO</v>
      </c>
      <c r="B1" s="1114"/>
      <c r="C1" s="1114"/>
      <c r="D1" s="1114"/>
      <c r="E1" s="1114"/>
      <c r="F1" s="1114"/>
      <c r="G1" s="1115"/>
    </row>
    <row r="2" spans="1:31" ht="22.5" customHeight="1">
      <c r="A2" s="1038" t="s">
        <v>427</v>
      </c>
      <c r="B2" s="1039"/>
      <c r="C2" s="1039"/>
      <c r="D2" s="1039"/>
      <c r="E2" s="1039"/>
      <c r="F2" s="1039"/>
      <c r="G2" s="1040"/>
    </row>
    <row r="3" spans="1:31" ht="24" customHeight="1">
      <c r="A3" s="1116" t="s">
        <v>436</v>
      </c>
      <c r="B3" s="1117"/>
      <c r="C3" s="1117"/>
      <c r="D3" s="1117"/>
      <c r="E3" s="1117"/>
      <c r="F3" s="1117"/>
      <c r="G3" s="1118"/>
    </row>
    <row r="4" spans="1:31" ht="15.75" customHeight="1" thickBot="1">
      <c r="A4" s="1226" t="str">
        <f>'D -Edo. de Cambios Sit. Financ.'!A4:F4</f>
        <v>DEL MES DE ENERO AL MES DICIEMBRE DEL 2017</v>
      </c>
      <c r="B4" s="1227"/>
      <c r="C4" s="1227"/>
      <c r="D4" s="1227"/>
      <c r="E4" s="1227"/>
      <c r="F4" s="1227"/>
      <c r="G4" s="1228"/>
    </row>
    <row r="5" spans="1:31" ht="22.5" customHeight="1" thickBot="1">
      <c r="A5" s="1223" t="s">
        <v>99</v>
      </c>
      <c r="B5" s="298" t="s">
        <v>442</v>
      </c>
      <c r="C5" s="88" t="s">
        <v>100</v>
      </c>
      <c r="D5" s="710" t="s">
        <v>101</v>
      </c>
      <c r="E5" s="710" t="s">
        <v>102</v>
      </c>
      <c r="F5" s="88" t="s">
        <v>288</v>
      </c>
      <c r="G5" s="89" t="s">
        <v>103</v>
      </c>
    </row>
    <row r="6" spans="1:31" ht="15.75" hidden="1" thickBot="1">
      <c r="A6" s="1224"/>
      <c r="B6" s="360"/>
      <c r="C6" s="90" t="s">
        <v>104</v>
      </c>
      <c r="D6" s="711" t="s">
        <v>22</v>
      </c>
      <c r="E6" s="711"/>
      <c r="F6" s="90" t="s">
        <v>105</v>
      </c>
      <c r="G6" s="91" t="s">
        <v>106</v>
      </c>
    </row>
    <row r="7" spans="1:31" ht="15.75" hidden="1" thickBot="1">
      <c r="A7" s="1225"/>
      <c r="B7" s="361" t="s">
        <v>441</v>
      </c>
      <c r="C7" s="92">
        <v>1</v>
      </c>
      <c r="D7" s="712">
        <v>2</v>
      </c>
      <c r="E7" s="712">
        <v>3</v>
      </c>
      <c r="F7" s="92" t="s">
        <v>107</v>
      </c>
      <c r="G7" s="93" t="s">
        <v>108</v>
      </c>
    </row>
    <row r="8" spans="1:31">
      <c r="A8" s="362" t="s">
        <v>109</v>
      </c>
      <c r="B8" s="363" t="s">
        <v>279</v>
      </c>
      <c r="C8" s="364">
        <f>+C9+C41</f>
        <v>732259373.25000024</v>
      </c>
      <c r="D8" s="713">
        <f>+D9+D41</f>
        <v>153854551.03</v>
      </c>
      <c r="E8" s="713">
        <f>+E9+E41</f>
        <v>183868153.60000002</v>
      </c>
      <c r="F8" s="364">
        <f>+C8+D8-E8</f>
        <v>702245770.68000019</v>
      </c>
      <c r="G8" s="365">
        <f>+C8-F8</f>
        <v>30013602.570000052</v>
      </c>
      <c r="H8" s="57" t="s">
        <v>1259</v>
      </c>
    </row>
    <row r="9" spans="1:31" ht="34.5" customHeight="1" thickBot="1">
      <c r="A9" s="94" t="s">
        <v>110</v>
      </c>
      <c r="B9" s="368" t="s">
        <v>111</v>
      </c>
      <c r="C9" s="370">
        <f>+C10+C18+C26+C33+C37</f>
        <v>53110953.110000089</v>
      </c>
      <c r="D9" s="714">
        <f>+D10+D18+D26+D33+D37</f>
        <v>153087647.28</v>
      </c>
      <c r="E9" s="714">
        <f>+E10+E18+E26+E33+E37</f>
        <v>183058105.41000003</v>
      </c>
      <c r="F9" s="370">
        <f>+F10+F18+F26+F33+F37</f>
        <v>22911495.620000076</v>
      </c>
      <c r="G9" s="371">
        <f>+G10+G18+G26+G33+G37</f>
        <v>30199457.49000001</v>
      </c>
      <c r="H9" s="57" t="s">
        <v>1259</v>
      </c>
    </row>
    <row r="10" spans="1:31" s="129" customFormat="1" ht="24.75" customHeight="1" thickBot="1">
      <c r="A10" s="128" t="s">
        <v>112</v>
      </c>
      <c r="B10" s="127" t="s">
        <v>113</v>
      </c>
      <c r="C10" s="107">
        <f>SUM(C11:C17)</f>
        <v>48615554.910000086</v>
      </c>
      <c r="D10" s="715">
        <f>SUM(D11:D17)</f>
        <v>147398817.38</v>
      </c>
      <c r="E10" s="715">
        <f>SUM(E11:E17)</f>
        <v>174211035.80000004</v>
      </c>
      <c r="F10" s="107">
        <f>SUM(F11:F17)</f>
        <v>21803336.490000077</v>
      </c>
      <c r="G10" s="124">
        <f>SUM(G11:G17)</f>
        <v>26812218.420000009</v>
      </c>
      <c r="H10" s="57" t="s">
        <v>1259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ht="15.75" hidden="1" thickBot="1">
      <c r="A11" s="95" t="s">
        <v>114</v>
      </c>
      <c r="B11" s="96" t="s">
        <v>115</v>
      </c>
      <c r="C11" s="101">
        <v>12665</v>
      </c>
      <c r="D11" s="716">
        <v>25570.799999999999</v>
      </c>
      <c r="E11" s="716">
        <v>38235.800000000003</v>
      </c>
      <c r="F11" s="97">
        <f>+C11+D11-E11</f>
        <v>0</v>
      </c>
      <c r="G11" s="98">
        <f t="shared" ref="G11:G17" si="0">+C11-F11</f>
        <v>12665</v>
      </c>
    </row>
    <row r="12" spans="1:31" ht="17.25" hidden="1" thickBot="1">
      <c r="A12" s="99" t="s">
        <v>116</v>
      </c>
      <c r="B12" s="100" t="s">
        <v>117</v>
      </c>
      <c r="C12" s="101">
        <v>27951146.640000105</v>
      </c>
      <c r="D12" s="733">
        <v>129607399.72</v>
      </c>
      <c r="E12" s="733">
        <v>155898871.49000001</v>
      </c>
      <c r="F12" s="97">
        <f t="shared" ref="F12:F31" si="1">+C12+D12-E12</f>
        <v>1659674.8700000942</v>
      </c>
      <c r="G12" s="98">
        <f t="shared" si="0"/>
        <v>26291471.770000011</v>
      </c>
    </row>
    <row r="13" spans="1:31" ht="15.75" hidden="1" thickBot="1">
      <c r="A13" s="99" t="s">
        <v>118</v>
      </c>
      <c r="B13" s="100" t="s">
        <v>119</v>
      </c>
      <c r="C13" s="101">
        <v>0</v>
      </c>
      <c r="D13" s="716">
        <v>0</v>
      </c>
      <c r="E13" s="716">
        <v>0</v>
      </c>
      <c r="F13" s="97">
        <f t="shared" si="1"/>
        <v>0</v>
      </c>
      <c r="G13" s="98">
        <f t="shared" si="0"/>
        <v>0</v>
      </c>
    </row>
    <row r="14" spans="1:31" ht="17.25" hidden="1" thickBot="1">
      <c r="A14" s="99" t="s">
        <v>120</v>
      </c>
      <c r="B14" s="100" t="s">
        <v>121</v>
      </c>
      <c r="C14" s="101">
        <v>16420329.310000002</v>
      </c>
      <c r="D14" s="733">
        <v>14766709.550000001</v>
      </c>
      <c r="E14" s="733">
        <v>11661156.08</v>
      </c>
      <c r="F14" s="97">
        <f t="shared" si="1"/>
        <v>19525882.780000001</v>
      </c>
      <c r="G14" s="98">
        <f t="shared" si="0"/>
        <v>-3105553.4699999988</v>
      </c>
    </row>
    <row r="15" spans="1:31" ht="17.25" hidden="1" thickBot="1">
      <c r="A15" s="99" t="s">
        <v>122</v>
      </c>
      <c r="B15" s="100" t="s">
        <v>123</v>
      </c>
      <c r="C15" s="101">
        <v>4231413.9599999785</v>
      </c>
      <c r="D15" s="733">
        <v>2999137.31</v>
      </c>
      <c r="E15" s="733">
        <v>6612772.4299999997</v>
      </c>
      <c r="F15" s="97">
        <f t="shared" si="1"/>
        <v>617778.83999997936</v>
      </c>
      <c r="G15" s="98">
        <f t="shared" si="0"/>
        <v>3613635.1199999992</v>
      </c>
    </row>
    <row r="16" spans="1:31" ht="15.75" hidden="1" thickBot="1">
      <c r="A16" s="99" t="s">
        <v>124</v>
      </c>
      <c r="B16" s="100" t="s">
        <v>125</v>
      </c>
      <c r="C16" s="101">
        <v>0</v>
      </c>
      <c r="D16" s="716">
        <v>0</v>
      </c>
      <c r="E16" s="716">
        <v>0</v>
      </c>
      <c r="F16" s="97">
        <f t="shared" si="1"/>
        <v>0</v>
      </c>
      <c r="G16" s="98">
        <f t="shared" si="0"/>
        <v>0</v>
      </c>
    </row>
    <row r="17" spans="1:31" ht="15.75" hidden="1" thickBot="1">
      <c r="A17" s="102" t="s">
        <v>126</v>
      </c>
      <c r="B17" s="103" t="s">
        <v>127</v>
      </c>
      <c r="C17" s="101">
        <v>0</v>
      </c>
      <c r="D17" s="716">
        <v>0</v>
      </c>
      <c r="E17" s="716">
        <v>0</v>
      </c>
      <c r="F17" s="97">
        <f t="shared" si="1"/>
        <v>0</v>
      </c>
      <c r="G17" s="98">
        <f t="shared" si="0"/>
        <v>0</v>
      </c>
    </row>
    <row r="18" spans="1:31" s="129" customFormat="1" ht="24" customHeight="1" thickBot="1">
      <c r="A18" s="128" t="s">
        <v>128</v>
      </c>
      <c r="B18" s="127" t="s">
        <v>129</v>
      </c>
      <c r="C18" s="107">
        <f>SUM(C19:C25)</f>
        <v>4302097.84</v>
      </c>
      <c r="D18" s="715">
        <f>SUM(D19:D25)</f>
        <v>5653130.9000000004</v>
      </c>
      <c r="E18" s="715">
        <f>SUM(E19:E25)</f>
        <v>8847069.6099999994</v>
      </c>
      <c r="F18" s="107">
        <f>SUM(F19:F25)</f>
        <v>1108159.1299999992</v>
      </c>
      <c r="G18" s="124">
        <f>SUM(G19:G25)</f>
        <v>3193938.7100000009</v>
      </c>
      <c r="H18" s="57" t="s">
        <v>1259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</row>
    <row r="19" spans="1:31" ht="15.75" hidden="1" thickBot="1">
      <c r="A19" s="95" t="s">
        <v>130</v>
      </c>
      <c r="B19" s="96" t="s">
        <v>131</v>
      </c>
      <c r="C19" s="97">
        <v>0</v>
      </c>
      <c r="D19" s="718">
        <v>0</v>
      </c>
      <c r="E19" s="718">
        <v>0</v>
      </c>
      <c r="F19" s="97">
        <f t="shared" si="1"/>
        <v>0</v>
      </c>
      <c r="G19" s="98">
        <f t="shared" ref="G19:G25" si="2">+C19-F19</f>
        <v>0</v>
      </c>
    </row>
    <row r="20" spans="1:31" ht="17.25" hidden="1" thickBot="1">
      <c r="A20" s="99" t="s">
        <v>132</v>
      </c>
      <c r="B20" s="100" t="s">
        <v>133</v>
      </c>
      <c r="C20" s="101">
        <v>4169722</v>
      </c>
      <c r="D20" s="733">
        <v>5473028.1100000003</v>
      </c>
      <c r="E20" s="733">
        <v>8661992.8200000003</v>
      </c>
      <c r="F20" s="97">
        <f t="shared" si="1"/>
        <v>980757.28999999911</v>
      </c>
      <c r="G20" s="98">
        <f t="shared" si="2"/>
        <v>3188964.7100000009</v>
      </c>
    </row>
    <row r="21" spans="1:31" ht="17.25" hidden="1" thickBot="1">
      <c r="A21" s="99" t="s">
        <v>134</v>
      </c>
      <c r="B21" s="100" t="s">
        <v>135</v>
      </c>
      <c r="C21" s="101">
        <v>132194</v>
      </c>
      <c r="D21" s="733">
        <v>179997.55</v>
      </c>
      <c r="E21" s="733">
        <v>184894.95</v>
      </c>
      <c r="F21" s="97">
        <f t="shared" si="1"/>
        <v>127296.59999999998</v>
      </c>
      <c r="G21" s="98">
        <f t="shared" si="2"/>
        <v>4897.4000000000233</v>
      </c>
    </row>
    <row r="22" spans="1:31" ht="17.25" hidden="1" thickBot="1">
      <c r="A22" s="99" t="s">
        <v>136</v>
      </c>
      <c r="B22" s="100" t="s">
        <v>137</v>
      </c>
      <c r="C22" s="101">
        <v>181.83999999999924</v>
      </c>
      <c r="D22" s="733">
        <v>105.24</v>
      </c>
      <c r="E22" s="733">
        <v>181.84</v>
      </c>
      <c r="F22" s="97">
        <f t="shared" si="1"/>
        <v>105.23999999999924</v>
      </c>
      <c r="G22" s="98">
        <f t="shared" si="2"/>
        <v>76.599999999999994</v>
      </c>
    </row>
    <row r="23" spans="1:31" ht="15.75" hidden="1" thickBot="1">
      <c r="A23" s="99" t="s">
        <v>138</v>
      </c>
      <c r="B23" s="100" t="s">
        <v>139</v>
      </c>
      <c r="C23" s="101">
        <v>0</v>
      </c>
      <c r="D23" s="716">
        <v>0</v>
      </c>
      <c r="E23" s="716">
        <v>0</v>
      </c>
      <c r="F23" s="97">
        <f t="shared" si="1"/>
        <v>0</v>
      </c>
      <c r="G23" s="98">
        <f t="shared" si="2"/>
        <v>0</v>
      </c>
    </row>
    <row r="24" spans="1:31" ht="15.75" hidden="1" thickBot="1">
      <c r="A24" s="99" t="s">
        <v>140</v>
      </c>
      <c r="B24" s="100" t="s">
        <v>141</v>
      </c>
      <c r="C24" s="101">
        <v>0</v>
      </c>
      <c r="D24" s="716">
        <v>0</v>
      </c>
      <c r="E24" s="716">
        <v>0</v>
      </c>
      <c r="F24" s="97">
        <f t="shared" si="1"/>
        <v>0</v>
      </c>
      <c r="G24" s="98">
        <f t="shared" si="2"/>
        <v>0</v>
      </c>
    </row>
    <row r="25" spans="1:31" ht="15.75" hidden="1" thickBot="1">
      <c r="A25" s="102" t="s">
        <v>142</v>
      </c>
      <c r="B25" s="103" t="s">
        <v>143</v>
      </c>
      <c r="C25" s="104">
        <v>0</v>
      </c>
      <c r="D25" s="719">
        <v>0</v>
      </c>
      <c r="E25" s="719">
        <v>0</v>
      </c>
      <c r="F25" s="97">
        <f t="shared" si="1"/>
        <v>0</v>
      </c>
      <c r="G25" s="98">
        <f t="shared" si="2"/>
        <v>0</v>
      </c>
    </row>
    <row r="26" spans="1:31" s="129" customFormat="1" ht="21.75" customHeight="1" thickBot="1">
      <c r="A26" s="128" t="s">
        <v>144</v>
      </c>
      <c r="B26" s="276" t="s">
        <v>145</v>
      </c>
      <c r="C26" s="277">
        <f>SUM(C27:C31)</f>
        <v>193300.36000000034</v>
      </c>
      <c r="D26" s="715">
        <f>SUM(D27:D31)</f>
        <v>35699</v>
      </c>
      <c r="E26" s="715">
        <v>0</v>
      </c>
      <c r="F26" s="107">
        <f>SUM(F27:F31)</f>
        <v>3.4924596548080444E-10</v>
      </c>
      <c r="G26" s="124">
        <f>SUM(G27:G31)</f>
        <v>193300.36</v>
      </c>
      <c r="H26" s="57" t="s">
        <v>1259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1" ht="17.25" hidden="1" thickBot="1">
      <c r="A27" s="95" t="s">
        <v>146</v>
      </c>
      <c r="B27" s="96" t="s">
        <v>147</v>
      </c>
      <c r="C27" s="101">
        <v>193300.36000000034</v>
      </c>
      <c r="D27" s="735">
        <v>35699</v>
      </c>
      <c r="E27" s="735">
        <v>228999.36</v>
      </c>
      <c r="F27" s="97">
        <f t="shared" si="1"/>
        <v>3.4924596548080444E-10</v>
      </c>
      <c r="G27" s="98">
        <f t="shared" ref="G27:G36" si="3">+C27-F27</f>
        <v>193300.36</v>
      </c>
    </row>
    <row r="28" spans="1:31" ht="15.75" hidden="1" thickBot="1">
      <c r="A28" s="99" t="s">
        <v>148</v>
      </c>
      <c r="B28" s="100" t="s">
        <v>149</v>
      </c>
      <c r="C28" s="101">
        <v>0</v>
      </c>
      <c r="D28" s="716">
        <v>0</v>
      </c>
      <c r="E28" s="716">
        <v>0</v>
      </c>
      <c r="F28" s="97">
        <f t="shared" si="1"/>
        <v>0</v>
      </c>
      <c r="G28" s="98">
        <f t="shared" si="3"/>
        <v>0</v>
      </c>
    </row>
    <row r="29" spans="1:31" ht="15.75" hidden="1" thickBot="1">
      <c r="A29" s="99" t="s">
        <v>150</v>
      </c>
      <c r="B29" s="100" t="s">
        <v>151</v>
      </c>
      <c r="C29" s="101">
        <v>0</v>
      </c>
      <c r="D29" s="716">
        <v>0</v>
      </c>
      <c r="E29" s="716">
        <v>0</v>
      </c>
      <c r="F29" s="97">
        <f t="shared" si="1"/>
        <v>0</v>
      </c>
      <c r="G29" s="98">
        <f t="shared" si="3"/>
        <v>0</v>
      </c>
    </row>
    <row r="30" spans="1:31" ht="15.75" hidden="1" thickBot="1">
      <c r="A30" s="99" t="s">
        <v>152</v>
      </c>
      <c r="B30" s="100" t="s">
        <v>153</v>
      </c>
      <c r="C30" s="101">
        <v>0</v>
      </c>
      <c r="D30" s="716">
        <v>0</v>
      </c>
      <c r="E30" s="716">
        <v>0</v>
      </c>
      <c r="F30" s="97">
        <f t="shared" si="1"/>
        <v>0</v>
      </c>
      <c r="G30" s="98">
        <f t="shared" si="3"/>
        <v>0</v>
      </c>
    </row>
    <row r="31" spans="1:31" ht="15.75" hidden="1" thickBot="1">
      <c r="A31" s="102" t="s">
        <v>154</v>
      </c>
      <c r="B31" s="103" t="s">
        <v>155</v>
      </c>
      <c r="C31" s="104">
        <v>0</v>
      </c>
      <c r="D31" s="719">
        <v>0</v>
      </c>
      <c r="E31" s="719">
        <v>0</v>
      </c>
      <c r="F31" s="97">
        <f t="shared" si="1"/>
        <v>0</v>
      </c>
      <c r="G31" s="105">
        <f t="shared" si="3"/>
        <v>0</v>
      </c>
    </row>
    <row r="32" spans="1:31" s="129" customFormat="1" ht="16.5" hidden="1" thickBot="1">
      <c r="A32" s="128" t="s">
        <v>156</v>
      </c>
      <c r="B32" s="127" t="s">
        <v>157</v>
      </c>
      <c r="C32" s="107">
        <v>0</v>
      </c>
      <c r="D32" s="720">
        <v>5787297.8899999997</v>
      </c>
      <c r="E32" s="715">
        <v>5787297.9900000002</v>
      </c>
      <c r="F32" s="133">
        <f>+C32+D32-E32</f>
        <v>-0.10000000055879354</v>
      </c>
      <c r="G32" s="132">
        <f t="shared" si="3"/>
        <v>0.10000000055879354</v>
      </c>
      <c r="H32" s="5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1" s="129" customFormat="1" ht="22.5" customHeight="1" thickBot="1">
      <c r="A33" s="130" t="s">
        <v>158</v>
      </c>
      <c r="B33" s="131" t="s">
        <v>159</v>
      </c>
      <c r="C33" s="734">
        <v>0</v>
      </c>
      <c r="D33" s="736">
        <v>0</v>
      </c>
      <c r="E33" s="737">
        <v>0</v>
      </c>
      <c r="F33" s="366">
        <f>+C33+D33-E33</f>
        <v>0</v>
      </c>
      <c r="G33" s="367">
        <f t="shared" si="3"/>
        <v>0</v>
      </c>
      <c r="H33" s="57" t="s">
        <v>1259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1:31" s="129" customFormat="1" ht="22.5" customHeight="1" thickBot="1">
      <c r="A34" s="128" t="s">
        <v>160</v>
      </c>
      <c r="B34" s="127" t="s">
        <v>161</v>
      </c>
      <c r="C34" s="107">
        <v>0</v>
      </c>
      <c r="D34" s="721">
        <v>0</v>
      </c>
      <c r="E34" s="715">
        <v>0</v>
      </c>
      <c r="F34" s="133">
        <f>+C34+D34-E34</f>
        <v>0</v>
      </c>
      <c r="G34" s="132">
        <f t="shared" si="3"/>
        <v>0</v>
      </c>
      <c r="H34" s="57" t="s">
        <v>1259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ht="15.75" hidden="1" thickBot="1">
      <c r="A35" s="95" t="s">
        <v>162</v>
      </c>
      <c r="B35" s="96" t="s">
        <v>163</v>
      </c>
      <c r="C35" s="97">
        <v>0</v>
      </c>
      <c r="D35" s="718">
        <v>0</v>
      </c>
      <c r="E35" s="718">
        <v>0</v>
      </c>
      <c r="F35" s="97">
        <f>+C35+D35-E35</f>
        <v>0</v>
      </c>
      <c r="G35" s="98">
        <f t="shared" si="3"/>
        <v>0</v>
      </c>
    </row>
    <row r="36" spans="1:31" ht="15.75" hidden="1" thickBot="1">
      <c r="A36" s="102" t="s">
        <v>164</v>
      </c>
      <c r="B36" s="103" t="s">
        <v>165</v>
      </c>
      <c r="C36" s="104">
        <v>0</v>
      </c>
      <c r="D36" s="719">
        <v>0</v>
      </c>
      <c r="E36" s="719">
        <v>0</v>
      </c>
      <c r="F36" s="97">
        <f>+C36+D36-E36</f>
        <v>0</v>
      </c>
      <c r="G36" s="98">
        <f t="shared" si="3"/>
        <v>0</v>
      </c>
    </row>
    <row r="37" spans="1:31" s="129" customFormat="1" ht="16.5" hidden="1" thickBot="1">
      <c r="A37" s="128" t="s">
        <v>166</v>
      </c>
      <c r="B37" s="127" t="s">
        <v>167</v>
      </c>
      <c r="C37" s="107">
        <v>0</v>
      </c>
      <c r="D37" s="715">
        <v>0</v>
      </c>
      <c r="E37" s="715">
        <v>0</v>
      </c>
      <c r="F37" s="107">
        <v>0</v>
      </c>
      <c r="G37" s="132">
        <v>0</v>
      </c>
      <c r="H37" s="57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</row>
    <row r="38" spans="1:31" ht="15.75" hidden="1" thickBot="1">
      <c r="A38" s="95" t="s">
        <v>168</v>
      </c>
      <c r="B38" s="96" t="s">
        <v>169</v>
      </c>
      <c r="C38" s="97">
        <v>0</v>
      </c>
      <c r="D38" s="718">
        <v>0</v>
      </c>
      <c r="E38" s="718">
        <v>0</v>
      </c>
      <c r="F38" s="97">
        <f>+C38+D38-E38</f>
        <v>0</v>
      </c>
      <c r="G38" s="98">
        <f>+C38-F38</f>
        <v>0</v>
      </c>
    </row>
    <row r="39" spans="1:31" ht="15.75" hidden="1" thickBot="1">
      <c r="A39" s="99" t="s">
        <v>170</v>
      </c>
      <c r="B39" s="100" t="s">
        <v>171</v>
      </c>
      <c r="C39" s="101">
        <v>0</v>
      </c>
      <c r="D39" s="716">
        <v>0</v>
      </c>
      <c r="E39" s="716">
        <v>0</v>
      </c>
      <c r="F39" s="97">
        <f>+C39+D39-E39</f>
        <v>0</v>
      </c>
      <c r="G39" s="98">
        <f>+C39-F39</f>
        <v>0</v>
      </c>
    </row>
    <row r="40" spans="1:31" ht="15.75" hidden="1" thickBot="1">
      <c r="A40" s="99" t="s">
        <v>172</v>
      </c>
      <c r="B40" s="100" t="s">
        <v>173</v>
      </c>
      <c r="C40" s="101">
        <v>0</v>
      </c>
      <c r="D40" s="716">
        <v>0</v>
      </c>
      <c r="E40" s="716">
        <v>0</v>
      </c>
      <c r="F40" s="97">
        <f>+C40+D40-E40</f>
        <v>0</v>
      </c>
      <c r="G40" s="98">
        <f>+C40-F40</f>
        <v>0</v>
      </c>
    </row>
    <row r="41" spans="1:31" ht="29.25" customHeight="1" thickBot="1">
      <c r="A41" s="122" t="s">
        <v>174</v>
      </c>
      <c r="B41" s="369" t="s">
        <v>175</v>
      </c>
      <c r="C41" s="106">
        <f>+C52+C60+C69+C81+C75</f>
        <v>679148420.1400001</v>
      </c>
      <c r="D41" s="722">
        <f>+D52+D60+D69+D81+D75</f>
        <v>766903.75000000012</v>
      </c>
      <c r="E41" s="722">
        <f>+E52+E60+E69+E81+E75</f>
        <v>810048.19000000006</v>
      </c>
      <c r="F41" s="106">
        <f>+F52+F60+F69+F81+F75</f>
        <v>679105275.70000017</v>
      </c>
      <c r="G41" s="123">
        <f>+G52+G60+G69+G81+G75</f>
        <v>43144.439999998314</v>
      </c>
      <c r="H41" s="57" t="s">
        <v>1259</v>
      </c>
    </row>
    <row r="42" spans="1:31" s="129" customFormat="1" ht="19.5" customHeight="1" thickBot="1">
      <c r="A42" s="128" t="s">
        <v>176</v>
      </c>
      <c r="B42" s="127" t="s">
        <v>177</v>
      </c>
      <c r="C42" s="107">
        <f>SUM(C43:C46)</f>
        <v>0</v>
      </c>
      <c r="D42" s="715">
        <f>SUM(D43:D46)</f>
        <v>0</v>
      </c>
      <c r="E42" s="715">
        <f>SUM(E43:E46)</f>
        <v>0</v>
      </c>
      <c r="F42" s="107">
        <f>SUM(F43:F46)</f>
        <v>0</v>
      </c>
      <c r="G42" s="124">
        <f>SUM(G43:G46)</f>
        <v>0</v>
      </c>
      <c r="H42" s="57" t="s">
        <v>1259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1" ht="15.75" hidden="1" thickBot="1">
      <c r="A43" s="95" t="s">
        <v>178</v>
      </c>
      <c r="B43" s="96" t="s">
        <v>179</v>
      </c>
      <c r="C43" s="97">
        <v>0</v>
      </c>
      <c r="D43" s="718">
        <v>0</v>
      </c>
      <c r="E43" s="718">
        <v>0</v>
      </c>
      <c r="F43" s="97">
        <f>+C43+D43-E43</f>
        <v>0</v>
      </c>
      <c r="G43" s="98">
        <f>+C43-F43</f>
        <v>0</v>
      </c>
    </row>
    <row r="44" spans="1:31" ht="15.75" hidden="1" thickBot="1">
      <c r="A44" s="99" t="s">
        <v>180</v>
      </c>
      <c r="B44" s="100" t="s">
        <v>181</v>
      </c>
      <c r="C44" s="101">
        <v>0</v>
      </c>
      <c r="D44" s="716">
        <v>0</v>
      </c>
      <c r="E44" s="716">
        <v>0</v>
      </c>
      <c r="F44" s="97">
        <f>+C44+D44-E44</f>
        <v>0</v>
      </c>
      <c r="G44" s="98">
        <f>+C44-F44</f>
        <v>0</v>
      </c>
    </row>
    <row r="45" spans="1:31" ht="15.75" hidden="1" thickBot="1">
      <c r="A45" s="99" t="s">
        <v>182</v>
      </c>
      <c r="B45" s="100" t="s">
        <v>183</v>
      </c>
      <c r="C45" s="101">
        <v>0</v>
      </c>
      <c r="D45" s="716">
        <v>0</v>
      </c>
      <c r="E45" s="716">
        <v>0</v>
      </c>
      <c r="F45" s="97">
        <f>+C45+D45-E45</f>
        <v>0</v>
      </c>
      <c r="G45" s="98">
        <f>+C45-F45</f>
        <v>0</v>
      </c>
    </row>
    <row r="46" spans="1:31" ht="15.75" hidden="1" thickBot="1">
      <c r="A46" s="102" t="s">
        <v>184</v>
      </c>
      <c r="B46" s="103" t="s">
        <v>185</v>
      </c>
      <c r="C46" s="104">
        <v>0</v>
      </c>
      <c r="D46" s="719">
        <v>0</v>
      </c>
      <c r="E46" s="719">
        <v>0</v>
      </c>
      <c r="F46" s="97">
        <f>+C46+D46-E46</f>
        <v>0</v>
      </c>
      <c r="G46" s="98">
        <f>+C46-F46</f>
        <v>0</v>
      </c>
    </row>
    <row r="47" spans="1:31" s="129" customFormat="1" ht="16.5" hidden="1" thickBot="1">
      <c r="A47" s="128" t="s">
        <v>186</v>
      </c>
      <c r="B47" s="127" t="s">
        <v>187</v>
      </c>
      <c r="C47" s="107">
        <f>SUM(C48:C51)</f>
        <v>0</v>
      </c>
      <c r="D47" s="715">
        <v>0</v>
      </c>
      <c r="E47" s="715">
        <f>SUM(E48:E51)</f>
        <v>0</v>
      </c>
      <c r="F47" s="107">
        <f>SUM(F48:F51)</f>
        <v>0</v>
      </c>
      <c r="G47" s="124">
        <f>SUM(G48:G51)</f>
        <v>0</v>
      </c>
      <c r="H47" s="57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 ht="15.75" hidden="1" thickBot="1">
      <c r="A48" s="95" t="s">
        <v>188</v>
      </c>
      <c r="B48" s="96" t="s">
        <v>189</v>
      </c>
      <c r="C48" s="97">
        <v>0</v>
      </c>
      <c r="D48" s="718">
        <v>0</v>
      </c>
      <c r="E48" s="718">
        <v>0</v>
      </c>
      <c r="F48" s="97">
        <f>+C48+D48-E48</f>
        <v>0</v>
      </c>
      <c r="G48" s="98">
        <f>+C48-F48</f>
        <v>0</v>
      </c>
    </row>
    <row r="49" spans="1:31" ht="15.75" hidden="1" thickBot="1">
      <c r="A49" s="99" t="s">
        <v>190</v>
      </c>
      <c r="B49" s="100" t="s">
        <v>191</v>
      </c>
      <c r="C49" s="101">
        <v>0</v>
      </c>
      <c r="D49" s="716">
        <v>0</v>
      </c>
      <c r="E49" s="716">
        <v>0</v>
      </c>
      <c r="F49" s="97">
        <f>+C49+D49-E49</f>
        <v>0</v>
      </c>
      <c r="G49" s="98">
        <f>+C49-F49</f>
        <v>0</v>
      </c>
    </row>
    <row r="50" spans="1:31" ht="15.75" hidden="1" thickBot="1">
      <c r="A50" s="99" t="s">
        <v>192</v>
      </c>
      <c r="B50" s="100" t="s">
        <v>193</v>
      </c>
      <c r="C50" s="101">
        <v>0</v>
      </c>
      <c r="D50" s="716">
        <v>0</v>
      </c>
      <c r="E50" s="716">
        <v>0</v>
      </c>
      <c r="F50" s="97">
        <f>+C50+D50-E50</f>
        <v>0</v>
      </c>
      <c r="G50" s="98">
        <f>+C50-F50</f>
        <v>0</v>
      </c>
    </row>
    <row r="51" spans="1:31" ht="15.75" hidden="1" thickBot="1">
      <c r="A51" s="102" t="s">
        <v>194</v>
      </c>
      <c r="B51" s="103" t="s">
        <v>143</v>
      </c>
      <c r="C51" s="104">
        <v>0</v>
      </c>
      <c r="D51" s="719">
        <v>0</v>
      </c>
      <c r="E51" s="719">
        <v>0</v>
      </c>
      <c r="F51" s="97">
        <f>+C51+D51-E51</f>
        <v>0</v>
      </c>
      <c r="G51" s="98">
        <f>+C51-F51</f>
        <v>0</v>
      </c>
    </row>
    <row r="52" spans="1:31" s="129" customFormat="1" ht="21.75" customHeight="1" thickBot="1">
      <c r="A52" s="128" t="s">
        <v>195</v>
      </c>
      <c r="B52" s="127" t="s">
        <v>196</v>
      </c>
      <c r="C52" s="107">
        <f>SUM(C53:C59)</f>
        <v>580551472.44000006</v>
      </c>
      <c r="D52" s="715">
        <f>SUM(D53:D59)</f>
        <v>0</v>
      </c>
      <c r="E52" s="715">
        <f>SUM(E53:E59)</f>
        <v>0</v>
      </c>
      <c r="F52" s="107">
        <f>SUM(F53:F59)</f>
        <v>580551472.44000006</v>
      </c>
      <c r="G52" s="124">
        <f>SUM(G53:G59)</f>
        <v>0</v>
      </c>
      <c r="H52" s="57" t="s">
        <v>1259</v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</row>
    <row r="53" spans="1:31" ht="17.25" hidden="1" thickBot="1">
      <c r="A53" s="95" t="s">
        <v>197</v>
      </c>
      <c r="B53" s="96" t="s">
        <v>198</v>
      </c>
      <c r="C53" s="101">
        <v>340416560.32000005</v>
      </c>
      <c r="D53" s="732">
        <v>0</v>
      </c>
      <c r="E53" s="716">
        <v>0</v>
      </c>
      <c r="F53" s="97">
        <f t="shared" ref="F53:F59" si="4">+C53+D53-E53</f>
        <v>340416560.32000005</v>
      </c>
      <c r="G53" s="98">
        <f t="shared" ref="G53:G59" si="5">+C53-F53</f>
        <v>0</v>
      </c>
    </row>
    <row r="54" spans="1:31" ht="15.75" hidden="1" thickBot="1">
      <c r="A54" s="99" t="s">
        <v>199</v>
      </c>
      <c r="B54" s="100" t="s">
        <v>200</v>
      </c>
      <c r="C54" s="101">
        <v>0</v>
      </c>
      <c r="D54" s="716">
        <v>0</v>
      </c>
      <c r="E54" s="716">
        <v>0</v>
      </c>
      <c r="F54" s="97">
        <f t="shared" si="4"/>
        <v>0</v>
      </c>
      <c r="G54" s="98">
        <f t="shared" si="5"/>
        <v>0</v>
      </c>
    </row>
    <row r="55" spans="1:31" ht="17.25" hidden="1" thickBot="1">
      <c r="A55" s="99" t="s">
        <v>201</v>
      </c>
      <c r="B55" s="100" t="s">
        <v>202</v>
      </c>
      <c r="C55" s="101">
        <v>240134912.12</v>
      </c>
      <c r="D55" s="733">
        <v>0</v>
      </c>
      <c r="E55" s="716">
        <v>0</v>
      </c>
      <c r="F55" s="97">
        <f t="shared" si="4"/>
        <v>240134912.12</v>
      </c>
      <c r="G55" s="98">
        <f t="shared" si="5"/>
        <v>0</v>
      </c>
    </row>
    <row r="56" spans="1:31" ht="15.75" hidden="1" thickBot="1">
      <c r="A56" s="99" t="s">
        <v>203</v>
      </c>
      <c r="B56" s="100" t="s">
        <v>204</v>
      </c>
      <c r="C56" s="101">
        <v>0</v>
      </c>
      <c r="D56" s="716">
        <v>0</v>
      </c>
      <c r="E56" s="716">
        <v>0</v>
      </c>
      <c r="F56" s="97">
        <f t="shared" si="4"/>
        <v>0</v>
      </c>
      <c r="G56" s="98">
        <f t="shared" si="5"/>
        <v>0</v>
      </c>
    </row>
    <row r="57" spans="1:31" ht="15.75" hidden="1" thickBot="1">
      <c r="A57" s="99" t="s">
        <v>205</v>
      </c>
      <c r="B57" s="100" t="s">
        <v>206</v>
      </c>
      <c r="C57" s="101">
        <v>0</v>
      </c>
      <c r="D57" s="716">
        <v>0</v>
      </c>
      <c r="E57" s="716">
        <v>0</v>
      </c>
      <c r="F57" s="97">
        <f t="shared" si="4"/>
        <v>0</v>
      </c>
      <c r="G57" s="98">
        <f t="shared" si="5"/>
        <v>0</v>
      </c>
    </row>
    <row r="58" spans="1:31" ht="15.75" hidden="1" thickBot="1">
      <c r="A58" s="99" t="s">
        <v>207</v>
      </c>
      <c r="B58" s="100" t="s">
        <v>206</v>
      </c>
      <c r="C58" s="101">
        <v>0</v>
      </c>
      <c r="D58" s="716">
        <v>0</v>
      </c>
      <c r="E58" s="716">
        <v>0</v>
      </c>
      <c r="F58" s="97">
        <f t="shared" si="4"/>
        <v>0</v>
      </c>
      <c r="G58" s="98">
        <f t="shared" si="5"/>
        <v>0</v>
      </c>
    </row>
    <row r="59" spans="1:31" ht="15.75" hidden="1" thickBot="1">
      <c r="A59" s="102" t="s">
        <v>208</v>
      </c>
      <c r="B59" s="103" t="s">
        <v>209</v>
      </c>
      <c r="C59" s="104">
        <v>0</v>
      </c>
      <c r="D59" s="719">
        <v>0</v>
      </c>
      <c r="E59" s="719">
        <v>0</v>
      </c>
      <c r="F59" s="97">
        <f t="shared" si="4"/>
        <v>0</v>
      </c>
      <c r="G59" s="98">
        <f t="shared" si="5"/>
        <v>0</v>
      </c>
    </row>
    <row r="60" spans="1:31" s="129" customFormat="1" ht="20.25" customHeight="1" thickBot="1">
      <c r="A60" s="128" t="s">
        <v>210</v>
      </c>
      <c r="B60" s="127" t="s">
        <v>211</v>
      </c>
      <c r="C60" s="107">
        <f>SUM(C61:C68)</f>
        <v>118677757.53000002</v>
      </c>
      <c r="D60" s="715">
        <f>SUM(D61:D68)</f>
        <v>757739.75000000012</v>
      </c>
      <c r="E60" s="715">
        <f>SUM(E61:E68)</f>
        <v>18942.93</v>
      </c>
      <c r="F60" s="107">
        <f>SUM(F61:F68)</f>
        <v>119416554.35000001</v>
      </c>
      <c r="G60" s="124">
        <f>SUM(G61:G68)</f>
        <v>-738796.8200000003</v>
      </c>
      <c r="H60" s="57" t="s">
        <v>1259</v>
      </c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</row>
    <row r="61" spans="1:31" ht="15.75" hidden="1" thickBot="1">
      <c r="A61" s="95" t="s">
        <v>212</v>
      </c>
      <c r="B61" s="96" t="s">
        <v>213</v>
      </c>
      <c r="C61" s="101">
        <v>61584557.599999994</v>
      </c>
      <c r="D61" s="716">
        <v>584533.18000000005</v>
      </c>
      <c r="E61" s="716">
        <v>18942.93</v>
      </c>
      <c r="F61" s="97">
        <f t="shared" ref="F61:F68" si="6">+C61+D61-E61</f>
        <v>62150147.849999994</v>
      </c>
      <c r="G61" s="98">
        <f t="shared" ref="G61:G68" si="7">+C61-F61</f>
        <v>-565590.25</v>
      </c>
    </row>
    <row r="62" spans="1:31" ht="15.75" hidden="1" thickBot="1">
      <c r="A62" s="99" t="s">
        <v>214</v>
      </c>
      <c r="B62" s="100" t="s">
        <v>215</v>
      </c>
      <c r="C62" s="101">
        <v>18015070.859999999</v>
      </c>
      <c r="D62" s="716">
        <v>155060.39000000001</v>
      </c>
      <c r="E62" s="716">
        <v>0</v>
      </c>
      <c r="F62" s="97">
        <f t="shared" si="6"/>
        <v>18170131.25</v>
      </c>
      <c r="G62" s="98">
        <f t="shared" si="7"/>
        <v>-155060.3900000006</v>
      </c>
    </row>
    <row r="63" spans="1:31" ht="17.25" hidden="1" thickBot="1">
      <c r="A63" s="99" t="s">
        <v>216</v>
      </c>
      <c r="B63" s="100" t="s">
        <v>217</v>
      </c>
      <c r="C63" s="101">
        <v>1069748.48</v>
      </c>
      <c r="D63" s="733">
        <v>0</v>
      </c>
      <c r="E63" s="733">
        <v>0</v>
      </c>
      <c r="F63" s="97">
        <f t="shared" si="6"/>
        <v>1069748.48</v>
      </c>
      <c r="G63" s="98">
        <f t="shared" si="7"/>
        <v>0</v>
      </c>
    </row>
    <row r="64" spans="1:31" ht="15.75" hidden="1" thickBot="1">
      <c r="A64" s="99" t="s">
        <v>218</v>
      </c>
      <c r="B64" s="100" t="s">
        <v>306</v>
      </c>
      <c r="C64" s="101">
        <v>5541028.0099999998</v>
      </c>
      <c r="D64" s="716">
        <v>0</v>
      </c>
      <c r="E64" s="716">
        <v>0</v>
      </c>
      <c r="F64" s="97">
        <f t="shared" si="6"/>
        <v>5541028.0099999998</v>
      </c>
      <c r="G64" s="98">
        <f t="shared" si="7"/>
        <v>0</v>
      </c>
    </row>
    <row r="65" spans="1:31" ht="15.75" hidden="1" thickBot="1">
      <c r="A65" s="99" t="s">
        <v>307</v>
      </c>
      <c r="B65" s="100" t="s">
        <v>308</v>
      </c>
      <c r="C65" s="101">
        <v>0</v>
      </c>
      <c r="D65" s="716">
        <v>0</v>
      </c>
      <c r="E65" s="716">
        <v>0</v>
      </c>
      <c r="F65" s="97">
        <f t="shared" si="6"/>
        <v>0</v>
      </c>
      <c r="G65" s="98">
        <f t="shared" si="7"/>
        <v>0</v>
      </c>
    </row>
    <row r="66" spans="1:31" ht="15.75" hidden="1" thickBot="1">
      <c r="A66" s="99" t="s">
        <v>309</v>
      </c>
      <c r="B66" s="100" t="s">
        <v>310</v>
      </c>
      <c r="C66" s="101">
        <v>32331214.570000004</v>
      </c>
      <c r="D66" s="716">
        <v>18146.18</v>
      </c>
      <c r="E66" s="716">
        <v>0</v>
      </c>
      <c r="F66" s="97">
        <f t="shared" si="6"/>
        <v>32349360.750000004</v>
      </c>
      <c r="G66" s="98">
        <f t="shared" si="7"/>
        <v>-18146.179999999702</v>
      </c>
    </row>
    <row r="67" spans="1:31" ht="15.75" hidden="1" thickBot="1">
      <c r="A67" s="99" t="s">
        <v>311</v>
      </c>
      <c r="B67" s="100" t="s">
        <v>312</v>
      </c>
      <c r="C67" s="101">
        <v>136138.01</v>
      </c>
      <c r="D67" s="716">
        <v>0</v>
      </c>
      <c r="E67" s="716">
        <v>0</v>
      </c>
      <c r="F67" s="97">
        <f t="shared" si="6"/>
        <v>136138.01</v>
      </c>
      <c r="G67" s="98">
        <f t="shared" si="7"/>
        <v>0</v>
      </c>
    </row>
    <row r="68" spans="1:31" ht="15.75" hidden="1" thickBot="1">
      <c r="A68" s="102" t="s">
        <v>313</v>
      </c>
      <c r="B68" s="103" t="s">
        <v>314</v>
      </c>
      <c r="C68" s="104">
        <v>0</v>
      </c>
      <c r="D68" s="719">
        <v>0</v>
      </c>
      <c r="E68" s="719">
        <v>0</v>
      </c>
      <c r="F68" s="97">
        <f t="shared" si="6"/>
        <v>0</v>
      </c>
      <c r="G68" s="98">
        <f t="shared" si="7"/>
        <v>0</v>
      </c>
    </row>
    <row r="69" spans="1:31" s="129" customFormat="1" ht="22.5" customHeight="1" thickBot="1">
      <c r="A69" s="128" t="s">
        <v>315</v>
      </c>
      <c r="B69" s="127" t="s">
        <v>316</v>
      </c>
      <c r="C69" s="738">
        <f>SUM(C70:C74)</f>
        <v>4723683.5999999996</v>
      </c>
      <c r="D69" s="741">
        <f>SUM(D70:D74)</f>
        <v>9164</v>
      </c>
      <c r="E69" s="739">
        <f>SUM(E70:E74)</f>
        <v>9164</v>
      </c>
      <c r="F69" s="107">
        <f>SUM(F70:F74)</f>
        <v>4723683.5999999996</v>
      </c>
      <c r="G69" s="124">
        <f>SUM(G70:G74)</f>
        <v>0</v>
      </c>
      <c r="H69" s="57" t="s">
        <v>1259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</row>
    <row r="70" spans="1:31" ht="17.25" hidden="1" thickBot="1">
      <c r="A70" s="95" t="s">
        <v>317</v>
      </c>
      <c r="B70" s="96" t="s">
        <v>318</v>
      </c>
      <c r="C70" s="101">
        <v>4596683.5999999996</v>
      </c>
      <c r="D70" s="740">
        <v>9164</v>
      </c>
      <c r="E70" s="732">
        <v>9164</v>
      </c>
      <c r="F70" s="97">
        <f>+C70+D70-E70</f>
        <v>4596683.5999999996</v>
      </c>
      <c r="G70" s="98">
        <f>+C70-F70</f>
        <v>0</v>
      </c>
    </row>
    <row r="71" spans="1:31" ht="17.25" hidden="1" thickBot="1">
      <c r="A71" s="99" t="s">
        <v>319</v>
      </c>
      <c r="B71" s="100" t="s">
        <v>320</v>
      </c>
      <c r="C71" s="101">
        <v>127000</v>
      </c>
      <c r="D71" s="733">
        <v>0</v>
      </c>
      <c r="E71" s="733">
        <v>0</v>
      </c>
      <c r="F71" s="97">
        <f>+C71+D71-E71</f>
        <v>127000</v>
      </c>
      <c r="G71" s="98">
        <f>+C71-F71</f>
        <v>0</v>
      </c>
    </row>
    <row r="72" spans="1:31" ht="15.75" hidden="1" thickBot="1">
      <c r="A72" s="99" t="s">
        <v>321</v>
      </c>
      <c r="B72" s="100" t="s">
        <v>322</v>
      </c>
      <c r="C72" s="101">
        <v>0</v>
      </c>
      <c r="D72" s="718">
        <v>0</v>
      </c>
      <c r="E72" s="718">
        <v>0</v>
      </c>
      <c r="F72" s="97">
        <f>+C72+D72-E72</f>
        <v>0</v>
      </c>
      <c r="G72" s="98">
        <f>+C72-F72</f>
        <v>0</v>
      </c>
    </row>
    <row r="73" spans="1:31" ht="15.75" hidden="1" thickBot="1">
      <c r="A73" s="99" t="s">
        <v>323</v>
      </c>
      <c r="B73" s="100" t="s">
        <v>324</v>
      </c>
      <c r="C73" s="101">
        <v>0</v>
      </c>
      <c r="D73" s="716">
        <v>0</v>
      </c>
      <c r="E73" s="716">
        <v>0</v>
      </c>
      <c r="F73" s="97">
        <f>+C73+D73-E73</f>
        <v>0</v>
      </c>
      <c r="G73" s="98">
        <f>+C73-F73</f>
        <v>0</v>
      </c>
    </row>
    <row r="74" spans="1:31" ht="15.75" hidden="1" thickBot="1">
      <c r="A74" s="102" t="s">
        <v>325</v>
      </c>
      <c r="B74" s="103" t="s">
        <v>326</v>
      </c>
      <c r="C74" s="104">
        <v>0</v>
      </c>
      <c r="D74" s="719">
        <v>0</v>
      </c>
      <c r="E74" s="719">
        <v>0</v>
      </c>
      <c r="F74" s="97">
        <f>+C74+D74-E74</f>
        <v>0</v>
      </c>
      <c r="G74" s="98">
        <f>+C74-F74</f>
        <v>0</v>
      </c>
    </row>
    <row r="75" spans="1:31" s="129" customFormat="1" ht="21.75" customHeight="1" thickBot="1">
      <c r="A75" s="128" t="s">
        <v>327</v>
      </c>
      <c r="B75" s="127" t="s">
        <v>328</v>
      </c>
      <c r="C75" s="107">
        <f>SUM(C76:C80)</f>
        <v>-24804493.429999996</v>
      </c>
      <c r="D75" s="715">
        <f>SUM(D76:D80)</f>
        <v>0</v>
      </c>
      <c r="E75" s="715">
        <f>SUM(E76:E80)</f>
        <v>781941.26</v>
      </c>
      <c r="F75" s="107">
        <f>SUM(F76:F80)</f>
        <v>-25586434.689999994</v>
      </c>
      <c r="G75" s="125">
        <f>SUM(G76:G80)</f>
        <v>781941.25999999861</v>
      </c>
      <c r="H75" s="57" t="s">
        <v>1259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7.25" hidden="1" thickBot="1">
      <c r="A76" s="120" t="s">
        <v>329</v>
      </c>
      <c r="B76" s="121" t="s">
        <v>369</v>
      </c>
      <c r="C76" s="101">
        <v>-2175390.3200000003</v>
      </c>
      <c r="D76" s="716">
        <v>0</v>
      </c>
      <c r="E76" s="717">
        <v>75055.520000000004</v>
      </c>
      <c r="F76" s="97">
        <f>+C76+D76-E76</f>
        <v>-2250445.8400000003</v>
      </c>
      <c r="G76" s="98">
        <f>+C76-F76</f>
        <v>75055.520000000019</v>
      </c>
    </row>
    <row r="77" spans="1:31" ht="15.75" hidden="1" thickBot="1">
      <c r="A77" s="99" t="s">
        <v>365</v>
      </c>
      <c r="B77" s="100" t="s">
        <v>370</v>
      </c>
      <c r="C77" s="101">
        <v>0</v>
      </c>
      <c r="D77" s="716">
        <v>0</v>
      </c>
      <c r="E77" s="716">
        <v>0</v>
      </c>
      <c r="F77" s="97">
        <f>+C77+D77-E77</f>
        <v>0</v>
      </c>
      <c r="G77" s="98">
        <f>+C77-F77</f>
        <v>0</v>
      </c>
    </row>
    <row r="78" spans="1:31" ht="15.75" hidden="1" thickBot="1">
      <c r="A78" s="99" t="s">
        <v>366</v>
      </c>
      <c r="B78" s="100" t="s">
        <v>371</v>
      </c>
      <c r="C78" s="101">
        <v>-20612339.519999996</v>
      </c>
      <c r="D78" s="716">
        <v>0</v>
      </c>
      <c r="E78" s="716">
        <v>634615.31000000006</v>
      </c>
      <c r="F78" s="97">
        <f>+C78+D78-E78</f>
        <v>-21246954.829999994</v>
      </c>
      <c r="G78" s="98">
        <f>+C78-F78</f>
        <v>634615.30999999866</v>
      </c>
    </row>
    <row r="79" spans="1:31" ht="15.75" hidden="1" thickBot="1">
      <c r="A79" s="99" t="s">
        <v>367</v>
      </c>
      <c r="B79" s="100" t="s">
        <v>372</v>
      </c>
      <c r="C79" s="101">
        <v>0</v>
      </c>
      <c r="D79" s="716">
        <v>0</v>
      </c>
      <c r="E79" s="716">
        <v>0</v>
      </c>
      <c r="F79" s="97">
        <f>+C79+D79-E79</f>
        <v>0</v>
      </c>
      <c r="G79" s="98">
        <f>+C79-F79</f>
        <v>0</v>
      </c>
    </row>
    <row r="80" spans="1:31" ht="17.25" hidden="1" thickBot="1">
      <c r="A80" s="99" t="s">
        <v>368</v>
      </c>
      <c r="B80" s="100" t="s">
        <v>373</v>
      </c>
      <c r="C80" s="101">
        <v>-2016763.59</v>
      </c>
      <c r="D80" s="743">
        <v>0</v>
      </c>
      <c r="E80" s="723">
        <v>72270.429999999993</v>
      </c>
      <c r="F80" s="97">
        <f>+C80+D80-E80</f>
        <v>-2089034.02</v>
      </c>
      <c r="G80" s="98">
        <f>+C80-F80</f>
        <v>72270.429999999935</v>
      </c>
    </row>
    <row r="81" spans="1:31" s="129" customFormat="1" ht="22.5" customHeight="1" thickBot="1">
      <c r="A81" s="128" t="s">
        <v>330</v>
      </c>
      <c r="B81" s="127" t="s">
        <v>331</v>
      </c>
      <c r="C81" s="742">
        <f>SUM(C82:C87)</f>
        <v>0</v>
      </c>
      <c r="D81" s="741">
        <f>SUM(D82:D87)</f>
        <v>0</v>
      </c>
      <c r="E81" s="739">
        <f>SUM(E82:E87)</f>
        <v>0</v>
      </c>
      <c r="F81" s="108">
        <f>SUM(F82:F87)</f>
        <v>0</v>
      </c>
      <c r="G81" s="126">
        <f>SUM(G82:G87)</f>
        <v>0</v>
      </c>
      <c r="H81" s="57" t="s">
        <v>1259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5.75" hidden="1" thickBot="1">
      <c r="A82" s="95" t="s">
        <v>332</v>
      </c>
      <c r="B82" s="96" t="s">
        <v>333</v>
      </c>
      <c r="C82" s="97">
        <v>0</v>
      </c>
      <c r="D82" s="718">
        <v>0</v>
      </c>
      <c r="E82" s="718">
        <v>0</v>
      </c>
      <c r="F82" s="97">
        <f t="shared" ref="F82:F87" si="8">+C82+D82-E82</f>
        <v>0</v>
      </c>
      <c r="G82" s="98">
        <f t="shared" ref="G82:G87" si="9">+C82-F82</f>
        <v>0</v>
      </c>
    </row>
    <row r="83" spans="1:31" ht="15.75" hidden="1" thickBot="1">
      <c r="A83" s="99" t="s">
        <v>334</v>
      </c>
      <c r="B83" s="100" t="s">
        <v>335</v>
      </c>
      <c r="C83" s="101">
        <v>0</v>
      </c>
      <c r="D83" s="716">
        <v>0</v>
      </c>
      <c r="E83" s="716">
        <v>0</v>
      </c>
      <c r="F83" s="97">
        <f t="shared" si="8"/>
        <v>0</v>
      </c>
      <c r="G83" s="98">
        <f t="shared" si="9"/>
        <v>0</v>
      </c>
    </row>
    <row r="84" spans="1:31" ht="15.75" hidden="1" thickBot="1">
      <c r="A84" s="99" t="s">
        <v>336</v>
      </c>
      <c r="B84" s="100" t="s">
        <v>337</v>
      </c>
      <c r="C84" s="101">
        <v>0</v>
      </c>
      <c r="D84" s="716">
        <v>0</v>
      </c>
      <c r="E84" s="716">
        <v>0</v>
      </c>
      <c r="F84" s="97">
        <f t="shared" si="8"/>
        <v>0</v>
      </c>
      <c r="G84" s="98">
        <f t="shared" si="9"/>
        <v>0</v>
      </c>
    </row>
    <row r="85" spans="1:31" ht="15.75" hidden="1" thickBot="1">
      <c r="A85" s="99" t="s">
        <v>338</v>
      </c>
      <c r="B85" s="100" t="s">
        <v>339</v>
      </c>
      <c r="C85" s="101">
        <v>0</v>
      </c>
      <c r="D85" s="716">
        <v>0</v>
      </c>
      <c r="E85" s="716">
        <v>0</v>
      </c>
      <c r="F85" s="97">
        <f t="shared" si="8"/>
        <v>0</v>
      </c>
      <c r="G85" s="98">
        <f t="shared" si="9"/>
        <v>0</v>
      </c>
    </row>
    <row r="86" spans="1:31" ht="15.75" hidden="1" thickBot="1">
      <c r="A86" s="99" t="s">
        <v>340</v>
      </c>
      <c r="B86" s="100" t="s">
        <v>341</v>
      </c>
      <c r="C86" s="101">
        <v>0</v>
      </c>
      <c r="D86" s="716">
        <v>0</v>
      </c>
      <c r="E86" s="716">
        <v>0</v>
      </c>
      <c r="F86" s="97">
        <f t="shared" si="8"/>
        <v>0</v>
      </c>
      <c r="G86" s="98">
        <f t="shared" si="9"/>
        <v>0</v>
      </c>
    </row>
    <row r="87" spans="1:31" ht="15.75" hidden="1" thickBot="1">
      <c r="A87" s="102" t="s">
        <v>342</v>
      </c>
      <c r="B87" s="103" t="s">
        <v>343</v>
      </c>
      <c r="C87" s="104">
        <v>0</v>
      </c>
      <c r="D87" s="719">
        <v>0</v>
      </c>
      <c r="E87" s="719">
        <v>0</v>
      </c>
      <c r="F87" s="97">
        <f t="shared" si="8"/>
        <v>0</v>
      </c>
      <c r="G87" s="98">
        <f t="shared" si="9"/>
        <v>0</v>
      </c>
    </row>
    <row r="88" spans="1:31" s="129" customFormat="1" ht="21.75" customHeight="1" thickBot="1">
      <c r="A88" s="128" t="s">
        <v>344</v>
      </c>
      <c r="B88" s="127" t="s">
        <v>345</v>
      </c>
      <c r="C88" s="133">
        <v>0</v>
      </c>
      <c r="D88" s="724">
        <v>0</v>
      </c>
      <c r="E88" s="724">
        <v>0</v>
      </c>
      <c r="F88" s="133">
        <v>0</v>
      </c>
      <c r="G88" s="132">
        <v>0</v>
      </c>
      <c r="H88" s="57" t="s">
        <v>1259</v>
      </c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5.75" hidden="1" thickBot="1">
      <c r="A89" s="95" t="s">
        <v>346</v>
      </c>
      <c r="B89" s="96" t="s">
        <v>347</v>
      </c>
      <c r="C89" s="97">
        <v>0</v>
      </c>
      <c r="D89" s="718">
        <v>0</v>
      </c>
      <c r="E89" s="718">
        <v>0</v>
      </c>
      <c r="F89" s="97">
        <f>+C89+D89-E89</f>
        <v>0</v>
      </c>
      <c r="G89" s="98">
        <f>+C89-F89</f>
        <v>0</v>
      </c>
    </row>
    <row r="90" spans="1:31" ht="15.75" hidden="1" thickBot="1">
      <c r="A90" s="99" t="s">
        <v>348</v>
      </c>
      <c r="B90" s="100" t="s">
        <v>349</v>
      </c>
      <c r="C90" s="101">
        <v>0</v>
      </c>
      <c r="D90" s="716">
        <v>0</v>
      </c>
      <c r="E90" s="716">
        <v>0</v>
      </c>
      <c r="F90" s="97">
        <f>+C90+D90-E90</f>
        <v>0</v>
      </c>
      <c r="G90" s="98">
        <f>+C90-F90</f>
        <v>0</v>
      </c>
    </row>
    <row r="91" spans="1:31" ht="15.75" hidden="1" thickBot="1">
      <c r="A91" s="99" t="s">
        <v>350</v>
      </c>
      <c r="B91" s="100" t="s">
        <v>351</v>
      </c>
      <c r="C91" s="101">
        <v>0</v>
      </c>
      <c r="D91" s="716">
        <v>0</v>
      </c>
      <c r="E91" s="716">
        <v>0</v>
      </c>
      <c r="F91" s="97">
        <f>+C91+D91-E91</f>
        <v>0</v>
      </c>
      <c r="G91" s="98">
        <f>+C91-F91</f>
        <v>0</v>
      </c>
    </row>
    <row r="92" spans="1:31" ht="15.75" hidden="1" thickBot="1">
      <c r="A92" s="99" t="s">
        <v>352</v>
      </c>
      <c r="B92" s="100" t="s">
        <v>353</v>
      </c>
      <c r="C92" s="101">
        <v>0</v>
      </c>
      <c r="D92" s="716">
        <v>0</v>
      </c>
      <c r="E92" s="716">
        <v>0</v>
      </c>
      <c r="F92" s="97">
        <f>+C92+D92-E92</f>
        <v>0</v>
      </c>
      <c r="G92" s="98">
        <f>+C92-F92</f>
        <v>0</v>
      </c>
    </row>
    <row r="93" spans="1:31" ht="15.75" hidden="1" thickBot="1">
      <c r="A93" s="102" t="s">
        <v>354</v>
      </c>
      <c r="B93" s="103" t="s">
        <v>355</v>
      </c>
      <c r="C93" s="104">
        <v>0</v>
      </c>
      <c r="D93" s="719">
        <v>0</v>
      </c>
      <c r="E93" s="719">
        <v>0</v>
      </c>
      <c r="F93" s="97">
        <f>+C93+D93-E93</f>
        <v>0</v>
      </c>
      <c r="G93" s="98">
        <f>+C93-F93</f>
        <v>0</v>
      </c>
    </row>
    <row r="94" spans="1:31" s="129" customFormat="1" ht="24.75" customHeight="1" thickBot="1">
      <c r="A94" s="128" t="s">
        <v>356</v>
      </c>
      <c r="B94" s="127" t="s">
        <v>357</v>
      </c>
      <c r="C94" s="133">
        <v>0</v>
      </c>
      <c r="D94" s="724">
        <v>0</v>
      </c>
      <c r="E94" s="724">
        <v>0</v>
      </c>
      <c r="F94" s="133">
        <v>0</v>
      </c>
      <c r="G94" s="132">
        <v>0</v>
      </c>
      <c r="H94" s="57" t="s">
        <v>1259</v>
      </c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5.75" hidden="1" thickBot="1">
      <c r="A95" s="95" t="s">
        <v>358</v>
      </c>
      <c r="B95" s="96" t="s">
        <v>359</v>
      </c>
      <c r="C95" s="97">
        <v>0</v>
      </c>
      <c r="D95" s="718">
        <v>0</v>
      </c>
      <c r="E95" s="718">
        <v>0</v>
      </c>
      <c r="F95" s="97">
        <f>+C95+D95-E95</f>
        <v>0</v>
      </c>
      <c r="G95" s="98">
        <f>+C95-F95</f>
        <v>0</v>
      </c>
    </row>
    <row r="96" spans="1:31" ht="15.75" hidden="1" thickBot="1">
      <c r="A96" s="99" t="s">
        <v>360</v>
      </c>
      <c r="B96" s="100" t="s">
        <v>361</v>
      </c>
      <c r="C96" s="101">
        <v>0</v>
      </c>
      <c r="D96" s="716">
        <v>0</v>
      </c>
      <c r="E96" s="716">
        <v>0</v>
      </c>
      <c r="F96" s="97">
        <f>+C96+D96-E96</f>
        <v>0</v>
      </c>
      <c r="G96" s="98">
        <f>+C96-F96</f>
        <v>0</v>
      </c>
    </row>
    <row r="97" spans="1:8" ht="15.75" hidden="1" thickBot="1">
      <c r="A97" s="102" t="s">
        <v>362</v>
      </c>
      <c r="B97" s="103" t="s">
        <v>363</v>
      </c>
      <c r="C97" s="104">
        <v>0</v>
      </c>
      <c r="D97" s="719">
        <v>0</v>
      </c>
      <c r="E97" s="719">
        <v>0</v>
      </c>
      <c r="F97" s="97">
        <f>+C97+D97-E97</f>
        <v>0</v>
      </c>
      <c r="G97" s="98">
        <f>+C97-F97</f>
        <v>0</v>
      </c>
    </row>
    <row r="98" spans="1:8" ht="22.5" customHeight="1" thickBot="1">
      <c r="A98" s="109"/>
      <c r="B98" s="110" t="s">
        <v>364</v>
      </c>
      <c r="C98" s="111">
        <f>+C41+C9</f>
        <v>732259373.25000024</v>
      </c>
      <c r="D98" s="725">
        <f>+D41+D9</f>
        <v>153854551.03</v>
      </c>
      <c r="E98" s="725">
        <f>+E41+E9</f>
        <v>183868153.60000002</v>
      </c>
      <c r="F98" s="111">
        <f>+F41+F9</f>
        <v>702016771.32000029</v>
      </c>
      <c r="G98" s="111">
        <f>+G41+G9</f>
        <v>30242601.930000007</v>
      </c>
      <c r="H98" s="57" t="s">
        <v>1259</v>
      </c>
    </row>
    <row r="99" spans="1:8" ht="7.5" customHeight="1" thickBot="1">
      <c r="A99" s="41"/>
      <c r="B99" s="41"/>
      <c r="C99" s="112"/>
      <c r="D99" s="726"/>
      <c r="E99" s="726"/>
      <c r="F99" s="112"/>
      <c r="G99" s="113"/>
    </row>
    <row r="100" spans="1:8">
      <c r="A100" s="114"/>
      <c r="B100" s="115"/>
      <c r="C100" s="115"/>
      <c r="D100" s="727"/>
      <c r="E100" s="727"/>
      <c r="F100" s="115"/>
      <c r="G100" s="116"/>
    </row>
    <row r="101" spans="1:8">
      <c r="A101" s="117"/>
      <c r="B101" s="480" t="s">
        <v>658</v>
      </c>
      <c r="C101" s="480"/>
      <c r="D101" s="728"/>
      <c r="E101" s="728" t="s">
        <v>647</v>
      </c>
      <c r="F101" s="118"/>
      <c r="G101" s="119"/>
    </row>
    <row r="102" spans="1:8">
      <c r="A102" s="117"/>
      <c r="B102" s="485" t="s">
        <v>656</v>
      </c>
      <c r="C102" s="481"/>
      <c r="D102" s="729"/>
      <c r="E102" s="729" t="s">
        <v>654</v>
      </c>
      <c r="F102" s="118"/>
      <c r="G102" s="119"/>
    </row>
    <row r="103" spans="1:8">
      <c r="A103" s="117"/>
      <c r="B103" s="485" t="s">
        <v>657</v>
      </c>
      <c r="C103" s="481"/>
      <c r="D103" s="729"/>
      <c r="E103" s="1051" t="s">
        <v>610</v>
      </c>
      <c r="F103" s="1051"/>
      <c r="G103" s="119"/>
    </row>
    <row r="104" spans="1:8" ht="33.75" customHeight="1" thickBot="1">
      <c r="A104" s="1106" t="s">
        <v>388</v>
      </c>
      <c r="B104" s="1107"/>
      <c r="C104" s="1107"/>
      <c r="D104" s="1107"/>
      <c r="E104" s="1107"/>
      <c r="F104" s="1107"/>
      <c r="G104" s="1108"/>
    </row>
    <row r="105" spans="1:8">
      <c r="A105" s="57"/>
      <c r="B105" s="57"/>
      <c r="C105" s="57"/>
      <c r="D105" s="730"/>
      <c r="E105" s="730"/>
      <c r="F105" s="57"/>
      <c r="G105" s="57"/>
    </row>
    <row r="106" spans="1:8">
      <c r="A106" s="57"/>
      <c r="B106" s="57"/>
      <c r="C106" s="57"/>
      <c r="D106" s="730"/>
      <c r="E106" s="730"/>
      <c r="F106" s="57"/>
      <c r="G106" s="57"/>
    </row>
    <row r="107" spans="1:8">
      <c r="A107" s="57"/>
      <c r="B107" s="57"/>
      <c r="C107" s="57"/>
      <c r="D107" s="730"/>
      <c r="E107" s="730"/>
      <c r="F107" s="57"/>
      <c r="G107" s="57"/>
    </row>
    <row r="108" spans="1:8">
      <c r="A108" s="57"/>
      <c r="B108" s="57"/>
      <c r="C108" s="136"/>
      <c r="D108" s="730"/>
      <c r="E108" s="730"/>
      <c r="F108" s="57"/>
      <c r="G108" s="57"/>
    </row>
    <row r="109" spans="1:8">
      <c r="A109" s="57"/>
      <c r="B109" s="57"/>
      <c r="C109" s="57"/>
      <c r="D109" s="730"/>
      <c r="E109" s="730"/>
      <c r="F109" s="57"/>
      <c r="G109" s="57"/>
    </row>
    <row r="110" spans="1:8">
      <c r="A110" s="57"/>
      <c r="B110" s="57"/>
      <c r="C110" s="57"/>
      <c r="D110" s="730"/>
      <c r="E110" s="730"/>
      <c r="F110" s="57"/>
      <c r="G110" s="57"/>
    </row>
    <row r="111" spans="1:8">
      <c r="A111" s="57"/>
      <c r="B111" s="57"/>
      <c r="C111" s="57"/>
      <c r="D111" s="730"/>
      <c r="E111" s="730"/>
      <c r="F111" s="57"/>
      <c r="G111" s="57"/>
    </row>
    <row r="112" spans="1:8">
      <c r="A112" s="57"/>
      <c r="B112" s="57"/>
      <c r="C112" s="57"/>
      <c r="D112" s="730"/>
      <c r="E112" s="730"/>
      <c r="F112" s="57"/>
      <c r="G112" s="57"/>
    </row>
    <row r="113" spans="1:7">
      <c r="A113" s="57"/>
      <c r="B113" s="57"/>
      <c r="C113" s="57"/>
      <c r="D113" s="730"/>
      <c r="E113" s="730"/>
      <c r="F113" s="57"/>
      <c r="G113" s="57"/>
    </row>
    <row r="114" spans="1:7" s="57" customFormat="1">
      <c r="D114" s="730"/>
      <c r="E114" s="730"/>
    </row>
    <row r="115" spans="1:7" s="57" customFormat="1">
      <c r="D115" s="730"/>
      <c r="E115" s="730"/>
    </row>
    <row r="116" spans="1:7" s="57" customFormat="1">
      <c r="D116" s="730"/>
      <c r="E116" s="730"/>
    </row>
    <row r="117" spans="1:7" s="57" customFormat="1">
      <c r="D117" s="730"/>
      <c r="E117" s="730"/>
    </row>
    <row r="118" spans="1:7" s="57" customFormat="1">
      <c r="D118" s="730"/>
      <c r="E118" s="730"/>
    </row>
    <row r="119" spans="1:7" s="57" customFormat="1">
      <c r="D119" s="730"/>
      <c r="E119" s="730"/>
    </row>
    <row r="120" spans="1:7" s="57" customFormat="1">
      <c r="D120" s="730"/>
      <c r="E120" s="730"/>
    </row>
    <row r="121" spans="1:7" s="57" customFormat="1">
      <c r="D121" s="730"/>
      <c r="E121" s="730"/>
    </row>
    <row r="122" spans="1:7" s="57" customFormat="1">
      <c r="D122" s="730"/>
      <c r="E122" s="730"/>
    </row>
    <row r="123" spans="1:7" s="57" customFormat="1">
      <c r="D123" s="730"/>
      <c r="E123" s="730"/>
    </row>
    <row r="124" spans="1:7" s="57" customFormat="1">
      <c r="D124" s="730"/>
      <c r="E124" s="730"/>
    </row>
    <row r="125" spans="1:7" s="57" customFormat="1">
      <c r="D125" s="730"/>
      <c r="E125" s="730"/>
    </row>
    <row r="126" spans="1:7" s="57" customFormat="1">
      <c r="D126" s="730"/>
      <c r="E126" s="730"/>
    </row>
    <row r="127" spans="1:7" s="57" customFormat="1">
      <c r="D127" s="730"/>
      <c r="E127" s="730"/>
    </row>
    <row r="128" spans="1:7" s="57" customFormat="1">
      <c r="D128" s="730"/>
      <c r="E128" s="730"/>
    </row>
    <row r="129" spans="4:5" s="57" customFormat="1">
      <c r="D129" s="730"/>
      <c r="E129" s="730"/>
    </row>
    <row r="130" spans="4:5" s="57" customFormat="1">
      <c r="D130" s="730"/>
      <c r="E130" s="730"/>
    </row>
    <row r="131" spans="4:5" s="57" customFormat="1">
      <c r="D131" s="730"/>
      <c r="E131" s="730"/>
    </row>
    <row r="132" spans="4:5" s="57" customFormat="1">
      <c r="D132" s="730"/>
      <c r="E132" s="730"/>
    </row>
    <row r="133" spans="4:5" s="57" customFormat="1">
      <c r="D133" s="730"/>
      <c r="E133" s="730"/>
    </row>
    <row r="134" spans="4:5" s="57" customFormat="1">
      <c r="D134" s="730"/>
      <c r="E134" s="730"/>
    </row>
    <row r="135" spans="4:5" s="57" customFormat="1">
      <c r="D135" s="730"/>
      <c r="E135" s="730"/>
    </row>
    <row r="136" spans="4:5" s="57" customFormat="1">
      <c r="D136" s="730"/>
      <c r="E136" s="730"/>
    </row>
    <row r="137" spans="4:5" s="57" customFormat="1">
      <c r="D137" s="730"/>
      <c r="E137" s="730"/>
    </row>
    <row r="138" spans="4:5" s="57" customFormat="1">
      <c r="D138" s="730"/>
      <c r="E138" s="730"/>
    </row>
    <row r="139" spans="4:5" s="57" customFormat="1">
      <c r="D139" s="730"/>
      <c r="E139" s="730"/>
    </row>
    <row r="140" spans="4:5" s="57" customFormat="1">
      <c r="D140" s="730"/>
      <c r="E140" s="730"/>
    </row>
    <row r="141" spans="4:5" s="57" customFormat="1">
      <c r="D141" s="730"/>
      <c r="E141" s="730"/>
    </row>
    <row r="142" spans="4:5" s="57" customFormat="1">
      <c r="D142" s="730"/>
      <c r="E142" s="730"/>
    </row>
    <row r="143" spans="4:5" s="57" customFormat="1">
      <c r="D143" s="730"/>
      <c r="E143" s="730"/>
    </row>
    <row r="144" spans="4:5" s="57" customFormat="1">
      <c r="D144" s="730"/>
      <c r="E144" s="730"/>
    </row>
    <row r="145" spans="4:5" s="57" customFormat="1">
      <c r="D145" s="730"/>
      <c r="E145" s="730"/>
    </row>
    <row r="146" spans="4:5" s="57" customFormat="1">
      <c r="D146" s="730"/>
      <c r="E146" s="730"/>
    </row>
    <row r="147" spans="4:5" s="57" customFormat="1">
      <c r="D147" s="730"/>
      <c r="E147" s="730"/>
    </row>
    <row r="148" spans="4:5" s="57" customFormat="1">
      <c r="D148" s="730"/>
      <c r="E148" s="730"/>
    </row>
    <row r="149" spans="4:5" s="57" customFormat="1">
      <c r="D149" s="730"/>
      <c r="E149" s="730"/>
    </row>
    <row r="150" spans="4:5" s="57" customFormat="1">
      <c r="D150" s="730"/>
      <c r="E150" s="730"/>
    </row>
    <row r="151" spans="4:5" s="57" customFormat="1">
      <c r="D151" s="730"/>
      <c r="E151" s="730"/>
    </row>
    <row r="152" spans="4:5" s="57" customFormat="1">
      <c r="D152" s="730"/>
      <c r="E152" s="730"/>
    </row>
    <row r="153" spans="4:5" s="57" customFormat="1">
      <c r="D153" s="730"/>
      <c r="E153" s="730"/>
    </row>
    <row r="154" spans="4:5" s="57" customFormat="1">
      <c r="D154" s="730"/>
      <c r="E154" s="730"/>
    </row>
    <row r="155" spans="4:5" s="57" customFormat="1">
      <c r="D155" s="730"/>
      <c r="E155" s="730"/>
    </row>
    <row r="156" spans="4:5" s="57" customFormat="1">
      <c r="D156" s="730"/>
      <c r="E156" s="730"/>
    </row>
    <row r="157" spans="4:5" s="57" customFormat="1">
      <c r="D157" s="730"/>
      <c r="E157" s="730"/>
    </row>
    <row r="158" spans="4:5" s="57" customFormat="1">
      <c r="D158" s="730"/>
      <c r="E158" s="730"/>
    </row>
    <row r="159" spans="4:5" s="57" customFormat="1">
      <c r="D159" s="730"/>
      <c r="E159" s="730"/>
    </row>
    <row r="160" spans="4:5" s="57" customFormat="1">
      <c r="D160" s="730"/>
      <c r="E160" s="730"/>
    </row>
    <row r="161" spans="4:5" s="57" customFormat="1">
      <c r="D161" s="730"/>
      <c r="E161" s="730"/>
    </row>
    <row r="162" spans="4:5" s="57" customFormat="1">
      <c r="D162" s="730"/>
      <c r="E162" s="730"/>
    </row>
    <row r="163" spans="4:5" s="57" customFormat="1">
      <c r="D163" s="730"/>
      <c r="E163" s="730"/>
    </row>
    <row r="164" spans="4:5" s="57" customFormat="1">
      <c r="D164" s="730"/>
      <c r="E164" s="730"/>
    </row>
    <row r="165" spans="4:5" s="57" customFormat="1">
      <c r="D165" s="730"/>
      <c r="E165" s="730"/>
    </row>
    <row r="166" spans="4:5" s="57" customFormat="1">
      <c r="D166" s="730"/>
      <c r="E166" s="730"/>
    </row>
    <row r="167" spans="4:5" s="57" customFormat="1">
      <c r="D167" s="730"/>
      <c r="E167" s="730"/>
    </row>
    <row r="168" spans="4:5" s="57" customFormat="1">
      <c r="D168" s="730"/>
      <c r="E168" s="730"/>
    </row>
    <row r="169" spans="4:5" s="57" customFormat="1">
      <c r="D169" s="730"/>
      <c r="E169" s="730"/>
    </row>
    <row r="170" spans="4:5" s="57" customFormat="1">
      <c r="D170" s="730"/>
      <c r="E170" s="730"/>
    </row>
    <row r="171" spans="4:5" s="57" customFormat="1">
      <c r="D171" s="730"/>
      <c r="E171" s="730"/>
    </row>
    <row r="172" spans="4:5" s="57" customFormat="1">
      <c r="D172" s="730"/>
      <c r="E172" s="730"/>
    </row>
    <row r="173" spans="4:5" s="57" customFormat="1">
      <c r="D173" s="730"/>
      <c r="E173" s="730"/>
    </row>
    <row r="174" spans="4:5" s="57" customFormat="1">
      <c r="D174" s="730"/>
      <c r="E174" s="730"/>
    </row>
    <row r="175" spans="4:5" s="57" customFormat="1">
      <c r="D175" s="730"/>
      <c r="E175" s="730"/>
    </row>
    <row r="176" spans="4:5" s="57" customFormat="1">
      <c r="D176" s="730"/>
      <c r="E176" s="730"/>
    </row>
    <row r="177" spans="4:5" s="57" customFormat="1">
      <c r="D177" s="730"/>
      <c r="E177" s="730"/>
    </row>
    <row r="178" spans="4:5" s="57" customFormat="1">
      <c r="D178" s="730"/>
      <c r="E178" s="730"/>
    </row>
    <row r="179" spans="4:5" s="57" customFormat="1">
      <c r="D179" s="730"/>
      <c r="E179" s="730"/>
    </row>
    <row r="180" spans="4:5" s="57" customFormat="1">
      <c r="D180" s="730"/>
      <c r="E180" s="730"/>
    </row>
    <row r="181" spans="4:5" s="57" customFormat="1">
      <c r="D181" s="730"/>
      <c r="E181" s="730"/>
    </row>
    <row r="182" spans="4:5" s="57" customFormat="1">
      <c r="D182" s="730"/>
      <c r="E182" s="730"/>
    </row>
    <row r="183" spans="4:5" s="57" customFormat="1">
      <c r="D183" s="730"/>
      <c r="E183" s="730"/>
    </row>
    <row r="184" spans="4:5" s="57" customFormat="1">
      <c r="D184" s="730"/>
      <c r="E184" s="730"/>
    </row>
    <row r="185" spans="4:5" s="57" customFormat="1">
      <c r="D185" s="730"/>
      <c r="E185" s="730"/>
    </row>
  </sheetData>
  <autoFilter ref="A5:H98">
    <filterColumn colId="7">
      <customFilters>
        <customFilter operator="notEqual" val=" "/>
      </customFilters>
    </filterColumn>
  </autoFilter>
  <mergeCells count="7">
    <mergeCell ref="A104:G104"/>
    <mergeCell ref="A5:A7"/>
    <mergeCell ref="A1:G1"/>
    <mergeCell ref="A3:G3"/>
    <mergeCell ref="A4:G4"/>
    <mergeCell ref="A2:G2"/>
    <mergeCell ref="E103:F103"/>
  </mergeCells>
  <phoneticPr fontId="5" type="noConversion"/>
  <printOptions horizontalCentered="1" verticalCentered="1"/>
  <pageMargins left="0.51181102362204722" right="0.31496062992125984" top="0.94488188976377963" bottom="0.94488188976377963" header="0.31496062992125984" footer="0.31496062992125984"/>
  <pageSetup scale="8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0"/>
  </sheetPr>
  <dimension ref="A1:T976"/>
  <sheetViews>
    <sheetView workbookViewId="0">
      <selection activeCell="A4" sqref="A4:I40"/>
    </sheetView>
  </sheetViews>
  <sheetFormatPr baseColWidth="10" defaultColWidth="13.625" defaultRowHeight="16.5"/>
  <cols>
    <col min="1" max="1" width="12.375" style="774" customWidth="1"/>
    <col min="2" max="2" width="38" style="709" bestFit="1" customWidth="1"/>
    <col min="3" max="3" width="15.125" style="832" bestFit="1" customWidth="1"/>
    <col min="4" max="4" width="16" style="833" customWidth="1"/>
    <col min="5" max="6" width="16.75" style="825" bestFit="1" customWidth="1"/>
    <col min="7" max="7" width="15.125" style="825" bestFit="1" customWidth="1"/>
    <col min="8" max="8" width="15" style="829" bestFit="1" customWidth="1"/>
    <col min="9" max="9" width="15" style="869" bestFit="1" customWidth="1"/>
    <col min="10" max="10" width="12.875" style="818" customWidth="1"/>
    <col min="11" max="11" width="10.5" style="762" customWidth="1"/>
    <col min="12" max="12" width="29.875" style="762" customWidth="1"/>
    <col min="13" max="13" width="5" style="762" customWidth="1"/>
    <col min="14" max="14" width="13.625" style="762"/>
    <col min="15" max="16" width="12.25" style="763" customWidth="1"/>
    <col min="17" max="17" width="14.125" style="763" bestFit="1" customWidth="1"/>
    <col min="18" max="18" width="13.625" style="763"/>
    <col min="19" max="20" width="13.625" style="762"/>
    <col min="21" max="16384" width="13.625" style="709"/>
  </cols>
  <sheetData>
    <row r="1" spans="1:20">
      <c r="A1" s="954" t="s">
        <v>1344</v>
      </c>
      <c r="B1" s="814"/>
      <c r="C1" s="821"/>
      <c r="D1" s="834"/>
      <c r="E1" s="830"/>
      <c r="F1" s="830"/>
      <c r="G1" s="830"/>
      <c r="H1" s="822"/>
      <c r="I1" s="864"/>
    </row>
    <row r="2" spans="1:20">
      <c r="A2" s="954" t="s">
        <v>1345</v>
      </c>
      <c r="B2" s="814"/>
      <c r="C2" s="821"/>
      <c r="D2" s="834"/>
      <c r="E2" s="830"/>
      <c r="F2" s="830"/>
      <c r="G2" s="830"/>
      <c r="H2" s="822"/>
      <c r="I2" s="864"/>
    </row>
    <row r="3" spans="1:20" thickBot="1">
      <c r="A3" s="954" t="s">
        <v>1346</v>
      </c>
      <c r="B3" s="815" t="s">
        <v>1347</v>
      </c>
      <c r="C3" s="816"/>
      <c r="D3" s="837" t="s">
        <v>671</v>
      </c>
      <c r="E3" s="830" t="s">
        <v>1348</v>
      </c>
      <c r="F3" s="830" t="s">
        <v>1349</v>
      </c>
      <c r="G3" s="830" t="s">
        <v>288</v>
      </c>
      <c r="H3" s="822"/>
      <c r="I3" s="865"/>
      <c r="J3" s="817"/>
      <c r="K3" s="705"/>
      <c r="L3" s="706"/>
      <c r="M3" s="707"/>
      <c r="N3" s="708"/>
      <c r="O3" s="700"/>
      <c r="P3" s="700"/>
      <c r="Q3" s="699"/>
      <c r="R3" s="709"/>
      <c r="S3" s="709"/>
      <c r="T3" s="709"/>
    </row>
    <row r="4" spans="1:20" ht="14.25">
      <c r="A4" s="805">
        <v>11111</v>
      </c>
      <c r="B4" s="806" t="s">
        <v>1351</v>
      </c>
      <c r="C4" s="807"/>
      <c r="D4" s="808">
        <v>0</v>
      </c>
      <c r="E4" s="823">
        <v>992468.25</v>
      </c>
      <c r="F4" s="823">
        <v>992468.25</v>
      </c>
      <c r="G4" s="823">
        <v>0</v>
      </c>
      <c r="H4" s="824"/>
      <c r="I4" s="866"/>
      <c r="J4" s="817"/>
      <c r="K4" s="705"/>
      <c r="L4" s="706"/>
      <c r="M4" s="707"/>
      <c r="N4" s="708"/>
      <c r="O4" s="700"/>
      <c r="P4" s="700"/>
      <c r="Q4" s="699"/>
      <c r="R4" s="709"/>
      <c r="S4" s="709"/>
      <c r="T4" s="709"/>
    </row>
    <row r="5" spans="1:20" ht="14.25">
      <c r="A5" s="809">
        <v>11112</v>
      </c>
      <c r="B5" s="764" t="s">
        <v>1352</v>
      </c>
      <c r="C5" s="799"/>
      <c r="D5" s="702">
        <v>0</v>
      </c>
      <c r="E5" s="825">
        <v>254150.21</v>
      </c>
      <c r="F5" s="825">
        <v>254150.21</v>
      </c>
      <c r="G5" s="825">
        <v>0</v>
      </c>
      <c r="H5" s="826"/>
      <c r="I5" s="866"/>
      <c r="J5" s="817"/>
      <c r="K5" s="705"/>
      <c r="L5" s="768"/>
      <c r="M5" s="707"/>
      <c r="N5" s="769"/>
      <c r="O5" s="699"/>
      <c r="P5" s="699"/>
      <c r="Q5" s="699"/>
      <c r="R5" s="709"/>
      <c r="S5" s="709"/>
      <c r="T5" s="709"/>
    </row>
    <row r="6" spans="1:20" ht="14.25">
      <c r="A6" s="809">
        <v>11121</v>
      </c>
      <c r="B6" s="764" t="s">
        <v>1353</v>
      </c>
      <c r="C6" s="799"/>
      <c r="D6" s="702">
        <v>895959.99</v>
      </c>
      <c r="E6" s="825">
        <v>1170712888.9300001</v>
      </c>
      <c r="F6" s="825">
        <v>1169949174.05</v>
      </c>
      <c r="G6" s="825">
        <v>1659674.87</v>
      </c>
      <c r="H6" s="826"/>
      <c r="I6" s="866"/>
      <c r="J6" s="817"/>
      <c r="K6" s="709"/>
      <c r="L6" s="706"/>
      <c r="M6" s="707"/>
      <c r="N6" s="708"/>
      <c r="O6" s="700"/>
      <c r="P6" s="700"/>
      <c r="Q6" s="699"/>
      <c r="R6" s="709"/>
      <c r="S6" s="709"/>
      <c r="T6" s="709"/>
    </row>
    <row r="7" spans="1:20" ht="14.25">
      <c r="A7" s="809">
        <v>11141</v>
      </c>
      <c r="B7" s="764" t="s">
        <v>1354</v>
      </c>
      <c r="C7" s="799"/>
      <c r="D7" s="702">
        <v>0</v>
      </c>
      <c r="E7" s="825">
        <v>158154328.16999999</v>
      </c>
      <c r="F7" s="825">
        <v>138628445.38999999</v>
      </c>
      <c r="G7" s="825">
        <v>19525882.780000001</v>
      </c>
      <c r="H7" s="826"/>
      <c r="I7" s="866"/>
      <c r="J7" s="817"/>
      <c r="K7" s="709"/>
      <c r="L7" s="765"/>
      <c r="M7" s="707"/>
      <c r="N7" s="766"/>
      <c r="O7" s="767"/>
      <c r="P7" s="767"/>
      <c r="Q7" s="701"/>
      <c r="R7" s="709"/>
      <c r="S7" s="709"/>
      <c r="T7" s="709"/>
    </row>
    <row r="8" spans="1:20" s="804" customFormat="1" ht="14.25" thickBot="1">
      <c r="A8" s="810">
        <v>11151</v>
      </c>
      <c r="B8" s="811" t="s">
        <v>1355</v>
      </c>
      <c r="C8" s="838">
        <f>SUM(D4:D8)</f>
        <v>6216855.4700000007</v>
      </c>
      <c r="D8" s="839">
        <v>5320895.4800000004</v>
      </c>
      <c r="E8" s="840">
        <v>174639709.12</v>
      </c>
      <c r="F8" s="840">
        <v>179342825.75999999</v>
      </c>
      <c r="G8" s="840">
        <v>617778.84</v>
      </c>
      <c r="H8" s="841">
        <f>SUM(G5:G8)</f>
        <v>21803336.490000002</v>
      </c>
      <c r="I8" s="866">
        <f>+H8-C8</f>
        <v>15586481.020000001</v>
      </c>
      <c r="J8" s="819"/>
      <c r="K8" s="800"/>
      <c r="L8" s="801"/>
      <c r="M8" s="802"/>
      <c r="N8" s="803"/>
      <c r="O8" s="803"/>
      <c r="P8" s="803"/>
      <c r="Q8" s="803"/>
    </row>
    <row r="9" spans="1:20" ht="14.25">
      <c r="A9" s="798">
        <v>11221</v>
      </c>
      <c r="B9" s="764" t="s">
        <v>1356</v>
      </c>
      <c r="C9" s="799"/>
      <c r="D9" s="702">
        <v>258800</v>
      </c>
      <c r="E9" s="825">
        <v>11346906.640000001</v>
      </c>
      <c r="F9" s="825">
        <v>10624949.35</v>
      </c>
      <c r="G9" s="825">
        <v>980757.29</v>
      </c>
      <c r="I9" s="866"/>
      <c r="J9" s="817"/>
      <c r="K9" s="705"/>
      <c r="L9" s="706"/>
      <c r="M9" s="707"/>
      <c r="N9" s="708"/>
      <c r="O9" s="699"/>
      <c r="P9" s="699"/>
      <c r="Q9" s="699"/>
      <c r="R9" s="709"/>
      <c r="S9" s="709"/>
      <c r="T9" s="709"/>
    </row>
    <row r="10" spans="1:20" ht="14.25">
      <c r="A10" s="798">
        <v>11231</v>
      </c>
      <c r="B10" s="764" t="s">
        <v>1357</v>
      </c>
      <c r="C10" s="799"/>
      <c r="D10" s="702">
        <v>126785.76</v>
      </c>
      <c r="E10" s="825">
        <v>2570515.5699999998</v>
      </c>
      <c r="F10" s="825">
        <v>2570004.73</v>
      </c>
      <c r="G10" s="825">
        <v>127296.6</v>
      </c>
      <c r="I10" s="866"/>
      <c r="J10" s="817"/>
      <c r="K10" s="705"/>
      <c r="L10" s="706"/>
      <c r="M10" s="707"/>
      <c r="N10" s="708"/>
      <c r="O10" s="700"/>
      <c r="P10" s="700"/>
      <c r="Q10" s="699"/>
      <c r="R10" s="709"/>
      <c r="S10" s="709"/>
      <c r="T10" s="709"/>
    </row>
    <row r="11" spans="1:20" ht="14.25">
      <c r="A11" s="798">
        <v>11241</v>
      </c>
      <c r="B11" s="764" t="s">
        <v>1358</v>
      </c>
      <c r="C11" s="799"/>
      <c r="D11" s="702">
        <v>384.11</v>
      </c>
      <c r="E11" s="825">
        <v>6433.68</v>
      </c>
      <c r="F11" s="825">
        <v>6712.55</v>
      </c>
      <c r="G11" s="825">
        <v>105.24</v>
      </c>
      <c r="I11" s="866"/>
      <c r="J11" s="817"/>
      <c r="K11" s="704"/>
      <c r="L11" s="768"/>
      <c r="M11" s="707"/>
      <c r="N11" s="769"/>
      <c r="O11" s="699"/>
      <c r="P11" s="699"/>
      <c r="Q11" s="699"/>
      <c r="R11" s="709"/>
      <c r="S11" s="709"/>
      <c r="T11" s="709"/>
    </row>
    <row r="12" spans="1:20" ht="14.25">
      <c r="A12" s="798">
        <v>11311</v>
      </c>
      <c r="B12" s="764" t="s">
        <v>1359</v>
      </c>
      <c r="C12" s="799"/>
      <c r="D12" s="702">
        <v>0</v>
      </c>
      <c r="E12" s="825">
        <v>2406268.87</v>
      </c>
      <c r="F12" s="825">
        <v>2406268.87</v>
      </c>
      <c r="G12" s="825">
        <v>0</v>
      </c>
      <c r="I12" s="866"/>
      <c r="J12" s="817"/>
      <c r="K12" s="705"/>
      <c r="L12" s="706"/>
      <c r="M12" s="707"/>
      <c r="N12" s="708"/>
      <c r="O12" s="700"/>
      <c r="P12" s="700"/>
      <c r="Q12" s="699"/>
      <c r="R12" s="709"/>
      <c r="S12" s="709"/>
      <c r="T12" s="709"/>
    </row>
    <row r="13" spans="1:20" ht="15" thickBot="1">
      <c r="A13" s="798">
        <v>11511</v>
      </c>
      <c r="B13" s="764" t="s">
        <v>1360</v>
      </c>
      <c r="C13" s="799">
        <f>SUM(D9:D13)</f>
        <v>385969.87</v>
      </c>
      <c r="D13" s="702">
        <v>0</v>
      </c>
      <c r="E13" s="825">
        <v>86613966.040000007</v>
      </c>
      <c r="F13" s="825">
        <v>86613966.040000007</v>
      </c>
      <c r="G13" s="825">
        <v>0</v>
      </c>
      <c r="H13" s="829">
        <f>SUM(G9:G13)</f>
        <v>1108159.1300000001</v>
      </c>
      <c r="I13" s="866">
        <f>+H13-C13</f>
        <v>722189.26000000013</v>
      </c>
      <c r="J13" s="817"/>
      <c r="K13" s="705"/>
      <c r="L13" s="706"/>
      <c r="M13" s="707"/>
      <c r="N13" s="708"/>
      <c r="O13" s="700"/>
      <c r="P13" s="700"/>
      <c r="Q13" s="699"/>
      <c r="R13" s="709"/>
      <c r="S13" s="709"/>
      <c r="T13" s="709"/>
    </row>
    <row r="14" spans="1:20" ht="14.25">
      <c r="A14" s="805">
        <v>12311</v>
      </c>
      <c r="B14" s="806" t="s">
        <v>198</v>
      </c>
      <c r="C14" s="807"/>
      <c r="D14" s="808">
        <v>309469600.29000002</v>
      </c>
      <c r="E14" s="823">
        <v>30946960.030000001</v>
      </c>
      <c r="F14" s="823">
        <v>0</v>
      </c>
      <c r="G14" s="823">
        <v>340416560.31999999</v>
      </c>
      <c r="H14" s="824"/>
      <c r="I14" s="866"/>
      <c r="J14" s="817"/>
      <c r="K14" s="705"/>
      <c r="L14" s="706"/>
      <c r="M14" s="707"/>
      <c r="N14" s="708"/>
      <c r="O14" s="700"/>
      <c r="P14" s="700"/>
      <c r="Q14" s="699"/>
      <c r="R14" s="709"/>
      <c r="S14" s="709"/>
      <c r="T14" s="709"/>
    </row>
    <row r="15" spans="1:20" ht="15" thickBot="1">
      <c r="A15" s="810">
        <v>12331</v>
      </c>
      <c r="B15" s="811" t="s">
        <v>202</v>
      </c>
      <c r="C15" s="812">
        <f>SUM(D14:D15)</f>
        <v>529966627.76999998</v>
      </c>
      <c r="D15" s="813">
        <v>220497027.47999999</v>
      </c>
      <c r="E15" s="827">
        <v>19637884.640000001</v>
      </c>
      <c r="F15" s="827">
        <v>0</v>
      </c>
      <c r="G15" s="827">
        <v>240134912.12</v>
      </c>
      <c r="H15" s="828">
        <f>SUM(G14:G15)</f>
        <v>580551472.44000006</v>
      </c>
      <c r="I15" s="866">
        <f>+H15-C15</f>
        <v>50584844.670000076</v>
      </c>
      <c r="J15" s="817" t="s">
        <v>1443</v>
      </c>
      <c r="K15" s="704"/>
      <c r="L15" s="706"/>
      <c r="M15" s="707"/>
      <c r="N15" s="708"/>
      <c r="O15" s="700"/>
      <c r="P15" s="700"/>
      <c r="Q15" s="699"/>
      <c r="R15" s="709"/>
      <c r="S15" s="709"/>
      <c r="T15" s="709"/>
    </row>
    <row r="16" spans="1:20" ht="14.25">
      <c r="A16" s="805">
        <v>12411</v>
      </c>
      <c r="B16" s="806" t="s">
        <v>1361</v>
      </c>
      <c r="C16" s="807"/>
      <c r="D16" s="808">
        <v>18527460.07</v>
      </c>
      <c r="E16" s="823">
        <v>1784441.44</v>
      </c>
      <c r="F16" s="823">
        <v>953589.3</v>
      </c>
      <c r="G16" s="823">
        <v>19358312.210000001</v>
      </c>
      <c r="H16" s="824"/>
      <c r="I16" s="866"/>
      <c r="J16" s="817"/>
      <c r="K16" s="705"/>
      <c r="L16" s="706"/>
      <c r="M16" s="707"/>
      <c r="N16" s="708"/>
      <c r="O16" s="700"/>
      <c r="P16" s="700"/>
      <c r="Q16" s="699"/>
      <c r="R16" s="709"/>
      <c r="S16" s="709"/>
      <c r="T16" s="709"/>
    </row>
    <row r="17" spans="1:20" ht="14.25">
      <c r="A17" s="809">
        <v>12413</v>
      </c>
      <c r="B17" s="764" t="s">
        <v>1362</v>
      </c>
      <c r="C17" s="799"/>
      <c r="D17" s="702">
        <v>43588371.579999998</v>
      </c>
      <c r="E17" s="825">
        <v>3710922.47</v>
      </c>
      <c r="F17" s="825">
        <v>4737186.08</v>
      </c>
      <c r="G17" s="825">
        <v>42562107.969999999</v>
      </c>
      <c r="H17" s="826"/>
      <c r="I17" s="866"/>
      <c r="J17" s="817"/>
      <c r="K17" s="705"/>
      <c r="L17" s="706"/>
      <c r="M17" s="707"/>
      <c r="N17" s="708"/>
      <c r="O17" s="700"/>
      <c r="P17" s="700"/>
      <c r="Q17" s="699"/>
      <c r="R17" s="709"/>
      <c r="S17" s="709"/>
      <c r="T17" s="709"/>
    </row>
    <row r="18" spans="1:20" ht="14.25">
      <c r="A18" s="809">
        <v>12419</v>
      </c>
      <c r="B18" s="764" t="s">
        <v>1363</v>
      </c>
      <c r="C18" s="799"/>
      <c r="D18" s="702">
        <v>219230.13</v>
      </c>
      <c r="E18" s="825">
        <v>27572.54</v>
      </c>
      <c r="F18" s="825">
        <v>17075</v>
      </c>
      <c r="G18" s="825">
        <v>229727.67</v>
      </c>
      <c r="H18" s="826"/>
      <c r="I18" s="866"/>
      <c r="J18" s="817"/>
      <c r="K18" s="705"/>
      <c r="L18" s="706"/>
      <c r="M18" s="707"/>
      <c r="N18" s="708"/>
      <c r="O18" s="700"/>
      <c r="P18" s="700"/>
      <c r="Q18" s="699"/>
      <c r="R18" s="709"/>
      <c r="S18" s="709"/>
      <c r="T18" s="709"/>
    </row>
    <row r="19" spans="1:20" ht="14.25">
      <c r="A19" s="809">
        <v>12421</v>
      </c>
      <c r="B19" s="764" t="s">
        <v>1364</v>
      </c>
      <c r="C19" s="799"/>
      <c r="D19" s="702">
        <v>2360127.94</v>
      </c>
      <c r="E19" s="825">
        <v>193094.38</v>
      </c>
      <c r="F19" s="825">
        <v>89496.53</v>
      </c>
      <c r="G19" s="825">
        <v>2463725.79</v>
      </c>
      <c r="H19" s="826"/>
      <c r="I19" s="866"/>
      <c r="J19" s="817"/>
      <c r="K19" s="705"/>
      <c r="L19" s="770"/>
      <c r="M19" s="707"/>
      <c r="N19" s="708"/>
      <c r="O19" s="700"/>
      <c r="P19" s="700"/>
      <c r="Q19" s="699"/>
      <c r="R19" s="709"/>
      <c r="S19" s="709"/>
      <c r="T19" s="709"/>
    </row>
    <row r="20" spans="1:20" ht="14.25">
      <c r="A20" s="809">
        <v>12422</v>
      </c>
      <c r="B20" s="764" t="s">
        <v>1365</v>
      </c>
      <c r="C20" s="799"/>
      <c r="D20" s="702">
        <v>312665.94</v>
      </c>
      <c r="E20" s="825">
        <v>0</v>
      </c>
      <c r="F20" s="825">
        <v>0</v>
      </c>
      <c r="G20" s="825">
        <v>312665.94</v>
      </c>
      <c r="H20" s="826"/>
      <c r="I20" s="866"/>
      <c r="J20" s="817"/>
      <c r="K20" s="705"/>
      <c r="L20" s="771"/>
      <c r="M20" s="707"/>
      <c r="N20" s="766"/>
      <c r="O20" s="767"/>
      <c r="P20" s="767"/>
      <c r="Q20" s="701"/>
      <c r="R20" s="709"/>
      <c r="S20" s="709"/>
      <c r="T20" s="709"/>
    </row>
    <row r="21" spans="1:20" ht="14.25">
      <c r="A21" s="809">
        <v>12423</v>
      </c>
      <c r="B21" s="764" t="s">
        <v>1366</v>
      </c>
      <c r="C21" s="799"/>
      <c r="D21" s="702">
        <v>1173312.3500000001</v>
      </c>
      <c r="E21" s="825">
        <v>328991.25</v>
      </c>
      <c r="F21" s="825">
        <v>0</v>
      </c>
      <c r="G21" s="825">
        <v>1502303.6</v>
      </c>
      <c r="H21" s="826"/>
      <c r="I21" s="866"/>
      <c r="J21" s="817"/>
      <c r="K21" s="705"/>
      <c r="L21" s="768"/>
      <c r="M21" s="707"/>
      <c r="N21" s="699"/>
      <c r="O21" s="699"/>
      <c r="P21" s="699"/>
      <c r="Q21" s="699"/>
      <c r="R21" s="709"/>
      <c r="S21" s="709"/>
      <c r="T21" s="709"/>
    </row>
    <row r="22" spans="1:20" ht="14.25">
      <c r="A22" s="809">
        <v>12429</v>
      </c>
      <c r="B22" s="764" t="s">
        <v>1367</v>
      </c>
      <c r="C22" s="799"/>
      <c r="D22" s="702">
        <v>13313774.449999999</v>
      </c>
      <c r="E22" s="825">
        <v>681178.9</v>
      </c>
      <c r="F22" s="825">
        <v>103517.43</v>
      </c>
      <c r="G22" s="825">
        <v>13891435.92</v>
      </c>
      <c r="H22" s="826"/>
      <c r="I22" s="866"/>
      <c r="J22" s="817"/>
      <c r="K22" s="705"/>
      <c r="L22" s="706"/>
      <c r="M22" s="707"/>
      <c r="N22" s="708"/>
      <c r="O22" s="699"/>
      <c r="P22" s="699"/>
      <c r="Q22" s="699"/>
      <c r="R22" s="709"/>
      <c r="S22" s="709"/>
      <c r="T22" s="709"/>
    </row>
    <row r="23" spans="1:20" ht="14.25">
      <c r="A23" s="809">
        <v>12431</v>
      </c>
      <c r="B23" s="764" t="s">
        <v>1368</v>
      </c>
      <c r="C23" s="799"/>
      <c r="D23" s="702">
        <v>992576.35</v>
      </c>
      <c r="E23" s="825">
        <v>77172.13</v>
      </c>
      <c r="F23" s="825">
        <v>0</v>
      </c>
      <c r="G23" s="825">
        <v>1069748.48</v>
      </c>
      <c r="H23" s="826"/>
      <c r="I23" s="866"/>
      <c r="J23" s="817"/>
      <c r="K23" s="705"/>
      <c r="L23" s="706"/>
      <c r="M23" s="707"/>
      <c r="N23" s="708"/>
      <c r="O23" s="700"/>
      <c r="P23" s="700"/>
      <c r="Q23" s="699"/>
      <c r="R23" s="709"/>
      <c r="S23" s="709"/>
      <c r="T23" s="709"/>
    </row>
    <row r="24" spans="1:20" ht="14.25">
      <c r="A24" s="809">
        <v>12441</v>
      </c>
      <c r="B24" s="764" t="s">
        <v>1369</v>
      </c>
      <c r="C24" s="799"/>
      <c r="D24" s="702">
        <v>5541028.0099999998</v>
      </c>
      <c r="E24" s="825">
        <v>0</v>
      </c>
      <c r="F24" s="825">
        <v>0</v>
      </c>
      <c r="G24" s="825">
        <v>5541028.0099999998</v>
      </c>
      <c r="H24" s="826"/>
      <c r="I24" s="866"/>
      <c r="J24" s="817"/>
      <c r="K24" s="705"/>
      <c r="L24" s="768"/>
      <c r="M24" s="707"/>
      <c r="N24" s="769"/>
      <c r="O24" s="699"/>
      <c r="P24" s="699"/>
      <c r="Q24" s="699"/>
      <c r="R24" s="709"/>
      <c r="S24" s="709"/>
      <c r="T24" s="709"/>
    </row>
    <row r="25" spans="1:20" ht="14.25">
      <c r="A25" s="809">
        <v>12463</v>
      </c>
      <c r="B25" s="764" t="s">
        <v>1370</v>
      </c>
      <c r="C25" s="799"/>
      <c r="D25" s="702">
        <v>0</v>
      </c>
      <c r="E25" s="825">
        <v>33986.6</v>
      </c>
      <c r="F25" s="825">
        <v>33986.6</v>
      </c>
      <c r="G25" s="825">
        <v>0</v>
      </c>
      <c r="H25" s="826"/>
      <c r="I25" s="866"/>
      <c r="J25" s="817"/>
      <c r="K25" s="705"/>
      <c r="L25" s="706"/>
      <c r="M25" s="707"/>
      <c r="N25" s="708"/>
      <c r="O25" s="700"/>
      <c r="P25" s="700"/>
      <c r="Q25" s="699"/>
      <c r="R25" s="709"/>
      <c r="S25" s="709"/>
      <c r="T25" s="709"/>
    </row>
    <row r="26" spans="1:20" ht="14.25">
      <c r="A26" s="809">
        <v>12464</v>
      </c>
      <c r="B26" s="764" t="s">
        <v>1371</v>
      </c>
      <c r="C26" s="799"/>
      <c r="D26" s="702">
        <v>11095.27</v>
      </c>
      <c r="E26" s="825">
        <v>46601.56</v>
      </c>
      <c r="F26" s="825">
        <v>0</v>
      </c>
      <c r="G26" s="825">
        <v>57696.83</v>
      </c>
      <c r="H26" s="826"/>
      <c r="I26" s="866"/>
      <c r="J26" s="817"/>
      <c r="K26" s="705"/>
      <c r="L26" s="706"/>
      <c r="M26" s="707"/>
      <c r="N26" s="708"/>
      <c r="O26" s="700"/>
      <c r="P26" s="700"/>
      <c r="Q26" s="699"/>
      <c r="R26" s="709"/>
      <c r="S26" s="709"/>
      <c r="T26" s="709"/>
    </row>
    <row r="27" spans="1:20" ht="14.25">
      <c r="A27" s="809">
        <v>12465</v>
      </c>
      <c r="B27" s="764" t="s">
        <v>1372</v>
      </c>
      <c r="C27" s="799"/>
      <c r="D27" s="702">
        <v>3548901.8</v>
      </c>
      <c r="E27" s="825">
        <v>95329.5</v>
      </c>
      <c r="F27" s="825">
        <v>132369.93</v>
      </c>
      <c r="G27" s="825">
        <v>3511861.37</v>
      </c>
      <c r="H27" s="826"/>
      <c r="I27" s="866"/>
      <c r="J27" s="817"/>
      <c r="K27" s="705"/>
      <c r="L27" s="706"/>
      <c r="M27" s="707"/>
      <c r="N27" s="708"/>
      <c r="O27" s="700"/>
      <c r="P27" s="700"/>
      <c r="Q27" s="699"/>
      <c r="R27" s="709"/>
      <c r="S27" s="709"/>
      <c r="T27" s="709"/>
    </row>
    <row r="28" spans="1:20" ht="14.25">
      <c r="A28" s="809">
        <v>12466</v>
      </c>
      <c r="B28" s="764" t="s">
        <v>1373</v>
      </c>
      <c r="C28" s="799"/>
      <c r="D28" s="702">
        <v>10569951.310000001</v>
      </c>
      <c r="E28" s="825">
        <v>461572.63</v>
      </c>
      <c r="F28" s="825">
        <v>141995.91</v>
      </c>
      <c r="G28" s="825">
        <v>10889528.029999999</v>
      </c>
      <c r="H28" s="826"/>
      <c r="I28" s="866"/>
      <c r="J28" s="817"/>
      <c r="K28" s="704"/>
      <c r="L28" s="706"/>
      <c r="M28" s="707"/>
      <c r="N28" s="708"/>
      <c r="O28" s="700"/>
      <c r="P28" s="700"/>
      <c r="Q28" s="699"/>
      <c r="R28" s="709"/>
      <c r="S28" s="709"/>
      <c r="T28" s="709"/>
    </row>
    <row r="29" spans="1:20" ht="14.25">
      <c r="A29" s="809">
        <v>12467</v>
      </c>
      <c r="B29" s="764" t="s">
        <v>1374</v>
      </c>
      <c r="C29" s="799"/>
      <c r="D29" s="702">
        <v>17893052.399999999</v>
      </c>
      <c r="E29" s="825">
        <v>621011.24</v>
      </c>
      <c r="F29" s="825">
        <v>623789.12</v>
      </c>
      <c r="G29" s="825">
        <v>17890274.52</v>
      </c>
      <c r="H29" s="826"/>
      <c r="I29" s="866"/>
      <c r="J29" s="817"/>
      <c r="K29" s="705"/>
      <c r="L29" s="706"/>
      <c r="M29" s="707"/>
      <c r="N29" s="708"/>
      <c r="O29" s="700"/>
      <c r="P29" s="700"/>
      <c r="Q29" s="699"/>
      <c r="R29" s="709"/>
      <c r="S29" s="709"/>
      <c r="T29" s="709"/>
    </row>
    <row r="30" spans="1:20" s="850" customFormat="1" ht="12.75">
      <c r="A30" s="820">
        <v>12471</v>
      </c>
      <c r="B30" s="851" t="s">
        <v>1375</v>
      </c>
      <c r="C30" s="852">
        <f>SUM(D16:D30)</f>
        <v>118187685.61</v>
      </c>
      <c r="D30" s="853">
        <v>136138.01</v>
      </c>
      <c r="E30" s="854">
        <v>0</v>
      </c>
      <c r="F30" s="854">
        <v>0</v>
      </c>
      <c r="G30" s="854">
        <v>136138.01</v>
      </c>
      <c r="H30" s="855">
        <f>SUM(G16:G30)</f>
        <v>119416554.35000001</v>
      </c>
      <c r="I30" s="867">
        <f>+H30-C30</f>
        <v>1228868.7400000095</v>
      </c>
      <c r="J30" s="843" t="s">
        <v>1444</v>
      </c>
      <c r="K30" s="844"/>
      <c r="L30" s="845"/>
      <c r="M30" s="846"/>
      <c r="N30" s="847"/>
      <c r="O30" s="848"/>
      <c r="P30" s="848"/>
      <c r="Q30" s="849"/>
    </row>
    <row r="31" spans="1:20" ht="14.25">
      <c r="A31" s="809">
        <v>12511</v>
      </c>
      <c r="B31" s="764" t="s">
        <v>318</v>
      </c>
      <c r="C31" s="799"/>
      <c r="D31" s="702">
        <v>4426397.92</v>
      </c>
      <c r="E31" s="825">
        <v>188613.68</v>
      </c>
      <c r="F31" s="825">
        <v>18328</v>
      </c>
      <c r="G31" s="825">
        <v>4596683.5999999996</v>
      </c>
      <c r="H31" s="826"/>
      <c r="I31" s="866"/>
      <c r="J31" s="817"/>
      <c r="K31" s="705"/>
      <c r="L31" s="706"/>
      <c r="M31" s="707"/>
      <c r="N31" s="708"/>
      <c r="O31" s="700"/>
      <c r="P31" s="700"/>
      <c r="Q31" s="699"/>
      <c r="R31" s="709"/>
      <c r="S31" s="709"/>
      <c r="T31" s="709"/>
    </row>
    <row r="32" spans="1:20" s="850" customFormat="1" ht="13.5" thickBot="1">
      <c r="A32" s="810">
        <v>12521</v>
      </c>
      <c r="B32" s="842" t="s">
        <v>1376</v>
      </c>
      <c r="C32" s="838">
        <f>SUM(D31:D32)</f>
        <v>4553397.92</v>
      </c>
      <c r="D32" s="839">
        <v>127000</v>
      </c>
      <c r="E32" s="840">
        <v>12713.6</v>
      </c>
      <c r="F32" s="840">
        <v>12713.6</v>
      </c>
      <c r="G32" s="840">
        <v>127000</v>
      </c>
      <c r="H32" s="841">
        <f>+G31+G32</f>
        <v>4723683.5999999996</v>
      </c>
      <c r="I32" s="867">
        <f>+H32-C32</f>
        <v>170285.6799999997</v>
      </c>
      <c r="J32" s="843" t="s">
        <v>1444</v>
      </c>
      <c r="K32" s="844"/>
      <c r="L32" s="845"/>
      <c r="M32" s="846"/>
      <c r="N32" s="847"/>
      <c r="O32" s="848"/>
      <c r="P32" s="848"/>
      <c r="Q32" s="849"/>
    </row>
    <row r="33" spans="1:20" ht="14.25">
      <c r="A33" s="805">
        <v>12612</v>
      </c>
      <c r="B33" s="806" t="s">
        <v>1377</v>
      </c>
      <c r="C33" s="807"/>
      <c r="D33" s="808">
        <v>-1349779.6</v>
      </c>
      <c r="E33" s="823">
        <v>0</v>
      </c>
      <c r="F33" s="823">
        <v>900666.24</v>
      </c>
      <c r="G33" s="823">
        <v>-2250445.84</v>
      </c>
      <c r="H33" s="824"/>
      <c r="I33" s="866"/>
      <c r="J33" s="817"/>
      <c r="K33" s="705"/>
      <c r="L33" s="765"/>
      <c r="M33" s="707"/>
      <c r="N33" s="766"/>
      <c r="O33" s="767"/>
      <c r="P33" s="767"/>
      <c r="Q33" s="701"/>
      <c r="R33" s="709"/>
      <c r="S33" s="709"/>
      <c r="T33" s="709"/>
    </row>
    <row r="34" spans="1:20" ht="14.25">
      <c r="A34" s="809">
        <v>12631</v>
      </c>
      <c r="B34" s="764" t="s">
        <v>1378</v>
      </c>
      <c r="C34" s="799"/>
      <c r="D34" s="702">
        <v>-9644569.6899999995</v>
      </c>
      <c r="E34" s="825">
        <v>403729.01</v>
      </c>
      <c r="F34" s="825">
        <v>5272310.26</v>
      </c>
      <c r="G34" s="825">
        <v>-14513150.939999999</v>
      </c>
      <c r="H34" s="826"/>
      <c r="I34" s="866"/>
      <c r="J34" s="817"/>
      <c r="K34" s="705"/>
      <c r="L34" s="768"/>
      <c r="M34" s="707"/>
      <c r="N34" s="699"/>
      <c r="O34" s="699"/>
      <c r="P34" s="699"/>
      <c r="Q34" s="699"/>
      <c r="R34" s="709"/>
      <c r="S34" s="709"/>
      <c r="T34" s="709"/>
    </row>
    <row r="35" spans="1:20" ht="14.25">
      <c r="A35" s="809">
        <v>12632</v>
      </c>
      <c r="B35" s="764" t="s">
        <v>1378</v>
      </c>
      <c r="C35" s="799"/>
      <c r="D35" s="702">
        <v>-2643310.58</v>
      </c>
      <c r="E35" s="825">
        <v>118428.82</v>
      </c>
      <c r="F35" s="825">
        <v>1299745.6599999999</v>
      </c>
      <c r="G35" s="825">
        <v>-3824627.42</v>
      </c>
      <c r="H35" s="826"/>
      <c r="I35" s="866"/>
      <c r="J35" s="817"/>
      <c r="K35" s="705"/>
      <c r="L35" s="770"/>
      <c r="M35" s="707"/>
      <c r="N35" s="708"/>
      <c r="O35" s="699"/>
      <c r="P35" s="699"/>
      <c r="Q35" s="699"/>
      <c r="R35" s="709"/>
      <c r="S35" s="709"/>
      <c r="T35" s="709"/>
    </row>
    <row r="36" spans="1:20" ht="14.25">
      <c r="A36" s="809">
        <v>12633</v>
      </c>
      <c r="B36" s="764" t="s">
        <v>1379</v>
      </c>
      <c r="C36" s="799"/>
      <c r="D36" s="702">
        <v>-39411.040000000001</v>
      </c>
      <c r="E36" s="825">
        <v>8441.52</v>
      </c>
      <c r="F36" s="825">
        <v>105835.08</v>
      </c>
      <c r="G36" s="825">
        <v>-136804.6</v>
      </c>
      <c r="H36" s="826"/>
      <c r="I36" s="866"/>
      <c r="J36" s="817"/>
      <c r="K36" s="772"/>
      <c r="L36" s="768"/>
      <c r="M36" s="707"/>
      <c r="N36" s="769"/>
      <c r="O36" s="699"/>
      <c r="P36" s="699"/>
      <c r="Q36" s="699"/>
      <c r="R36" s="703"/>
      <c r="S36" s="709"/>
      <c r="T36" s="709"/>
    </row>
    <row r="37" spans="1:20" ht="14.25">
      <c r="A37" s="809">
        <v>12634</v>
      </c>
      <c r="B37" s="764" t="s">
        <v>1379</v>
      </c>
      <c r="C37" s="799"/>
      <c r="D37" s="702">
        <v>-333219.3</v>
      </c>
      <c r="E37" s="825">
        <v>18261.599999999999</v>
      </c>
      <c r="F37" s="825">
        <v>237400.8</v>
      </c>
      <c r="G37" s="825">
        <v>-552358.5</v>
      </c>
      <c r="H37" s="826"/>
      <c r="I37" s="866"/>
      <c r="J37" s="817"/>
      <c r="K37" s="705"/>
      <c r="L37" s="706"/>
      <c r="M37" s="707"/>
      <c r="N37" s="708"/>
      <c r="O37" s="700"/>
      <c r="P37" s="700"/>
      <c r="Q37" s="699"/>
      <c r="R37" s="709"/>
      <c r="S37" s="709"/>
      <c r="T37" s="709"/>
    </row>
    <row r="38" spans="1:20" ht="14.25">
      <c r="A38" s="809">
        <v>12636</v>
      </c>
      <c r="B38" s="764" t="s">
        <v>1380</v>
      </c>
      <c r="C38" s="799"/>
      <c r="D38" s="702">
        <v>-1366005.84</v>
      </c>
      <c r="E38" s="825">
        <v>96897.69</v>
      </c>
      <c r="F38" s="825">
        <v>950905.22</v>
      </c>
      <c r="G38" s="825">
        <v>-2220013.37</v>
      </c>
      <c r="H38" s="826"/>
      <c r="I38" s="866"/>
      <c r="J38" s="817"/>
      <c r="K38" s="705"/>
      <c r="L38" s="706"/>
      <c r="M38" s="707"/>
      <c r="N38" s="708"/>
      <c r="O38" s="700"/>
      <c r="P38" s="700"/>
      <c r="Q38" s="699"/>
      <c r="R38" s="709"/>
      <c r="S38" s="709"/>
      <c r="T38" s="709"/>
    </row>
    <row r="39" spans="1:20" s="850" customFormat="1" ht="13.5" thickBot="1">
      <c r="A39" s="810">
        <v>12651</v>
      </c>
      <c r="B39" s="842" t="s">
        <v>1381</v>
      </c>
      <c r="C39" s="838">
        <f>SUM(D33:D39)</f>
        <v>-16622599.749999998</v>
      </c>
      <c r="D39" s="839">
        <v>-1246303.7</v>
      </c>
      <c r="E39" s="840">
        <v>78013.14</v>
      </c>
      <c r="F39" s="840">
        <v>920743.46</v>
      </c>
      <c r="G39" s="840">
        <v>-2089034.02</v>
      </c>
      <c r="H39" s="841">
        <f>SUM(G33:G39)</f>
        <v>-25586434.690000001</v>
      </c>
      <c r="I39" s="867">
        <f>+H39-C39</f>
        <v>-8963834.9400000032</v>
      </c>
      <c r="J39" s="843"/>
      <c r="K39" s="844"/>
      <c r="L39" s="845"/>
      <c r="M39" s="846"/>
      <c r="N39" s="847"/>
      <c r="O39" s="848"/>
      <c r="P39" s="848"/>
      <c r="Q39" s="849"/>
    </row>
    <row r="40" spans="1:20" s="850" customFormat="1" ht="13.5" thickBot="1">
      <c r="A40" s="820"/>
      <c r="B40" s="851"/>
      <c r="C40" s="852"/>
      <c r="D40" s="953">
        <f>SUM(D4:D39)</f>
        <v>642687936.88999999</v>
      </c>
      <c r="E40" s="953">
        <f>SUM(E4:E39)</f>
        <v>1667269453.8500006</v>
      </c>
      <c r="F40" s="953">
        <f>SUM(F4:F39)</f>
        <v>1607940619.4199996</v>
      </c>
      <c r="G40" s="953">
        <f>SUM(G4:G39)</f>
        <v>702016771.31999993</v>
      </c>
      <c r="H40" s="855"/>
      <c r="I40" s="867"/>
      <c r="J40" s="843"/>
      <c r="K40" s="844"/>
      <c r="L40" s="845"/>
      <c r="M40" s="846"/>
      <c r="N40" s="847"/>
      <c r="O40" s="848"/>
      <c r="P40" s="848"/>
      <c r="Q40" s="849"/>
    </row>
    <row r="41" spans="1:20" ht="14.25">
      <c r="A41" s="805">
        <v>21111</v>
      </c>
      <c r="B41" s="806" t="s">
        <v>1382</v>
      </c>
      <c r="C41" s="807"/>
      <c r="D41" s="808">
        <v>0</v>
      </c>
      <c r="E41" s="823">
        <v>152548508.90000001</v>
      </c>
      <c r="F41" s="823">
        <v>152548508.90000001</v>
      </c>
      <c r="G41" s="823">
        <v>0</v>
      </c>
      <c r="H41" s="824"/>
      <c r="I41" s="866"/>
      <c r="J41" s="817"/>
      <c r="K41" s="705"/>
      <c r="L41" s="706"/>
      <c r="M41" s="707"/>
      <c r="N41" s="708"/>
      <c r="O41" s="700"/>
      <c r="P41" s="700"/>
      <c r="Q41" s="699"/>
      <c r="R41" s="709"/>
      <c r="S41" s="709"/>
      <c r="T41" s="709"/>
    </row>
    <row r="42" spans="1:20" ht="14.25">
      <c r="A42" s="809">
        <v>21115</v>
      </c>
      <c r="B42" s="764" t="s">
        <v>1383</v>
      </c>
      <c r="C42" s="799"/>
      <c r="D42" s="702">
        <v>-29491.4</v>
      </c>
      <c r="E42" s="825">
        <v>3191066.03</v>
      </c>
      <c r="F42" s="825">
        <v>3245909.57</v>
      </c>
      <c r="G42" s="825">
        <v>-84334.94</v>
      </c>
      <c r="H42" s="826"/>
      <c r="I42" s="866"/>
      <c r="J42" s="817"/>
      <c r="K42" s="705"/>
      <c r="L42" s="706"/>
      <c r="M42" s="707"/>
      <c r="N42" s="708"/>
      <c r="O42" s="700"/>
      <c r="P42" s="700"/>
      <c r="Q42" s="699"/>
      <c r="R42" s="709"/>
      <c r="S42" s="709"/>
      <c r="T42" s="709"/>
    </row>
    <row r="43" spans="1:20" ht="14.25">
      <c r="A43" s="809">
        <v>21121</v>
      </c>
      <c r="B43" s="764" t="s">
        <v>1384</v>
      </c>
      <c r="C43" s="799"/>
      <c r="D43" s="702">
        <v>0</v>
      </c>
      <c r="E43" s="825">
        <v>191640136.22999999</v>
      </c>
      <c r="F43" s="825">
        <v>192612531.05000001</v>
      </c>
      <c r="G43" s="825">
        <v>-972394.82</v>
      </c>
      <c r="H43" s="826"/>
      <c r="I43" s="866"/>
      <c r="J43" s="817"/>
      <c r="K43" s="705"/>
      <c r="L43" s="706"/>
      <c r="M43" s="707"/>
      <c r="N43" s="708"/>
      <c r="O43" s="700"/>
      <c r="P43" s="700"/>
      <c r="Q43" s="699"/>
      <c r="R43" s="709"/>
      <c r="S43" s="709"/>
      <c r="T43" s="709"/>
    </row>
    <row r="44" spans="1:20" ht="14.25">
      <c r="A44" s="809">
        <v>21171</v>
      </c>
      <c r="B44" s="764" t="s">
        <v>1385</v>
      </c>
      <c r="C44" s="799"/>
      <c r="D44" s="702">
        <v>-1304236.1000000001</v>
      </c>
      <c r="E44" s="825">
        <v>32522942.440000001</v>
      </c>
      <c r="F44" s="825">
        <v>37625718.560000002</v>
      </c>
      <c r="G44" s="825">
        <v>-6407012.2199999997</v>
      </c>
      <c r="H44" s="826"/>
      <c r="I44" s="866"/>
      <c r="J44" s="817"/>
      <c r="K44" s="705"/>
      <c r="L44" s="706"/>
      <c r="M44" s="707"/>
      <c r="N44" s="708"/>
      <c r="O44" s="700"/>
      <c r="P44" s="700"/>
      <c r="Q44" s="699"/>
      <c r="R44" s="709"/>
      <c r="S44" s="709"/>
      <c r="T44" s="709"/>
    </row>
    <row r="45" spans="1:20" ht="14.25">
      <c r="A45" s="809">
        <v>21172</v>
      </c>
      <c r="B45" s="764" t="s">
        <v>1386</v>
      </c>
      <c r="C45" s="799"/>
      <c r="D45" s="702">
        <v>-2632749.06</v>
      </c>
      <c r="E45" s="825">
        <v>28234532.100000001</v>
      </c>
      <c r="F45" s="825">
        <v>28461024.829999998</v>
      </c>
      <c r="G45" s="825">
        <v>-2859241.79</v>
      </c>
      <c r="H45" s="826"/>
      <c r="I45" s="866"/>
      <c r="J45" s="817"/>
      <c r="K45" s="705"/>
      <c r="L45" s="705"/>
      <c r="M45" s="707"/>
      <c r="N45" s="769"/>
      <c r="O45" s="699"/>
      <c r="P45" s="699"/>
      <c r="Q45" s="699"/>
      <c r="R45" s="709"/>
      <c r="S45" s="709"/>
      <c r="T45" s="709"/>
    </row>
    <row r="46" spans="1:20" ht="14.25">
      <c r="A46" s="809">
        <v>21175</v>
      </c>
      <c r="B46" s="764" t="s">
        <v>1387</v>
      </c>
      <c r="C46" s="799">
        <f>SUM(D41:D46)</f>
        <v>-4436201.33</v>
      </c>
      <c r="D46" s="702">
        <v>-469724.77</v>
      </c>
      <c r="E46" s="825">
        <v>3784717.35</v>
      </c>
      <c r="F46" s="825">
        <v>3815229.67</v>
      </c>
      <c r="G46" s="825">
        <v>-500237.09</v>
      </c>
      <c r="H46" s="826">
        <f>SUM(G42:G46)</f>
        <v>-10823220.859999999</v>
      </c>
      <c r="I46" s="866">
        <f>+H46-C46</f>
        <v>-6387019.5299999993</v>
      </c>
      <c r="J46" s="817"/>
      <c r="K46" s="705"/>
      <c r="L46" s="706"/>
      <c r="M46" s="707"/>
      <c r="N46" s="708"/>
      <c r="O46" s="700"/>
      <c r="P46" s="700"/>
      <c r="Q46" s="699"/>
      <c r="R46" s="709"/>
      <c r="S46" s="709"/>
      <c r="T46" s="709"/>
    </row>
    <row r="47" spans="1:20" ht="14.25">
      <c r="A47" s="809">
        <v>21179</v>
      </c>
      <c r="B47" s="764" t="s">
        <v>1388</v>
      </c>
      <c r="C47" s="799"/>
      <c r="D47" s="702">
        <v>0</v>
      </c>
      <c r="E47" s="825">
        <v>8310754.6699999999</v>
      </c>
      <c r="F47" s="825">
        <v>8310754.6699999999</v>
      </c>
      <c r="G47" s="825">
        <v>0</v>
      </c>
      <c r="H47" s="826"/>
      <c r="I47" s="866"/>
      <c r="J47" s="817"/>
      <c r="K47" s="705"/>
      <c r="L47" s="706"/>
      <c r="M47" s="707"/>
      <c r="N47" s="708"/>
      <c r="O47" s="700"/>
      <c r="P47" s="700"/>
      <c r="Q47" s="699"/>
      <c r="R47" s="709"/>
      <c r="S47" s="709"/>
      <c r="T47" s="709"/>
    </row>
    <row r="48" spans="1:20" s="850" customFormat="1" ht="13.5" thickBot="1">
      <c r="A48" s="810">
        <v>21621</v>
      </c>
      <c r="B48" s="842" t="s">
        <v>1389</v>
      </c>
      <c r="C48" s="838">
        <f>SUM(D41:D48)</f>
        <v>-4436201.33</v>
      </c>
      <c r="D48" s="839">
        <v>0</v>
      </c>
      <c r="E48" s="840">
        <v>66615119.25</v>
      </c>
      <c r="F48" s="840">
        <v>81203267.870000005</v>
      </c>
      <c r="G48" s="840">
        <v>-14588148.619999999</v>
      </c>
      <c r="H48" s="841">
        <f>SUM(G41:G48)</f>
        <v>-25411369.479999997</v>
      </c>
      <c r="I48" s="867">
        <f>+H48-C48</f>
        <v>-20975168.149999999</v>
      </c>
      <c r="J48" s="843"/>
      <c r="K48" s="844"/>
      <c r="L48" s="845"/>
      <c r="M48" s="846"/>
      <c r="N48" s="847"/>
      <c r="O48" s="848"/>
      <c r="P48" s="848"/>
      <c r="Q48" s="849"/>
    </row>
    <row r="49" spans="1:20" ht="14.25">
      <c r="A49" s="805">
        <v>31121</v>
      </c>
      <c r="B49" s="806" t="s">
        <v>1390</v>
      </c>
      <c r="C49" s="807"/>
      <c r="D49" s="808">
        <v>-347789755.70999998</v>
      </c>
      <c r="E49" s="823">
        <v>0</v>
      </c>
      <c r="F49" s="823">
        <v>14873457.58</v>
      </c>
      <c r="G49" s="823">
        <v>-362663213.29000002</v>
      </c>
      <c r="H49" s="824"/>
      <c r="I49" s="866"/>
      <c r="J49" s="817"/>
      <c r="K49" s="705"/>
      <c r="L49" s="706"/>
      <c r="M49" s="707"/>
      <c r="N49" s="708"/>
      <c r="O49" s="700"/>
      <c r="P49" s="700"/>
      <c r="Q49" s="699"/>
      <c r="R49" s="709"/>
      <c r="S49" s="709"/>
      <c r="T49" s="709"/>
    </row>
    <row r="50" spans="1:20" ht="14.25">
      <c r="A50" s="809">
        <v>31131</v>
      </c>
      <c r="B50" s="764" t="s">
        <v>211</v>
      </c>
      <c r="C50" s="799"/>
      <c r="D50" s="702">
        <v>-80738980.439999998</v>
      </c>
      <c r="E50" s="825">
        <v>4377110.09</v>
      </c>
      <c r="F50" s="825">
        <v>5140</v>
      </c>
      <c r="G50" s="825">
        <v>-76367010.349999994</v>
      </c>
      <c r="H50" s="826"/>
      <c r="I50" s="866"/>
      <c r="J50" s="817"/>
      <c r="K50" s="705"/>
      <c r="L50" s="706"/>
      <c r="M50" s="707"/>
      <c r="N50" s="708"/>
      <c r="O50" s="700"/>
      <c r="P50" s="700"/>
      <c r="Q50" s="699"/>
      <c r="R50" s="709"/>
      <c r="S50" s="709"/>
      <c r="T50" s="709"/>
    </row>
    <row r="51" spans="1:20" ht="14.25">
      <c r="A51" s="809">
        <v>31231</v>
      </c>
      <c r="B51" s="764" t="s">
        <v>211</v>
      </c>
      <c r="C51" s="799">
        <f>SUM(D49:D51)</f>
        <v>-428528736.14999998</v>
      </c>
      <c r="D51" s="702">
        <v>0</v>
      </c>
      <c r="E51" s="825">
        <v>0</v>
      </c>
      <c r="F51" s="825">
        <v>492000</v>
      </c>
      <c r="G51" s="825">
        <v>-492000</v>
      </c>
      <c r="H51" s="826">
        <f>SUM(G49:G51)</f>
        <v>-439522223.63999999</v>
      </c>
      <c r="I51" s="866">
        <f>+H51-C51</f>
        <v>-10993487.49000001</v>
      </c>
      <c r="J51" s="817"/>
      <c r="K51" s="705"/>
      <c r="L51" s="706"/>
      <c r="M51" s="707"/>
      <c r="N51" s="708"/>
      <c r="O51" s="700"/>
      <c r="P51" s="700"/>
      <c r="Q51" s="699"/>
      <c r="R51" s="709"/>
      <c r="S51" s="709"/>
      <c r="T51" s="709"/>
    </row>
    <row r="52" spans="1:20" ht="14.25">
      <c r="A52" s="809">
        <v>32111</v>
      </c>
      <c r="B52" s="764" t="s">
        <v>1391</v>
      </c>
      <c r="C52" s="799"/>
      <c r="D52" s="702">
        <v>4991631.5</v>
      </c>
      <c r="E52" s="825">
        <v>0</v>
      </c>
      <c r="F52" s="825">
        <v>4991631.5</v>
      </c>
      <c r="G52" s="825">
        <v>0</v>
      </c>
      <c r="H52" s="826">
        <f>+G52-D52</f>
        <v>-4991631.5</v>
      </c>
      <c r="I52" s="866"/>
      <c r="J52" s="817"/>
      <c r="K52" s="705"/>
      <c r="L52" s="706"/>
      <c r="M52" s="707"/>
      <c r="N52" s="708"/>
      <c r="O52" s="700"/>
      <c r="P52" s="700"/>
      <c r="Q52" s="699"/>
      <c r="R52" s="709"/>
      <c r="S52" s="709"/>
      <c r="T52" s="709"/>
    </row>
    <row r="53" spans="1:20" ht="14.25">
      <c r="A53" s="809">
        <v>32211</v>
      </c>
      <c r="B53" s="764" t="s">
        <v>1392</v>
      </c>
      <c r="C53" s="799"/>
      <c r="D53" s="702">
        <v>-141445919.37</v>
      </c>
      <c r="E53" s="825">
        <v>5006073.4000000004</v>
      </c>
      <c r="F53" s="825">
        <v>7656</v>
      </c>
      <c r="G53" s="825">
        <v>-136447501.97</v>
      </c>
      <c r="H53" s="826">
        <f t="shared" ref="H53:H55" si="0">+G53-D53</f>
        <v>4998417.400000006</v>
      </c>
      <c r="I53" s="866"/>
      <c r="J53" s="817"/>
      <c r="K53" s="705"/>
      <c r="L53" s="706"/>
      <c r="M53" s="707"/>
      <c r="N53" s="708"/>
      <c r="O53" s="700"/>
      <c r="P53" s="700"/>
      <c r="Q53" s="699"/>
      <c r="R53" s="709"/>
      <c r="S53" s="709"/>
      <c r="T53" s="709"/>
    </row>
    <row r="54" spans="1:20" ht="14.25">
      <c r="A54" s="809">
        <v>32321</v>
      </c>
      <c r="B54" s="764" t="s">
        <v>1393</v>
      </c>
      <c r="C54" s="799"/>
      <c r="D54" s="702">
        <v>-182176872.11000001</v>
      </c>
      <c r="E54" s="825">
        <v>0</v>
      </c>
      <c r="F54" s="825">
        <v>35711387.090000004</v>
      </c>
      <c r="G54" s="825">
        <v>-217888259.19999999</v>
      </c>
      <c r="H54" s="826">
        <f t="shared" si="0"/>
        <v>-35711387.089999974</v>
      </c>
      <c r="I54" s="866"/>
      <c r="J54" s="817"/>
      <c r="K54" s="705"/>
      <c r="L54" s="770"/>
      <c r="M54" s="707"/>
      <c r="N54" s="708"/>
      <c r="O54" s="700"/>
      <c r="P54" s="700"/>
      <c r="Q54" s="699"/>
      <c r="R54" s="709"/>
      <c r="S54" s="709"/>
      <c r="T54" s="709"/>
    </row>
    <row r="55" spans="1:20" s="862" customFormat="1" ht="14.25" thickBot="1">
      <c r="A55" s="810">
        <v>32521</v>
      </c>
      <c r="B55" s="842" t="s">
        <v>1394</v>
      </c>
      <c r="C55" s="838">
        <f>SUM(D49:D55)</f>
        <v>-638251735.55999994</v>
      </c>
      <c r="D55" s="839">
        <v>108908160.56999999</v>
      </c>
      <c r="E55" s="840">
        <v>3274290.56</v>
      </c>
      <c r="F55" s="840">
        <v>1052547.28</v>
      </c>
      <c r="G55" s="840">
        <v>111129903.84999999</v>
      </c>
      <c r="H55" s="826">
        <f t="shared" si="0"/>
        <v>2221743.2800000012</v>
      </c>
      <c r="I55" s="867">
        <f>+C55-H55</f>
        <v>-640473478.83999991</v>
      </c>
      <c r="J55" s="856"/>
      <c r="K55" s="857"/>
      <c r="L55" s="863"/>
      <c r="M55" s="858"/>
      <c r="N55" s="859"/>
      <c r="O55" s="860"/>
      <c r="P55" s="860"/>
      <c r="Q55" s="861"/>
    </row>
    <row r="56" spans="1:20" ht="14.25">
      <c r="A56" s="798">
        <v>41590</v>
      </c>
      <c r="B56" s="764" t="s">
        <v>1395</v>
      </c>
      <c r="C56" s="799"/>
      <c r="D56" s="702">
        <v>0</v>
      </c>
      <c r="E56" s="825">
        <v>790263.51</v>
      </c>
      <c r="F56" s="825">
        <v>1385396.22</v>
      </c>
      <c r="G56" s="825">
        <v>-595132.71</v>
      </c>
      <c r="H56" s="831"/>
      <c r="I56" s="866"/>
      <c r="J56" s="817"/>
      <c r="K56" s="705"/>
      <c r="L56" s="770"/>
      <c r="M56" s="707"/>
      <c r="N56" s="708"/>
      <c r="O56" s="700"/>
      <c r="P56" s="700"/>
      <c r="Q56" s="699"/>
      <c r="R56" s="709"/>
      <c r="S56" s="709"/>
      <c r="T56" s="709"/>
    </row>
    <row r="57" spans="1:20" ht="14.25">
      <c r="A57" s="798">
        <v>41730</v>
      </c>
      <c r="B57" s="764" t="s">
        <v>1396</v>
      </c>
      <c r="C57" s="799"/>
      <c r="D57" s="702">
        <v>0</v>
      </c>
      <c r="E57" s="825">
        <v>11386265.6</v>
      </c>
      <c r="F57" s="825">
        <v>77550447.849999994</v>
      </c>
      <c r="G57" s="825">
        <v>-66164182.25</v>
      </c>
      <c r="I57" s="866"/>
      <c r="J57" s="817"/>
      <c r="K57" s="705"/>
      <c r="L57" s="770"/>
      <c r="M57" s="707"/>
      <c r="N57" s="708"/>
      <c r="O57" s="700"/>
      <c r="P57" s="700"/>
      <c r="Q57" s="699"/>
      <c r="R57" s="709"/>
      <c r="S57" s="709"/>
      <c r="T57" s="709"/>
    </row>
    <row r="58" spans="1:20" ht="14.25">
      <c r="A58" s="798">
        <v>42210</v>
      </c>
      <c r="B58" s="764" t="s">
        <v>1397</v>
      </c>
      <c r="C58" s="799"/>
      <c r="D58" s="702">
        <v>0</v>
      </c>
      <c r="E58" s="825">
        <v>29967092.010000002</v>
      </c>
      <c r="F58" s="825">
        <v>247351654.21000001</v>
      </c>
      <c r="G58" s="825">
        <v>-217384562.19999999</v>
      </c>
      <c r="I58" s="866"/>
      <c r="J58" s="817"/>
      <c r="K58" s="705"/>
      <c r="L58" s="770"/>
      <c r="M58" s="707"/>
      <c r="N58" s="708"/>
      <c r="O58" s="700"/>
      <c r="P58" s="700"/>
      <c r="Q58" s="699"/>
      <c r="R58" s="709"/>
      <c r="S58" s="709"/>
      <c r="T58" s="709"/>
    </row>
    <row r="59" spans="1:20" ht="14.25">
      <c r="A59" s="798">
        <v>51110</v>
      </c>
      <c r="B59" s="764" t="s">
        <v>1398</v>
      </c>
      <c r="C59" s="799"/>
      <c r="D59" s="702">
        <v>0</v>
      </c>
      <c r="E59" s="825">
        <v>120917996.22</v>
      </c>
      <c r="F59" s="825">
        <v>9062814.0399999991</v>
      </c>
      <c r="G59" s="825">
        <v>111855182.18000001</v>
      </c>
      <c r="I59" s="866"/>
      <c r="J59" s="817"/>
      <c r="K59" s="705"/>
      <c r="L59" s="770"/>
      <c r="M59" s="707"/>
      <c r="N59" s="708"/>
      <c r="O59" s="700"/>
      <c r="P59" s="700"/>
      <c r="Q59" s="699"/>
      <c r="R59" s="709"/>
      <c r="S59" s="709"/>
      <c r="T59" s="709"/>
    </row>
    <row r="60" spans="1:20" ht="14.25">
      <c r="A60" s="798">
        <v>51120</v>
      </c>
      <c r="B60" s="764" t="s">
        <v>1398</v>
      </c>
      <c r="C60" s="799"/>
      <c r="D60" s="702">
        <v>0</v>
      </c>
      <c r="E60" s="825">
        <v>2319116.9500000002</v>
      </c>
      <c r="F60" s="825">
        <v>293873.34999999998</v>
      </c>
      <c r="G60" s="825">
        <v>2025243.6</v>
      </c>
      <c r="I60" s="866"/>
      <c r="J60" s="817"/>
      <c r="K60" s="705"/>
      <c r="L60" s="770"/>
      <c r="M60" s="707"/>
      <c r="N60" s="708"/>
      <c r="O60" s="700"/>
      <c r="P60" s="700"/>
      <c r="Q60" s="699"/>
      <c r="R60" s="709"/>
      <c r="S60" s="709"/>
      <c r="T60" s="709"/>
    </row>
    <row r="61" spans="1:20" ht="14.25">
      <c r="A61" s="798">
        <v>51130</v>
      </c>
      <c r="B61" s="764" t="s">
        <v>1399</v>
      </c>
      <c r="C61" s="799"/>
      <c r="D61" s="702">
        <v>0</v>
      </c>
      <c r="E61" s="825">
        <v>38005397.75</v>
      </c>
      <c r="F61" s="825">
        <v>170548.95</v>
      </c>
      <c r="G61" s="825">
        <v>37834848.799999997</v>
      </c>
      <c r="I61" s="866"/>
      <c r="J61" s="817"/>
      <c r="K61" s="705"/>
      <c r="L61" s="770"/>
      <c r="M61" s="707"/>
      <c r="N61" s="708"/>
      <c r="O61" s="700"/>
      <c r="P61" s="700"/>
      <c r="Q61" s="699"/>
      <c r="R61" s="709"/>
      <c r="S61" s="709"/>
      <c r="T61" s="709"/>
    </row>
    <row r="62" spans="1:20" ht="14.25">
      <c r="A62" s="798">
        <v>51140</v>
      </c>
      <c r="B62" s="764" t="s">
        <v>1400</v>
      </c>
      <c r="C62" s="799"/>
      <c r="D62" s="702">
        <v>0</v>
      </c>
      <c r="E62" s="825">
        <v>23446651.66</v>
      </c>
      <c r="F62" s="825">
        <v>1670707.97</v>
      </c>
      <c r="G62" s="825">
        <v>21775943.690000001</v>
      </c>
      <c r="I62" s="866"/>
      <c r="J62" s="817"/>
      <c r="K62" s="705"/>
      <c r="L62" s="771"/>
      <c r="M62" s="707"/>
      <c r="N62" s="766"/>
      <c r="O62" s="767"/>
      <c r="P62" s="767"/>
      <c r="Q62" s="701"/>
      <c r="R62" s="709"/>
      <c r="S62" s="709"/>
      <c r="T62" s="709"/>
    </row>
    <row r="63" spans="1:20" ht="14.25">
      <c r="A63" s="798">
        <v>51150</v>
      </c>
      <c r="B63" s="764" t="s">
        <v>1383</v>
      </c>
      <c r="C63" s="799"/>
      <c r="D63" s="702">
        <v>0</v>
      </c>
      <c r="E63" s="825">
        <v>32027446.899999999</v>
      </c>
      <c r="F63" s="825">
        <v>538970.72</v>
      </c>
      <c r="G63" s="825">
        <v>31488476.18</v>
      </c>
      <c r="I63" s="868"/>
      <c r="J63" s="817"/>
      <c r="K63" s="705"/>
      <c r="L63" s="705"/>
      <c r="M63" s="707"/>
      <c r="N63" s="705"/>
      <c r="O63" s="699"/>
      <c r="P63" s="699"/>
      <c r="Q63" s="699"/>
      <c r="R63" s="709"/>
      <c r="S63" s="709"/>
      <c r="T63" s="709"/>
    </row>
    <row r="64" spans="1:20" ht="14.25">
      <c r="A64" s="798">
        <v>51160</v>
      </c>
      <c r="B64" s="764" t="s">
        <v>1401</v>
      </c>
      <c r="C64" s="799"/>
      <c r="D64" s="702">
        <v>0</v>
      </c>
      <c r="E64" s="825">
        <v>5075687</v>
      </c>
      <c r="F64" s="825">
        <v>203079.13</v>
      </c>
      <c r="G64" s="825">
        <v>4872607.87</v>
      </c>
      <c r="I64" s="866"/>
      <c r="J64" s="817"/>
      <c r="K64" s="705"/>
      <c r="L64" s="770"/>
      <c r="M64" s="707"/>
      <c r="N64" s="708"/>
      <c r="O64" s="699"/>
      <c r="P64" s="699"/>
      <c r="Q64" s="699"/>
      <c r="R64" s="709"/>
      <c r="S64" s="709"/>
      <c r="T64" s="709"/>
    </row>
    <row r="65" spans="1:20" ht="14.25">
      <c r="A65" s="798">
        <v>51210</v>
      </c>
      <c r="B65" s="764" t="s">
        <v>1360</v>
      </c>
      <c r="C65" s="799"/>
      <c r="D65" s="702">
        <v>0</v>
      </c>
      <c r="E65" s="825">
        <v>1569389.29</v>
      </c>
      <c r="F65" s="825">
        <v>179562.81</v>
      </c>
      <c r="G65" s="825">
        <v>1389826.48</v>
      </c>
      <c r="I65" s="866"/>
      <c r="J65" s="817"/>
      <c r="K65" s="705"/>
      <c r="L65" s="770"/>
      <c r="M65" s="707"/>
      <c r="N65" s="708"/>
      <c r="O65" s="700"/>
      <c r="P65" s="700"/>
      <c r="Q65" s="699"/>
      <c r="R65" s="709"/>
      <c r="S65" s="709"/>
      <c r="T65" s="709"/>
    </row>
    <row r="66" spans="1:20" ht="14.25">
      <c r="A66" s="798">
        <v>51220</v>
      </c>
      <c r="B66" s="764" t="s">
        <v>1402</v>
      </c>
      <c r="C66" s="799"/>
      <c r="D66" s="702">
        <v>0</v>
      </c>
      <c r="E66" s="825">
        <v>423961.59</v>
      </c>
      <c r="F66" s="825">
        <v>38981.360000000001</v>
      </c>
      <c r="G66" s="825">
        <v>384980.23</v>
      </c>
      <c r="I66" s="866"/>
      <c r="J66" s="817"/>
      <c r="K66" s="705"/>
      <c r="L66" s="705"/>
      <c r="M66" s="707"/>
      <c r="N66" s="773"/>
      <c r="O66" s="699"/>
      <c r="P66" s="699"/>
      <c r="Q66" s="699"/>
      <c r="R66" s="709"/>
      <c r="S66" s="709"/>
      <c r="T66" s="709"/>
    </row>
    <row r="67" spans="1:20" ht="14.25">
      <c r="A67" s="798">
        <v>51230</v>
      </c>
      <c r="B67" s="764" t="s">
        <v>1403</v>
      </c>
      <c r="C67" s="799"/>
      <c r="D67" s="702">
        <v>0</v>
      </c>
      <c r="E67" s="825">
        <v>11968.88</v>
      </c>
      <c r="F67" s="825">
        <v>0</v>
      </c>
      <c r="G67" s="825">
        <v>11968.88</v>
      </c>
      <c r="I67" s="866"/>
      <c r="J67" s="817"/>
      <c r="K67" s="705"/>
      <c r="L67" s="770"/>
      <c r="M67" s="707"/>
      <c r="N67" s="708"/>
      <c r="O67" s="700"/>
      <c r="P67" s="700"/>
      <c r="Q67" s="699"/>
      <c r="R67" s="709"/>
      <c r="S67" s="709"/>
      <c r="T67" s="709"/>
    </row>
    <row r="68" spans="1:20" ht="14.25">
      <c r="A68" s="798">
        <v>51240</v>
      </c>
      <c r="B68" s="764" t="s">
        <v>1404</v>
      </c>
      <c r="C68" s="799"/>
      <c r="D68" s="702">
        <v>0</v>
      </c>
      <c r="E68" s="825">
        <v>1019096.11</v>
      </c>
      <c r="F68" s="825">
        <v>5044.3</v>
      </c>
      <c r="G68" s="825">
        <v>1014051.81</v>
      </c>
      <c r="I68" s="866"/>
      <c r="J68" s="817"/>
      <c r="K68" s="705"/>
      <c r="L68" s="770"/>
      <c r="M68" s="707"/>
      <c r="N68" s="708"/>
      <c r="O68" s="700"/>
      <c r="P68" s="700"/>
      <c r="Q68" s="699"/>
      <c r="R68" s="709"/>
      <c r="S68" s="709"/>
      <c r="T68" s="709"/>
    </row>
    <row r="69" spans="1:20" ht="14.25">
      <c r="A69" s="798">
        <v>51250</v>
      </c>
      <c r="B69" s="764" t="s">
        <v>1405</v>
      </c>
      <c r="C69" s="799"/>
      <c r="D69" s="702">
        <v>0</v>
      </c>
      <c r="E69" s="825">
        <v>324531.65999999997</v>
      </c>
      <c r="F69" s="825">
        <v>18693.21</v>
      </c>
      <c r="G69" s="825">
        <v>305838.45</v>
      </c>
      <c r="I69" s="866"/>
      <c r="J69" s="817"/>
      <c r="K69" s="705"/>
      <c r="L69" s="770"/>
      <c r="M69" s="707"/>
      <c r="N69" s="708"/>
      <c r="O69" s="700"/>
      <c r="P69" s="700"/>
      <c r="Q69" s="699"/>
      <c r="R69" s="709"/>
      <c r="S69" s="709"/>
      <c r="T69" s="709"/>
    </row>
    <row r="70" spans="1:20" ht="14.25">
      <c r="A70" s="798">
        <v>51260</v>
      </c>
      <c r="B70" s="764" t="s">
        <v>1406</v>
      </c>
      <c r="C70" s="799"/>
      <c r="D70" s="702">
        <v>0</v>
      </c>
      <c r="E70" s="825">
        <v>669673.64</v>
      </c>
      <c r="F70" s="825">
        <v>81635.37</v>
      </c>
      <c r="G70" s="825">
        <v>588038.27</v>
      </c>
      <c r="I70" s="866"/>
      <c r="J70" s="817"/>
      <c r="K70" s="705"/>
      <c r="L70" s="770"/>
      <c r="M70" s="707"/>
      <c r="N70" s="708"/>
      <c r="O70" s="700"/>
      <c r="P70" s="700"/>
      <c r="Q70" s="699"/>
      <c r="R70" s="709"/>
      <c r="S70" s="709"/>
      <c r="T70" s="709"/>
    </row>
    <row r="71" spans="1:20" ht="14.25">
      <c r="A71" s="798">
        <v>51270</v>
      </c>
      <c r="B71" s="764" t="s">
        <v>1407</v>
      </c>
      <c r="C71" s="799"/>
      <c r="D71" s="702">
        <v>0</v>
      </c>
      <c r="E71" s="825">
        <v>1083005.6299999999</v>
      </c>
      <c r="F71" s="825">
        <v>241340.72</v>
      </c>
      <c r="G71" s="825">
        <v>841664.91</v>
      </c>
      <c r="I71" s="866"/>
      <c r="J71" s="817"/>
      <c r="K71" s="705"/>
      <c r="L71" s="770"/>
      <c r="M71" s="707"/>
      <c r="N71" s="708"/>
      <c r="O71" s="700"/>
      <c r="P71" s="700"/>
      <c r="Q71" s="699"/>
      <c r="R71" s="709"/>
      <c r="S71" s="709"/>
      <c r="T71" s="709"/>
    </row>
    <row r="72" spans="1:20" ht="14.25">
      <c r="A72" s="798">
        <v>51290</v>
      </c>
      <c r="B72" s="764" t="s">
        <v>1408</v>
      </c>
      <c r="C72" s="799"/>
      <c r="D72" s="702">
        <v>0</v>
      </c>
      <c r="E72" s="825">
        <v>1718412.5</v>
      </c>
      <c r="F72" s="825">
        <v>30798.959999999999</v>
      </c>
      <c r="G72" s="825">
        <v>1687613.54</v>
      </c>
      <c r="I72" s="866"/>
      <c r="J72" s="817"/>
      <c r="K72" s="705"/>
      <c r="L72" s="770"/>
      <c r="M72" s="707"/>
      <c r="N72" s="708"/>
      <c r="O72" s="700"/>
      <c r="P72" s="700"/>
      <c r="Q72" s="699"/>
      <c r="R72" s="709"/>
      <c r="S72" s="709"/>
      <c r="T72" s="709"/>
    </row>
    <row r="73" spans="1:20" ht="14.25">
      <c r="A73" s="798">
        <v>51310</v>
      </c>
      <c r="B73" s="764" t="s">
        <v>1409</v>
      </c>
      <c r="C73" s="799"/>
      <c r="D73" s="702">
        <v>0</v>
      </c>
      <c r="E73" s="825">
        <v>5733736.9500000002</v>
      </c>
      <c r="F73" s="825">
        <v>1275931.8400000001</v>
      </c>
      <c r="G73" s="825">
        <v>4457805.1100000003</v>
      </c>
      <c r="I73" s="866"/>
      <c r="J73" s="817"/>
      <c r="K73" s="705"/>
      <c r="L73" s="770"/>
      <c r="M73" s="707"/>
      <c r="N73" s="708"/>
      <c r="O73" s="700"/>
      <c r="P73" s="700"/>
      <c r="Q73" s="699"/>
      <c r="R73" s="709"/>
      <c r="S73" s="709"/>
      <c r="T73" s="709"/>
    </row>
    <row r="74" spans="1:20" ht="14.25">
      <c r="A74" s="798">
        <v>51320</v>
      </c>
      <c r="B74" s="764" t="s">
        <v>1410</v>
      </c>
      <c r="C74" s="799"/>
      <c r="D74" s="702">
        <v>0</v>
      </c>
      <c r="E74" s="825">
        <v>2795598.53</v>
      </c>
      <c r="F74" s="825">
        <v>1058800.6399999999</v>
      </c>
      <c r="G74" s="825">
        <v>1736797.89</v>
      </c>
      <c r="I74" s="866"/>
      <c r="J74" s="817"/>
      <c r="K74" s="705"/>
      <c r="L74" s="770"/>
      <c r="M74" s="707"/>
      <c r="N74" s="708"/>
      <c r="O74" s="700"/>
      <c r="P74" s="700"/>
      <c r="Q74" s="699"/>
      <c r="R74" s="709"/>
      <c r="S74" s="709"/>
      <c r="T74" s="709"/>
    </row>
    <row r="75" spans="1:20" ht="14.25">
      <c r="A75" s="798">
        <v>51330</v>
      </c>
      <c r="B75" s="764" t="s">
        <v>1411</v>
      </c>
      <c r="C75" s="799"/>
      <c r="D75" s="702">
        <v>0</v>
      </c>
      <c r="E75" s="825">
        <v>37559528.479999997</v>
      </c>
      <c r="F75" s="825">
        <v>10944572.49</v>
      </c>
      <c r="G75" s="825">
        <v>26614955.989999998</v>
      </c>
      <c r="I75" s="866"/>
      <c r="J75" s="817"/>
      <c r="K75" s="705"/>
      <c r="L75" s="771"/>
      <c r="M75" s="707"/>
      <c r="N75" s="766"/>
      <c r="O75" s="767"/>
      <c r="P75" s="767"/>
      <c r="Q75" s="701"/>
      <c r="R75" s="709"/>
      <c r="S75" s="709"/>
      <c r="T75" s="709"/>
    </row>
    <row r="76" spans="1:20" ht="14.25">
      <c r="A76" s="798">
        <v>51340</v>
      </c>
      <c r="B76" s="764" t="s">
        <v>1412</v>
      </c>
      <c r="C76" s="799"/>
      <c r="D76" s="702">
        <v>0</v>
      </c>
      <c r="E76" s="825">
        <v>1142967.28</v>
      </c>
      <c r="F76" s="825">
        <v>135877.94</v>
      </c>
      <c r="G76" s="825">
        <v>1007089.34</v>
      </c>
      <c r="I76" s="866"/>
      <c r="J76" s="817"/>
      <c r="K76" s="705"/>
      <c r="L76" s="705"/>
      <c r="M76" s="707"/>
      <c r="N76" s="705"/>
      <c r="O76" s="699"/>
      <c r="P76" s="699"/>
      <c r="Q76" s="699"/>
      <c r="R76" s="761"/>
      <c r="S76" s="709"/>
      <c r="T76" s="709"/>
    </row>
    <row r="77" spans="1:20" ht="14.25">
      <c r="A77" s="798">
        <v>51350</v>
      </c>
      <c r="B77" s="764" t="s">
        <v>1413</v>
      </c>
      <c r="C77" s="799"/>
      <c r="D77" s="702">
        <v>0</v>
      </c>
      <c r="E77" s="825">
        <v>7970065.4800000004</v>
      </c>
      <c r="F77" s="825">
        <v>822687.44</v>
      </c>
      <c r="G77" s="825">
        <v>7147378.04</v>
      </c>
      <c r="I77" s="866"/>
      <c r="J77" s="817"/>
      <c r="K77" s="705"/>
      <c r="L77" s="770"/>
      <c r="M77" s="707"/>
      <c r="N77" s="708"/>
      <c r="O77" s="699"/>
      <c r="P77" s="699"/>
      <c r="Q77" s="699"/>
      <c r="R77" s="761"/>
      <c r="S77" s="709"/>
      <c r="T77" s="709"/>
    </row>
    <row r="78" spans="1:20" ht="14.25">
      <c r="A78" s="798">
        <v>51360</v>
      </c>
      <c r="B78" s="764" t="s">
        <v>1414</v>
      </c>
      <c r="C78" s="799"/>
      <c r="D78" s="702">
        <v>0</v>
      </c>
      <c r="E78" s="825">
        <v>900</v>
      </c>
      <c r="F78" s="825">
        <v>0</v>
      </c>
      <c r="G78" s="825">
        <v>900</v>
      </c>
      <c r="I78" s="866"/>
      <c r="J78" s="817"/>
      <c r="K78" s="705"/>
      <c r="L78" s="770"/>
      <c r="M78" s="707"/>
      <c r="N78" s="708"/>
      <c r="O78" s="700"/>
      <c r="P78" s="700"/>
      <c r="Q78" s="699"/>
      <c r="R78" s="761"/>
      <c r="S78" s="709"/>
      <c r="T78" s="709"/>
    </row>
    <row r="79" spans="1:20" ht="14.25">
      <c r="A79" s="798">
        <v>51370</v>
      </c>
      <c r="B79" s="764" t="s">
        <v>1415</v>
      </c>
      <c r="C79" s="799"/>
      <c r="D79" s="702">
        <v>0</v>
      </c>
      <c r="E79" s="825">
        <v>1320053.6000000001</v>
      </c>
      <c r="F79" s="825">
        <v>558299.01</v>
      </c>
      <c r="G79" s="825">
        <v>761754.59</v>
      </c>
      <c r="I79" s="866"/>
      <c r="J79" s="817"/>
      <c r="K79" s="705"/>
      <c r="L79" s="770"/>
      <c r="M79" s="707"/>
      <c r="N79" s="708"/>
      <c r="O79" s="700"/>
      <c r="P79" s="700"/>
      <c r="Q79" s="699"/>
      <c r="R79" s="761"/>
      <c r="S79" s="709"/>
      <c r="T79" s="709"/>
    </row>
    <row r="80" spans="1:20" ht="14.25">
      <c r="A80" s="798">
        <v>51380</v>
      </c>
      <c r="B80" s="764" t="s">
        <v>1416</v>
      </c>
      <c r="C80" s="799"/>
      <c r="D80" s="702">
        <v>0</v>
      </c>
      <c r="E80" s="825">
        <v>2570075.2799999998</v>
      </c>
      <c r="F80" s="825">
        <v>192242.93</v>
      </c>
      <c r="G80" s="825">
        <v>2377832.35</v>
      </c>
      <c r="I80" s="866"/>
      <c r="J80" s="817"/>
      <c r="K80" s="705"/>
      <c r="L80" s="770"/>
      <c r="M80" s="707"/>
      <c r="N80" s="708"/>
      <c r="O80" s="700"/>
      <c r="P80" s="700"/>
      <c r="Q80" s="699"/>
      <c r="R80" s="761"/>
      <c r="S80" s="709"/>
      <c r="T80" s="709"/>
    </row>
    <row r="81" spans="1:20" ht="14.25">
      <c r="A81" s="798">
        <v>51390</v>
      </c>
      <c r="B81" s="764" t="s">
        <v>1417</v>
      </c>
      <c r="C81" s="799"/>
      <c r="D81" s="702">
        <v>0</v>
      </c>
      <c r="E81" s="825">
        <v>4874066.13</v>
      </c>
      <c r="F81" s="825">
        <v>342894.72</v>
      </c>
      <c r="G81" s="825">
        <v>4531171.41</v>
      </c>
      <c r="I81" s="866"/>
      <c r="J81" s="817"/>
      <c r="K81" s="705"/>
      <c r="L81" s="770"/>
      <c r="M81" s="707"/>
      <c r="N81" s="708"/>
      <c r="O81" s="700"/>
      <c r="P81" s="700"/>
      <c r="Q81" s="699"/>
      <c r="R81" s="761"/>
      <c r="S81" s="709"/>
      <c r="T81" s="709"/>
    </row>
    <row r="82" spans="1:20" ht="14.25">
      <c r="A82" s="798">
        <v>52410</v>
      </c>
      <c r="B82" s="764" t="s">
        <v>1418</v>
      </c>
      <c r="C82" s="799"/>
      <c r="D82" s="702">
        <v>0</v>
      </c>
      <c r="E82" s="825">
        <v>442605.14</v>
      </c>
      <c r="F82" s="825">
        <v>366021.14</v>
      </c>
      <c r="G82" s="825">
        <v>76584</v>
      </c>
      <c r="I82" s="866"/>
      <c r="J82" s="817"/>
      <c r="K82" s="705"/>
      <c r="L82" s="770"/>
      <c r="M82" s="707"/>
      <c r="N82" s="708"/>
      <c r="O82" s="700"/>
      <c r="P82" s="700"/>
      <c r="Q82" s="699"/>
      <c r="R82" s="761"/>
      <c r="S82" s="709"/>
      <c r="T82" s="709"/>
    </row>
    <row r="83" spans="1:20" ht="14.25">
      <c r="A83" s="798">
        <v>52420</v>
      </c>
      <c r="B83" s="764" t="s">
        <v>1419</v>
      </c>
      <c r="C83" s="799"/>
      <c r="D83" s="702">
        <v>0</v>
      </c>
      <c r="E83" s="825">
        <v>12597659.619999999</v>
      </c>
      <c r="F83" s="825">
        <v>2304326.48</v>
      </c>
      <c r="G83" s="825">
        <v>10293333.140000001</v>
      </c>
      <c r="I83" s="866"/>
      <c r="J83" s="817"/>
      <c r="K83" s="705"/>
      <c r="L83" s="770"/>
      <c r="M83" s="707"/>
      <c r="N83" s="708"/>
      <c r="O83" s="700"/>
      <c r="P83" s="700"/>
      <c r="Q83" s="699"/>
      <c r="R83" s="761"/>
      <c r="S83" s="709"/>
      <c r="T83" s="709"/>
    </row>
    <row r="84" spans="1:20" ht="14.25">
      <c r="A84" s="798">
        <v>52430</v>
      </c>
      <c r="B84" s="709" t="s">
        <v>1420</v>
      </c>
      <c r="D84" s="833">
        <v>0</v>
      </c>
      <c r="E84" s="825">
        <v>954800</v>
      </c>
      <c r="F84" s="825">
        <v>0</v>
      </c>
      <c r="G84" s="825">
        <v>954800</v>
      </c>
      <c r="K84" s="705"/>
      <c r="L84" s="770"/>
      <c r="M84" s="707"/>
      <c r="N84" s="708"/>
      <c r="O84" s="700"/>
      <c r="P84" s="700"/>
      <c r="Q84" s="699"/>
      <c r="R84" s="761"/>
      <c r="S84" s="709"/>
      <c r="T84" s="709"/>
    </row>
    <row r="85" spans="1:20" ht="14.25">
      <c r="A85" s="798">
        <v>52510</v>
      </c>
      <c r="B85" s="709" t="s">
        <v>1421</v>
      </c>
      <c r="D85" s="833">
        <v>0</v>
      </c>
      <c r="E85" s="825">
        <v>5958635.9299999997</v>
      </c>
      <c r="F85" s="825">
        <v>701600.34</v>
      </c>
      <c r="G85" s="825">
        <v>5257035.59</v>
      </c>
      <c r="K85" s="705"/>
      <c r="L85" s="770"/>
      <c r="M85" s="707"/>
      <c r="N85" s="708"/>
      <c r="O85" s="700"/>
      <c r="P85" s="700"/>
      <c r="Q85" s="699"/>
      <c r="R85" s="761"/>
      <c r="S85" s="709"/>
      <c r="T85" s="709"/>
    </row>
    <row r="86" spans="1:20" ht="14.25">
      <c r="A86" s="798">
        <v>55132</v>
      </c>
      <c r="B86" s="709" t="s">
        <v>1422</v>
      </c>
      <c r="D86" s="833">
        <v>0</v>
      </c>
      <c r="E86" s="825">
        <v>900666.24</v>
      </c>
      <c r="F86" s="825">
        <v>0</v>
      </c>
      <c r="G86" s="825">
        <v>900666.24</v>
      </c>
      <c r="K86" s="705"/>
      <c r="L86" s="770"/>
      <c r="M86" s="707"/>
      <c r="N86" s="708"/>
      <c r="O86" s="700"/>
      <c r="P86" s="700"/>
      <c r="Q86" s="699"/>
      <c r="R86" s="761"/>
      <c r="S86" s="709"/>
      <c r="T86" s="709"/>
    </row>
    <row r="87" spans="1:20" ht="14.25">
      <c r="A87" s="798">
        <v>55151</v>
      </c>
      <c r="B87" s="709" t="s">
        <v>1423</v>
      </c>
      <c r="D87" s="833">
        <v>0</v>
      </c>
      <c r="E87" s="825">
        <v>5259092.8899999997</v>
      </c>
      <c r="F87" s="825">
        <v>391387.93</v>
      </c>
      <c r="G87" s="825">
        <v>4867704.96</v>
      </c>
      <c r="K87" s="705"/>
      <c r="L87" s="771"/>
      <c r="M87" s="707"/>
      <c r="N87" s="766"/>
      <c r="O87" s="767"/>
      <c r="P87" s="767"/>
      <c r="Q87" s="701"/>
      <c r="R87" s="761"/>
      <c r="S87" s="709"/>
      <c r="T87" s="709"/>
    </row>
    <row r="88" spans="1:20" ht="14.25">
      <c r="A88" s="798">
        <v>55152</v>
      </c>
      <c r="B88" s="709" t="s">
        <v>1423</v>
      </c>
      <c r="D88" s="833">
        <v>0</v>
      </c>
      <c r="E88" s="825">
        <v>1281890.82</v>
      </c>
      <c r="F88" s="825">
        <v>99697.69</v>
      </c>
      <c r="G88" s="825">
        <v>1182193.1299999999</v>
      </c>
      <c r="K88" s="705"/>
      <c r="L88" s="705"/>
      <c r="M88" s="707"/>
      <c r="N88" s="705"/>
      <c r="O88" s="699"/>
      <c r="P88" s="699"/>
      <c r="Q88" s="699"/>
      <c r="R88" s="761"/>
      <c r="S88" s="709"/>
      <c r="T88" s="709"/>
    </row>
    <row r="89" spans="1:20" ht="14.25">
      <c r="A89" s="798">
        <v>55153</v>
      </c>
      <c r="B89" s="709" t="s">
        <v>1424</v>
      </c>
      <c r="D89" s="833">
        <v>0</v>
      </c>
      <c r="E89" s="825">
        <v>105835.08</v>
      </c>
      <c r="F89" s="825">
        <v>8441.52</v>
      </c>
      <c r="G89" s="825">
        <v>97393.56</v>
      </c>
      <c r="K89" s="705"/>
      <c r="L89" s="770"/>
      <c r="M89" s="707"/>
      <c r="N89" s="708"/>
      <c r="O89" s="699"/>
      <c r="P89" s="699"/>
      <c r="Q89" s="699"/>
      <c r="R89" s="761"/>
      <c r="S89" s="709"/>
      <c r="T89" s="709"/>
    </row>
    <row r="90" spans="1:20" ht="14.25">
      <c r="A90" s="798">
        <v>55154</v>
      </c>
      <c r="B90" s="709" t="s">
        <v>1425</v>
      </c>
      <c r="D90" s="833">
        <v>0</v>
      </c>
      <c r="E90" s="825">
        <v>237400.8</v>
      </c>
      <c r="F90" s="825">
        <v>18261.599999999999</v>
      </c>
      <c r="G90" s="825">
        <v>219139.20000000001</v>
      </c>
      <c r="K90" s="705"/>
      <c r="L90" s="770"/>
      <c r="M90" s="707"/>
      <c r="N90" s="708"/>
      <c r="O90" s="700"/>
      <c r="P90" s="700"/>
      <c r="Q90" s="699"/>
      <c r="R90" s="761"/>
      <c r="S90" s="709"/>
      <c r="T90" s="709"/>
    </row>
    <row r="91" spans="1:20" ht="14.25">
      <c r="A91" s="798">
        <v>55156</v>
      </c>
      <c r="B91" s="709" t="s">
        <v>1426</v>
      </c>
      <c r="D91" s="833">
        <v>0</v>
      </c>
      <c r="E91" s="825">
        <v>923952.95</v>
      </c>
      <c r="F91" s="825">
        <v>69945.42</v>
      </c>
      <c r="G91" s="825">
        <v>854007.53</v>
      </c>
      <c r="K91" s="705"/>
      <c r="L91" s="770"/>
      <c r="M91" s="707"/>
      <c r="N91" s="708"/>
      <c r="O91" s="700"/>
      <c r="P91" s="700"/>
      <c r="Q91" s="699"/>
      <c r="R91" s="761"/>
      <c r="S91" s="709"/>
      <c r="T91" s="709"/>
    </row>
    <row r="92" spans="1:20" ht="14.25">
      <c r="A92" s="798">
        <v>55171</v>
      </c>
      <c r="B92" s="709" t="s">
        <v>1427</v>
      </c>
      <c r="D92" s="833">
        <v>0</v>
      </c>
      <c r="E92" s="825">
        <v>920743.46</v>
      </c>
      <c r="F92" s="825">
        <v>78013.14</v>
      </c>
      <c r="G92" s="825">
        <v>842730.32</v>
      </c>
      <c r="K92" s="705"/>
      <c r="L92" s="770"/>
      <c r="M92" s="707"/>
      <c r="N92" s="708"/>
      <c r="O92" s="700"/>
      <c r="P92" s="700"/>
      <c r="Q92" s="699"/>
      <c r="R92" s="761"/>
      <c r="S92" s="709"/>
      <c r="T92" s="709"/>
    </row>
    <row r="93" spans="1:20" ht="14.25">
      <c r="A93" s="798">
        <v>55180</v>
      </c>
      <c r="B93" s="709" t="s">
        <v>1428</v>
      </c>
      <c r="D93" s="833">
        <v>0</v>
      </c>
      <c r="E93" s="825">
        <v>21158</v>
      </c>
      <c r="F93" s="825">
        <v>12159</v>
      </c>
      <c r="G93" s="825">
        <v>8999</v>
      </c>
      <c r="K93" s="705"/>
      <c r="L93" s="770"/>
      <c r="M93" s="707"/>
      <c r="N93" s="708"/>
      <c r="O93" s="700"/>
      <c r="P93" s="700"/>
      <c r="Q93" s="699"/>
      <c r="R93" s="761"/>
      <c r="S93" s="709"/>
      <c r="T93" s="709"/>
    </row>
    <row r="94" spans="1:20" ht="14.25">
      <c r="A94" s="798">
        <v>81110</v>
      </c>
      <c r="B94" s="709" t="s">
        <v>1429</v>
      </c>
      <c r="D94" s="833">
        <v>0</v>
      </c>
      <c r="E94" s="825">
        <v>263823952</v>
      </c>
      <c r="F94" s="825">
        <v>0</v>
      </c>
      <c r="G94" s="825">
        <v>263823952</v>
      </c>
      <c r="K94" s="705"/>
      <c r="L94" s="770"/>
      <c r="M94" s="707"/>
      <c r="N94" s="708"/>
      <c r="O94" s="700"/>
      <c r="P94" s="700"/>
      <c r="Q94" s="699"/>
      <c r="R94" s="761"/>
      <c r="S94" s="709"/>
      <c r="T94" s="709"/>
    </row>
    <row r="95" spans="1:20" ht="14.25">
      <c r="A95" s="798">
        <v>81210</v>
      </c>
      <c r="B95" s="709" t="s">
        <v>1430</v>
      </c>
      <c r="D95" s="833">
        <v>0</v>
      </c>
      <c r="E95" s="825">
        <v>413362659.29000002</v>
      </c>
      <c r="F95" s="825">
        <v>417437023.02999997</v>
      </c>
      <c r="G95" s="825">
        <v>-4074363.74</v>
      </c>
      <c r="K95" s="705"/>
      <c r="L95" s="770"/>
      <c r="M95" s="707"/>
      <c r="N95" s="708"/>
      <c r="O95" s="700"/>
      <c r="P95" s="700"/>
      <c r="Q95" s="699"/>
      <c r="R95" s="761"/>
      <c r="S95" s="709"/>
      <c r="T95" s="709"/>
    </row>
    <row r="96" spans="1:20" ht="14.25">
      <c r="A96" s="798">
        <v>81310</v>
      </c>
      <c r="B96" s="709" t="s">
        <v>1431</v>
      </c>
      <c r="D96" s="833">
        <v>0</v>
      </c>
      <c r="E96" s="825">
        <v>110421464.91</v>
      </c>
      <c r="F96" s="825">
        <v>86027176.010000005</v>
      </c>
      <c r="G96" s="825">
        <v>24394288.899999999</v>
      </c>
      <c r="K96" s="705"/>
      <c r="L96" s="770"/>
      <c r="M96" s="707"/>
      <c r="N96" s="708"/>
      <c r="O96" s="700"/>
      <c r="P96" s="700"/>
      <c r="Q96" s="699"/>
      <c r="R96" s="761"/>
      <c r="S96" s="709"/>
      <c r="T96" s="709"/>
    </row>
    <row r="97" spans="1:20" ht="14.25">
      <c r="A97" s="798">
        <v>81410</v>
      </c>
      <c r="B97" s="709" t="s">
        <v>1432</v>
      </c>
      <c r="D97" s="833">
        <v>0</v>
      </c>
      <c r="E97" s="825">
        <v>370527089.39999998</v>
      </c>
      <c r="F97" s="825">
        <v>370527089.39999998</v>
      </c>
      <c r="G97" s="825">
        <v>0</v>
      </c>
      <c r="K97" s="705"/>
      <c r="L97" s="770"/>
      <c r="M97" s="707"/>
      <c r="N97" s="708"/>
      <c r="O97" s="700"/>
      <c r="P97" s="700"/>
      <c r="Q97" s="699"/>
      <c r="R97" s="761"/>
      <c r="S97" s="709"/>
      <c r="T97" s="709"/>
    </row>
    <row r="98" spans="1:20" ht="14.25">
      <c r="A98" s="798">
        <v>81510</v>
      </c>
      <c r="B98" s="709" t="s">
        <v>1433</v>
      </c>
      <c r="D98" s="833">
        <v>0</v>
      </c>
      <c r="E98" s="825">
        <v>43191606.119999997</v>
      </c>
      <c r="F98" s="825">
        <v>327335483.27999997</v>
      </c>
      <c r="G98" s="825">
        <v>-284143877.16000003</v>
      </c>
      <c r="K98" s="705"/>
      <c r="L98" s="770"/>
      <c r="M98" s="707"/>
      <c r="N98" s="708"/>
      <c r="O98" s="700"/>
      <c r="P98" s="700"/>
      <c r="Q98" s="699"/>
      <c r="R98" s="761"/>
      <c r="S98" s="709"/>
      <c r="T98" s="709"/>
    </row>
    <row r="99" spans="1:20" ht="14.25">
      <c r="A99" s="798">
        <v>82110</v>
      </c>
      <c r="B99" s="709" t="s">
        <v>1434</v>
      </c>
      <c r="D99" s="833">
        <v>0</v>
      </c>
      <c r="E99" s="825">
        <v>0</v>
      </c>
      <c r="F99" s="825">
        <v>263823952</v>
      </c>
      <c r="G99" s="825">
        <v>-263823952</v>
      </c>
      <c r="K99" s="705"/>
      <c r="L99" s="771"/>
      <c r="M99" s="707"/>
      <c r="N99" s="766"/>
      <c r="O99" s="767"/>
      <c r="P99" s="767"/>
      <c r="Q99" s="701"/>
      <c r="R99" s="761"/>
      <c r="S99" s="709"/>
      <c r="T99" s="709"/>
    </row>
    <row r="100" spans="1:20" ht="14.25">
      <c r="A100" s="798">
        <v>82210</v>
      </c>
      <c r="B100" s="709" t="s">
        <v>1435</v>
      </c>
      <c r="D100" s="833">
        <v>0</v>
      </c>
      <c r="E100" s="825">
        <v>630419817.00999999</v>
      </c>
      <c r="F100" s="825">
        <v>842122407.33000004</v>
      </c>
      <c r="G100" s="825">
        <v>-211702590.31999999</v>
      </c>
      <c r="K100" s="705"/>
      <c r="L100" s="705"/>
      <c r="M100" s="707"/>
      <c r="N100" s="705"/>
      <c r="O100" s="699"/>
      <c r="P100" s="699"/>
      <c r="Q100" s="699"/>
      <c r="R100" s="761"/>
      <c r="S100" s="709"/>
      <c r="T100" s="709"/>
    </row>
    <row r="101" spans="1:20" ht="14.25">
      <c r="A101" s="798">
        <v>82310</v>
      </c>
      <c r="B101" s="709" t="s">
        <v>1436</v>
      </c>
      <c r="D101" s="833">
        <v>0</v>
      </c>
      <c r="E101" s="825">
        <v>301049139.56999999</v>
      </c>
      <c r="F101" s="825">
        <v>325397969.22000003</v>
      </c>
      <c r="G101" s="825">
        <v>-24348829.649999999</v>
      </c>
      <c r="K101" s="705"/>
      <c r="L101" s="770"/>
      <c r="M101" s="707"/>
      <c r="N101" s="708"/>
      <c r="O101" s="699"/>
      <c r="P101" s="699"/>
      <c r="Q101" s="699"/>
      <c r="R101" s="761"/>
      <c r="S101" s="709"/>
      <c r="T101" s="709"/>
    </row>
    <row r="102" spans="1:20" ht="14.25">
      <c r="A102" s="798">
        <v>82410</v>
      </c>
      <c r="B102" s="709" t="s">
        <v>1437</v>
      </c>
      <c r="D102" s="833">
        <v>0</v>
      </c>
      <c r="E102" s="825">
        <v>599088944.61000001</v>
      </c>
      <c r="F102" s="825">
        <v>385802204.38999999</v>
      </c>
      <c r="G102" s="825">
        <v>213286740.22</v>
      </c>
      <c r="K102" s="705"/>
      <c r="L102" s="770"/>
      <c r="M102" s="707"/>
      <c r="N102" s="708"/>
      <c r="O102" s="700"/>
      <c r="P102" s="700"/>
      <c r="Q102" s="699"/>
      <c r="R102" s="761"/>
      <c r="S102" s="709"/>
      <c r="T102" s="709"/>
    </row>
    <row r="103" spans="1:20" ht="14.25">
      <c r="A103" s="798">
        <v>82510</v>
      </c>
      <c r="B103" s="709" t="s">
        <v>1438</v>
      </c>
      <c r="D103" s="833">
        <v>0</v>
      </c>
      <c r="E103" s="825">
        <v>379891077.81</v>
      </c>
      <c r="F103" s="825">
        <v>376482608.38</v>
      </c>
      <c r="G103" s="825">
        <v>3408469.43</v>
      </c>
      <c r="K103" s="705"/>
      <c r="L103" s="770"/>
      <c r="M103" s="707"/>
      <c r="N103" s="708"/>
      <c r="O103" s="700"/>
      <c r="P103" s="700"/>
      <c r="Q103" s="699"/>
      <c r="R103" s="761"/>
      <c r="S103" s="709"/>
      <c r="T103" s="709"/>
    </row>
    <row r="104" spans="1:20" ht="14.25">
      <c r="A104" s="798">
        <v>82610</v>
      </c>
      <c r="B104" s="709" t="s">
        <v>1439</v>
      </c>
      <c r="D104" s="833">
        <v>0</v>
      </c>
      <c r="E104" s="825">
        <v>382743249.27999997</v>
      </c>
      <c r="F104" s="825">
        <v>381113568.63</v>
      </c>
      <c r="G104" s="825">
        <v>1629680.65</v>
      </c>
      <c r="K104" s="705"/>
      <c r="L104" s="770"/>
      <c r="M104" s="707"/>
      <c r="N104" s="708"/>
      <c r="O104" s="700"/>
      <c r="P104" s="700"/>
      <c r="Q104" s="699"/>
      <c r="R104" s="761"/>
      <c r="S104" s="709"/>
      <c r="T104" s="709"/>
    </row>
    <row r="105" spans="1:20" ht="14.25">
      <c r="A105" s="798">
        <v>82710</v>
      </c>
      <c r="B105" s="709" t="s">
        <v>1440</v>
      </c>
      <c r="D105" s="833">
        <v>0</v>
      </c>
      <c r="E105" s="825">
        <v>346129722.54000002</v>
      </c>
      <c r="F105" s="825">
        <v>64579240.869999997</v>
      </c>
      <c r="G105" s="825">
        <v>281550481.67000002</v>
      </c>
      <c r="K105" s="705"/>
      <c r="L105" s="770"/>
      <c r="M105" s="707"/>
      <c r="N105" s="708"/>
      <c r="O105" s="700"/>
      <c r="P105" s="700"/>
      <c r="Q105" s="699"/>
      <c r="R105" s="761"/>
      <c r="S105" s="709"/>
      <c r="T105" s="709"/>
    </row>
    <row r="106" spans="1:20" ht="14.25">
      <c r="A106" s="798">
        <v>99998</v>
      </c>
      <c r="B106" s="709" t="s">
        <v>1441</v>
      </c>
      <c r="D106" s="833">
        <v>0</v>
      </c>
      <c r="E106" s="825">
        <v>28515.74</v>
      </c>
      <c r="F106" s="825">
        <v>28515.74</v>
      </c>
      <c r="G106" s="825">
        <v>0</v>
      </c>
      <c r="K106" s="705"/>
      <c r="L106" s="771"/>
      <c r="M106" s="707"/>
      <c r="N106" s="766"/>
      <c r="O106" s="767"/>
      <c r="P106" s="767"/>
      <c r="Q106" s="701"/>
      <c r="R106" s="761"/>
      <c r="S106" s="709"/>
      <c r="T106" s="709"/>
    </row>
    <row r="107" spans="1:20" ht="14.25">
      <c r="A107" s="798">
        <v>99999</v>
      </c>
      <c r="B107" s="709" t="s">
        <v>1442</v>
      </c>
      <c r="D107" s="833">
        <v>0</v>
      </c>
      <c r="E107" s="825">
        <v>9155956.6600000001</v>
      </c>
      <c r="F107" s="825">
        <v>9155956.6600000001</v>
      </c>
      <c r="G107" s="825">
        <v>0</v>
      </c>
      <c r="K107" s="705"/>
      <c r="L107" s="705"/>
      <c r="M107" s="707"/>
      <c r="N107" s="705"/>
      <c r="O107" s="699"/>
      <c r="P107" s="699"/>
      <c r="Q107" s="699"/>
      <c r="R107" s="761"/>
      <c r="S107" s="709"/>
      <c r="T107" s="709"/>
    </row>
    <row r="108" spans="1:20" ht="14.25">
      <c r="A108" s="798"/>
      <c r="D108" s="833" t="s">
        <v>1350</v>
      </c>
      <c r="E108" s="825" t="s">
        <v>1350</v>
      </c>
      <c r="F108" s="825" t="s">
        <v>1350</v>
      </c>
      <c r="G108" s="825" t="s">
        <v>1350</v>
      </c>
      <c r="K108" s="705"/>
      <c r="L108" s="770"/>
      <c r="M108" s="707"/>
      <c r="N108" s="708"/>
      <c r="O108" s="699"/>
      <c r="P108" s="699"/>
      <c r="Q108" s="699"/>
      <c r="R108" s="761"/>
      <c r="S108" s="709"/>
      <c r="T108" s="709"/>
    </row>
    <row r="109" spans="1:20" ht="14.25">
      <c r="A109" s="798"/>
      <c r="D109" s="834">
        <v>0</v>
      </c>
      <c r="E109" s="830">
        <v>6380935289.3699999</v>
      </c>
      <c r="F109" s="830">
        <v>6380935289.3699999</v>
      </c>
      <c r="G109" s="830">
        <v>0</v>
      </c>
      <c r="K109" s="705"/>
      <c r="L109" s="770"/>
      <c r="M109" s="707"/>
      <c r="N109" s="708"/>
      <c r="O109" s="700"/>
      <c r="P109" s="700"/>
      <c r="Q109" s="699"/>
      <c r="R109" s="761"/>
      <c r="S109" s="709"/>
      <c r="T109" s="709"/>
    </row>
    <row r="110" spans="1:20" ht="14.25">
      <c r="K110" s="705"/>
      <c r="L110" s="770"/>
      <c r="M110" s="707"/>
      <c r="N110" s="708"/>
      <c r="O110" s="700"/>
      <c r="P110" s="700"/>
      <c r="Q110" s="699"/>
      <c r="R110" s="761"/>
      <c r="S110" s="709"/>
      <c r="T110" s="709"/>
    </row>
    <row r="111" spans="1:20" ht="14.25">
      <c r="K111" s="705"/>
      <c r="L111" s="770"/>
      <c r="M111" s="707"/>
      <c r="N111" s="708"/>
      <c r="O111" s="700"/>
      <c r="P111" s="700"/>
      <c r="Q111" s="699"/>
      <c r="R111" s="761"/>
      <c r="S111" s="709"/>
      <c r="T111" s="709"/>
    </row>
    <row r="112" spans="1:20" ht="14.25">
      <c r="K112" s="705"/>
      <c r="L112" s="770"/>
      <c r="M112" s="707"/>
      <c r="N112" s="708"/>
      <c r="O112" s="700"/>
      <c r="P112" s="700"/>
      <c r="Q112" s="699"/>
      <c r="R112" s="761"/>
      <c r="S112" s="709"/>
      <c r="T112" s="709"/>
    </row>
    <row r="113" spans="1:20" ht="14.25">
      <c r="K113" s="705"/>
      <c r="L113" s="770"/>
      <c r="M113" s="707"/>
      <c r="N113" s="708"/>
      <c r="O113" s="700"/>
      <c r="P113" s="700"/>
      <c r="Q113" s="699"/>
      <c r="R113" s="761"/>
      <c r="S113" s="709"/>
      <c r="T113" s="709"/>
    </row>
    <row r="114" spans="1:20" ht="14.25">
      <c r="K114" s="705"/>
      <c r="L114" s="770"/>
      <c r="M114" s="707"/>
      <c r="N114" s="708"/>
      <c r="O114" s="700"/>
      <c r="P114" s="700"/>
      <c r="Q114" s="699"/>
      <c r="R114" s="761"/>
      <c r="S114" s="709"/>
      <c r="T114" s="709"/>
    </row>
    <row r="115" spans="1:20" ht="14.25">
      <c r="K115" s="705"/>
      <c r="L115" s="770"/>
      <c r="M115" s="707"/>
      <c r="N115" s="708"/>
      <c r="O115" s="700"/>
      <c r="P115" s="700"/>
      <c r="Q115" s="699"/>
      <c r="R115" s="761"/>
      <c r="S115" s="709"/>
      <c r="T115" s="709"/>
    </row>
    <row r="116" spans="1:20" ht="14.25">
      <c r="K116" s="705"/>
      <c r="L116" s="770"/>
      <c r="M116" s="707"/>
      <c r="N116" s="708"/>
      <c r="O116" s="700"/>
      <c r="P116" s="700"/>
      <c r="Q116" s="699"/>
      <c r="R116" s="761"/>
      <c r="S116" s="709"/>
      <c r="T116" s="709"/>
    </row>
    <row r="117" spans="1:20" ht="15">
      <c r="A117" s="665"/>
      <c r="B117" s="914" t="s">
        <v>1450</v>
      </c>
      <c r="C117" s="663"/>
      <c r="D117" s="883"/>
      <c r="E117" s="883"/>
      <c r="F117" s="883"/>
      <c r="G117" s="883"/>
      <c r="H117" s="884"/>
      <c r="I117" s="663"/>
      <c r="K117" s="705"/>
      <c r="L117" s="770"/>
      <c r="M117" s="707"/>
      <c r="N117" s="708"/>
      <c r="O117" s="700"/>
      <c r="P117" s="700"/>
      <c r="Q117" s="699"/>
      <c r="R117" s="761"/>
      <c r="S117" s="709"/>
      <c r="T117" s="709"/>
    </row>
    <row r="118" spans="1:20" ht="15" thickBot="1">
      <c r="A118" s="798" t="s">
        <v>1446</v>
      </c>
      <c r="B118" s="668" t="s">
        <v>1447</v>
      </c>
      <c r="C118" s="668"/>
      <c r="D118" s="879" t="s">
        <v>671</v>
      </c>
      <c r="E118" s="879" t="s">
        <v>1348</v>
      </c>
      <c r="F118" s="879" t="s">
        <v>1349</v>
      </c>
      <c r="G118" s="879" t="s">
        <v>288</v>
      </c>
      <c r="H118" s="880"/>
      <c r="I118" s="663"/>
      <c r="K118" s="705"/>
      <c r="L118" s="771"/>
      <c r="M118" s="707"/>
      <c r="N118" s="766"/>
      <c r="O118" s="767"/>
      <c r="P118" s="767"/>
      <c r="Q118" s="701"/>
      <c r="R118" s="761"/>
      <c r="S118" s="709"/>
      <c r="T118" s="709"/>
    </row>
    <row r="119" spans="1:20" ht="14.25">
      <c r="A119" s="798">
        <v>11111</v>
      </c>
      <c r="B119" s="903" t="s">
        <v>1351</v>
      </c>
      <c r="C119" s="911"/>
      <c r="D119" s="904">
        <v>25650.67</v>
      </c>
      <c r="E119" s="904">
        <v>52429808.43</v>
      </c>
      <c r="F119" s="904">
        <v>52455459.100000001</v>
      </c>
      <c r="G119" s="904">
        <v>0</v>
      </c>
      <c r="H119" s="905"/>
      <c r="I119" s="663"/>
      <c r="K119" s="705"/>
      <c r="L119" s="705"/>
      <c r="M119" s="707"/>
      <c r="N119" s="705"/>
      <c r="O119" s="699"/>
      <c r="P119" s="699"/>
      <c r="Q119" s="699"/>
      <c r="R119" s="761"/>
      <c r="S119" s="709"/>
      <c r="T119" s="709"/>
    </row>
    <row r="120" spans="1:20" ht="14.25">
      <c r="A120" s="798">
        <v>11112</v>
      </c>
      <c r="B120" s="906" t="s">
        <v>1352</v>
      </c>
      <c r="C120" s="668"/>
      <c r="D120" s="879">
        <v>0</v>
      </c>
      <c r="E120" s="879">
        <v>230692.01</v>
      </c>
      <c r="F120" s="879">
        <v>230692.01</v>
      </c>
      <c r="G120" s="879">
        <v>0</v>
      </c>
      <c r="H120" s="907"/>
      <c r="I120" s="663"/>
      <c r="K120" s="705"/>
      <c r="L120" s="770"/>
      <c r="M120" s="707"/>
      <c r="N120" s="708"/>
      <c r="O120" s="699"/>
      <c r="P120" s="699"/>
      <c r="Q120" s="699"/>
      <c r="R120" s="761"/>
      <c r="S120" s="709"/>
      <c r="T120" s="709"/>
    </row>
    <row r="121" spans="1:20" ht="14.25">
      <c r="A121" s="798">
        <v>11121</v>
      </c>
      <c r="B121" s="906" t="s">
        <v>1353</v>
      </c>
      <c r="C121" s="668"/>
      <c r="D121" s="879">
        <v>5639592.5599999996</v>
      </c>
      <c r="E121" s="879">
        <v>887126119.92999995</v>
      </c>
      <c r="F121" s="879">
        <v>891869752.5</v>
      </c>
      <c r="G121" s="879">
        <v>895959.99</v>
      </c>
      <c r="H121" s="907"/>
      <c r="I121" s="663"/>
      <c r="K121" s="705"/>
      <c r="L121" s="770"/>
      <c r="M121" s="707"/>
      <c r="N121" s="708"/>
      <c r="O121" s="700"/>
      <c r="P121" s="700"/>
      <c r="Q121" s="699"/>
      <c r="R121" s="761"/>
      <c r="S121" s="709"/>
      <c r="T121" s="709"/>
    </row>
    <row r="122" spans="1:20" ht="14.25">
      <c r="A122" s="798">
        <v>11141</v>
      </c>
      <c r="B122" s="906" t="s">
        <v>1354</v>
      </c>
      <c r="C122" s="668"/>
      <c r="D122" s="879">
        <v>0</v>
      </c>
      <c r="E122" s="879">
        <v>184250987.25999999</v>
      </c>
      <c r="F122" s="879">
        <v>184250987.25999999</v>
      </c>
      <c r="G122" s="879">
        <v>0</v>
      </c>
      <c r="H122" s="907"/>
      <c r="I122" s="663"/>
      <c r="K122" s="705"/>
      <c r="L122" s="770"/>
      <c r="M122" s="707"/>
      <c r="N122" s="708"/>
      <c r="O122" s="700"/>
      <c r="P122" s="700"/>
      <c r="Q122" s="699"/>
      <c r="R122" s="761"/>
      <c r="S122" s="709"/>
      <c r="T122" s="709"/>
    </row>
    <row r="123" spans="1:20" ht="15" thickBot="1">
      <c r="A123" s="798">
        <v>11151</v>
      </c>
      <c r="B123" s="908" t="s">
        <v>1355</v>
      </c>
      <c r="C123" s="912">
        <f>SUM(D119:D123)</f>
        <v>14789073.82</v>
      </c>
      <c r="D123" s="909">
        <v>9123830.5899999999</v>
      </c>
      <c r="E123" s="909">
        <v>31519810</v>
      </c>
      <c r="F123" s="909">
        <v>35322745.109999999</v>
      </c>
      <c r="G123" s="909">
        <v>5320895.4800000004</v>
      </c>
      <c r="H123" s="910">
        <f>SUM(G119:G123)</f>
        <v>6216855.4700000007</v>
      </c>
      <c r="I123" s="913">
        <f>+H123-C123</f>
        <v>-8572218.3499999996</v>
      </c>
      <c r="K123" s="705"/>
      <c r="L123" s="770"/>
      <c r="M123" s="707"/>
      <c r="N123" s="708"/>
      <c r="O123" s="700"/>
      <c r="P123" s="700"/>
      <c r="Q123" s="699"/>
      <c r="R123" s="761"/>
      <c r="S123" s="709"/>
      <c r="T123" s="709"/>
    </row>
    <row r="124" spans="1:20" ht="14.25">
      <c r="A124" s="798">
        <v>11221</v>
      </c>
      <c r="B124" s="668" t="s">
        <v>1356</v>
      </c>
      <c r="C124" s="668"/>
      <c r="D124" s="879">
        <v>701100</v>
      </c>
      <c r="E124" s="879">
        <v>4364555.03</v>
      </c>
      <c r="F124" s="879">
        <v>4806855.03</v>
      </c>
      <c r="G124" s="879">
        <v>258800</v>
      </c>
      <c r="H124" s="880"/>
      <c r="I124" s="663"/>
      <c r="K124" s="705"/>
      <c r="L124" s="770"/>
      <c r="M124" s="707"/>
      <c r="N124" s="708"/>
      <c r="O124" s="700"/>
      <c r="P124" s="700"/>
      <c r="Q124" s="699"/>
      <c r="R124" s="761"/>
      <c r="S124" s="709"/>
      <c r="T124" s="709"/>
    </row>
    <row r="125" spans="1:20" ht="14.25">
      <c r="A125" s="798">
        <v>11231</v>
      </c>
      <c r="B125" s="668" t="s">
        <v>1357</v>
      </c>
      <c r="C125" s="668"/>
      <c r="D125" s="879">
        <v>216198.57</v>
      </c>
      <c r="E125" s="879">
        <v>1797649.25</v>
      </c>
      <c r="F125" s="879">
        <v>1887062.06</v>
      </c>
      <c r="G125" s="879">
        <v>126785.76</v>
      </c>
      <c r="H125" s="880"/>
      <c r="I125" s="663"/>
      <c r="K125" s="705"/>
      <c r="L125" s="770"/>
      <c r="M125" s="707"/>
      <c r="N125" s="708"/>
      <c r="O125" s="700"/>
      <c r="P125" s="700"/>
      <c r="Q125" s="699"/>
      <c r="R125" s="761"/>
      <c r="S125" s="709"/>
      <c r="T125" s="709"/>
    </row>
    <row r="126" spans="1:20" ht="14.25">
      <c r="A126" s="798">
        <v>11241</v>
      </c>
      <c r="B126" s="668" t="s">
        <v>1358</v>
      </c>
      <c r="C126" s="668"/>
      <c r="D126" s="879">
        <v>2617.86</v>
      </c>
      <c r="E126" s="879">
        <v>14681.85</v>
      </c>
      <c r="F126" s="879">
        <v>16915.599999999999</v>
      </c>
      <c r="G126" s="879">
        <v>384.11</v>
      </c>
      <c r="H126" s="880"/>
      <c r="I126" s="663"/>
      <c r="K126" s="705"/>
      <c r="L126" s="770"/>
      <c r="M126" s="707"/>
      <c r="N126" s="708"/>
      <c r="O126" s="700"/>
      <c r="P126" s="700"/>
      <c r="Q126" s="699"/>
      <c r="R126" s="761"/>
      <c r="S126" s="709"/>
      <c r="T126" s="709"/>
    </row>
    <row r="127" spans="1:20" ht="14.25">
      <c r="A127" s="798">
        <v>11311</v>
      </c>
      <c r="B127" s="668" t="s">
        <v>1359</v>
      </c>
      <c r="C127" s="668"/>
      <c r="D127" s="879">
        <v>23307.23</v>
      </c>
      <c r="E127" s="879">
        <v>5012664.93</v>
      </c>
      <c r="F127" s="879">
        <v>5035972.16</v>
      </c>
      <c r="G127" s="879">
        <v>0</v>
      </c>
      <c r="H127" s="880"/>
      <c r="I127" s="663"/>
      <c r="K127" s="705"/>
      <c r="L127" s="770"/>
      <c r="M127" s="707"/>
      <c r="N127" s="708"/>
      <c r="O127" s="700"/>
      <c r="P127" s="700"/>
      <c r="Q127" s="699"/>
      <c r="R127" s="761"/>
      <c r="S127" s="709"/>
      <c r="T127" s="709"/>
    </row>
    <row r="128" spans="1:20" ht="14.25">
      <c r="A128" s="798">
        <v>11511</v>
      </c>
      <c r="B128" s="668" t="s">
        <v>1360</v>
      </c>
      <c r="C128" s="668"/>
      <c r="D128" s="879">
        <v>0</v>
      </c>
      <c r="E128" s="879">
        <v>82763936.480000004</v>
      </c>
      <c r="F128" s="879">
        <v>82763936.480000004</v>
      </c>
      <c r="G128" s="879">
        <v>0</v>
      </c>
      <c r="H128" s="880"/>
      <c r="I128" s="663"/>
      <c r="K128" s="705"/>
      <c r="L128" s="770"/>
      <c r="M128" s="707"/>
      <c r="N128" s="708"/>
      <c r="O128" s="700"/>
      <c r="P128" s="700"/>
      <c r="Q128" s="699"/>
      <c r="R128" s="761"/>
      <c r="S128" s="709"/>
      <c r="T128" s="709"/>
    </row>
    <row r="129" spans="1:20" ht="14.25">
      <c r="A129" s="798">
        <v>12311</v>
      </c>
      <c r="B129" s="668" t="s">
        <v>198</v>
      </c>
      <c r="C129" s="668"/>
      <c r="D129" s="879">
        <v>280291037.98000002</v>
      </c>
      <c r="E129" s="879">
        <v>29178562.309999999</v>
      </c>
      <c r="F129" s="879">
        <v>0</v>
      </c>
      <c r="G129" s="879">
        <v>309469600.29000002</v>
      </c>
      <c r="H129" s="880"/>
      <c r="I129" s="663"/>
      <c r="K129" s="705"/>
      <c r="L129" s="770"/>
      <c r="M129" s="707"/>
      <c r="N129" s="708"/>
      <c r="O129" s="700"/>
      <c r="P129" s="700"/>
      <c r="Q129" s="699"/>
      <c r="R129" s="761"/>
      <c r="S129" s="709"/>
      <c r="T129" s="709"/>
    </row>
    <row r="130" spans="1:20" ht="14.25">
      <c r="A130" s="798">
        <v>12331</v>
      </c>
      <c r="B130" s="662" t="s">
        <v>202</v>
      </c>
      <c r="C130" s="662"/>
      <c r="D130" s="879">
        <v>155369220.68000001</v>
      </c>
      <c r="E130" s="879">
        <v>65127806.799999997</v>
      </c>
      <c r="F130" s="879">
        <v>0</v>
      </c>
      <c r="G130" s="879">
        <v>220497027.47999999</v>
      </c>
      <c r="H130" s="880"/>
      <c r="I130" s="663"/>
      <c r="K130" s="705"/>
      <c r="L130" s="771"/>
      <c r="M130" s="707"/>
      <c r="N130" s="766"/>
      <c r="O130" s="767"/>
      <c r="P130" s="767"/>
      <c r="Q130" s="701"/>
      <c r="R130" s="761"/>
      <c r="S130" s="709"/>
      <c r="T130" s="709"/>
    </row>
    <row r="131" spans="1:20" ht="14.25">
      <c r="A131" s="798">
        <v>12411</v>
      </c>
      <c r="B131" s="662" t="s">
        <v>1361</v>
      </c>
      <c r="C131" s="662"/>
      <c r="D131" s="879">
        <v>18504691.48</v>
      </c>
      <c r="E131" s="879">
        <v>94600.37</v>
      </c>
      <c r="F131" s="879">
        <v>71831.78</v>
      </c>
      <c r="G131" s="879">
        <v>18527460.07</v>
      </c>
      <c r="H131" s="880"/>
      <c r="I131" s="663"/>
      <c r="K131" s="705"/>
      <c r="L131" s="705"/>
      <c r="M131" s="707"/>
      <c r="N131" s="705"/>
      <c r="O131" s="699"/>
      <c r="P131" s="699"/>
      <c r="Q131" s="699"/>
      <c r="R131" s="761"/>
      <c r="S131" s="709"/>
      <c r="T131" s="709"/>
    </row>
    <row r="132" spans="1:20" ht="14.25">
      <c r="A132" s="798">
        <v>12412</v>
      </c>
      <c r="B132" s="664" t="s">
        <v>1448</v>
      </c>
      <c r="C132" s="664"/>
      <c r="D132" s="881">
        <v>3799.9</v>
      </c>
      <c r="E132" s="879">
        <v>4447</v>
      </c>
      <c r="F132" s="882">
        <v>8246.9</v>
      </c>
      <c r="G132" s="879">
        <v>0</v>
      </c>
      <c r="H132" s="880"/>
      <c r="I132" s="663"/>
      <c r="K132" s="705"/>
      <c r="L132" s="770"/>
      <c r="M132" s="707"/>
      <c r="N132" s="708"/>
      <c r="O132" s="699"/>
      <c r="P132" s="699"/>
      <c r="Q132" s="699"/>
      <c r="R132" s="761"/>
      <c r="S132" s="709"/>
      <c r="T132" s="709"/>
    </row>
    <row r="133" spans="1:20" ht="14.25">
      <c r="A133" s="798">
        <v>12413</v>
      </c>
      <c r="B133" s="663" t="s">
        <v>1362</v>
      </c>
      <c r="C133" s="663"/>
      <c r="D133" s="883">
        <v>41535299.689999998</v>
      </c>
      <c r="E133" s="883">
        <v>2235011.9700000002</v>
      </c>
      <c r="F133" s="883">
        <v>181940.08</v>
      </c>
      <c r="G133" s="883">
        <v>43588371.579999998</v>
      </c>
      <c r="H133" s="884"/>
      <c r="I133" s="663"/>
      <c r="K133" s="705"/>
      <c r="L133" s="770"/>
      <c r="M133" s="707"/>
      <c r="N133" s="708"/>
      <c r="O133" s="700"/>
      <c r="P133" s="700"/>
      <c r="Q133" s="699"/>
      <c r="R133" s="761"/>
      <c r="S133" s="709"/>
      <c r="T133" s="709"/>
    </row>
    <row r="134" spans="1:20" ht="14.25">
      <c r="A134" s="798">
        <v>12419</v>
      </c>
      <c r="B134" s="669" t="s">
        <v>1363</v>
      </c>
      <c r="C134" s="669"/>
      <c r="D134" s="883">
        <v>113000.16</v>
      </c>
      <c r="E134" s="883">
        <v>324755.40999999997</v>
      </c>
      <c r="F134" s="883">
        <v>218525.44</v>
      </c>
      <c r="G134" s="883">
        <v>219230.13</v>
      </c>
      <c r="H134" s="884"/>
      <c r="I134" s="663"/>
      <c r="K134" s="705"/>
      <c r="L134" s="770"/>
      <c r="M134" s="707"/>
      <c r="N134" s="708"/>
      <c r="O134" s="700"/>
      <c r="P134" s="700"/>
      <c r="Q134" s="699"/>
      <c r="R134" s="761"/>
      <c r="S134" s="709"/>
      <c r="T134" s="709"/>
    </row>
    <row r="135" spans="1:20" ht="14.25">
      <c r="A135" s="798">
        <v>12421</v>
      </c>
      <c r="B135" s="669" t="s">
        <v>1364</v>
      </c>
      <c r="C135" s="669"/>
      <c r="D135" s="883">
        <v>1942704.32</v>
      </c>
      <c r="E135" s="883">
        <v>440412.42</v>
      </c>
      <c r="F135" s="883">
        <v>22988.799999999999</v>
      </c>
      <c r="G135" s="883">
        <v>2360127.94</v>
      </c>
      <c r="H135" s="884"/>
      <c r="I135" s="663"/>
      <c r="K135" s="705"/>
      <c r="L135" s="770"/>
      <c r="M135" s="707"/>
      <c r="N135" s="708"/>
      <c r="O135" s="700"/>
      <c r="P135" s="700"/>
      <c r="Q135" s="699"/>
      <c r="R135" s="761"/>
      <c r="S135" s="709"/>
      <c r="T135" s="709"/>
    </row>
    <row r="136" spans="1:20" ht="14.25">
      <c r="A136" s="798">
        <v>12422</v>
      </c>
      <c r="B136" s="669" t="s">
        <v>1365</v>
      </c>
      <c r="C136" s="669"/>
      <c r="D136" s="883">
        <v>312665.94</v>
      </c>
      <c r="E136" s="883">
        <v>0</v>
      </c>
      <c r="F136" s="883">
        <v>0</v>
      </c>
      <c r="G136" s="883">
        <v>312665.94</v>
      </c>
      <c r="H136" s="884"/>
      <c r="I136" s="663"/>
      <c r="K136" s="705"/>
      <c r="L136" s="770"/>
      <c r="M136" s="707"/>
      <c r="N136" s="708"/>
      <c r="O136" s="700"/>
      <c r="P136" s="700"/>
      <c r="Q136" s="699"/>
      <c r="R136" s="761"/>
      <c r="S136" s="709"/>
      <c r="T136" s="709"/>
    </row>
    <row r="137" spans="1:20" ht="14.25">
      <c r="A137" s="798">
        <v>12423</v>
      </c>
      <c r="B137" s="663" t="s">
        <v>1366</v>
      </c>
      <c r="C137" s="663"/>
      <c r="D137" s="883">
        <v>1154399.29</v>
      </c>
      <c r="E137" s="883">
        <v>19986.8</v>
      </c>
      <c r="F137" s="883">
        <v>1073.74</v>
      </c>
      <c r="G137" s="883">
        <v>1173312.3500000001</v>
      </c>
      <c r="H137" s="884"/>
      <c r="I137" s="663"/>
      <c r="K137" s="705"/>
      <c r="L137" s="770"/>
      <c r="M137" s="707"/>
      <c r="N137" s="708"/>
      <c r="O137" s="700"/>
      <c r="P137" s="700"/>
      <c r="Q137" s="699"/>
      <c r="R137" s="761"/>
      <c r="S137" s="709"/>
      <c r="T137" s="709"/>
    </row>
    <row r="138" spans="1:20" ht="14.25">
      <c r="A138" s="798">
        <v>12429</v>
      </c>
      <c r="B138" s="662" t="s">
        <v>1367</v>
      </c>
      <c r="C138" s="662"/>
      <c r="D138" s="880">
        <v>13214102.23</v>
      </c>
      <c r="E138" s="880">
        <v>164721.01</v>
      </c>
      <c r="F138" s="880">
        <v>65048.79</v>
      </c>
      <c r="G138" s="880">
        <v>13313774.449999999</v>
      </c>
      <c r="H138" s="880"/>
      <c r="I138" s="663"/>
      <c r="K138" s="705"/>
      <c r="L138" s="770"/>
      <c r="M138" s="707"/>
      <c r="N138" s="708"/>
      <c r="O138" s="700"/>
      <c r="P138" s="700"/>
      <c r="Q138" s="699"/>
      <c r="R138" s="761"/>
      <c r="S138" s="709"/>
      <c r="T138" s="709"/>
    </row>
    <row r="139" spans="1:20" ht="14.25">
      <c r="A139" s="798">
        <v>12431</v>
      </c>
      <c r="B139" s="663" t="s">
        <v>1368</v>
      </c>
      <c r="C139" s="663"/>
      <c r="D139" s="883">
        <v>546241.86</v>
      </c>
      <c r="E139" s="883">
        <v>446334.49</v>
      </c>
      <c r="F139" s="883">
        <v>0</v>
      </c>
      <c r="G139" s="883">
        <v>992576.35</v>
      </c>
      <c r="H139" s="884"/>
      <c r="I139" s="663"/>
      <c r="K139" s="705"/>
      <c r="L139" s="770"/>
      <c r="M139" s="707"/>
      <c r="N139" s="708"/>
      <c r="O139" s="700"/>
      <c r="P139" s="700"/>
      <c r="Q139" s="699"/>
      <c r="R139" s="761"/>
      <c r="S139" s="709"/>
      <c r="T139" s="709"/>
    </row>
    <row r="140" spans="1:20" ht="14.25">
      <c r="A140" s="798">
        <v>12441</v>
      </c>
      <c r="B140" s="664" t="s">
        <v>1369</v>
      </c>
      <c r="C140" s="664"/>
      <c r="D140" s="885">
        <v>6865570</v>
      </c>
      <c r="E140" s="886">
        <v>774840</v>
      </c>
      <c r="F140" s="885">
        <v>2099381.9900000002</v>
      </c>
      <c r="G140" s="885">
        <v>5541028.0099999998</v>
      </c>
      <c r="H140" s="885"/>
      <c r="I140" s="663"/>
      <c r="K140" s="705"/>
      <c r="L140" s="770"/>
      <c r="M140" s="707"/>
      <c r="N140" s="708"/>
      <c r="O140" s="700"/>
      <c r="P140" s="700"/>
      <c r="Q140" s="699"/>
      <c r="R140" s="761"/>
      <c r="S140" s="709"/>
      <c r="T140" s="709"/>
    </row>
    <row r="141" spans="1:20" ht="14.25">
      <c r="A141" s="798">
        <v>12464</v>
      </c>
      <c r="B141" s="664" t="s">
        <v>1371</v>
      </c>
      <c r="C141" s="664"/>
      <c r="D141" s="885">
        <v>11095.27</v>
      </c>
      <c r="E141" s="886">
        <v>0</v>
      </c>
      <c r="F141" s="885">
        <v>0</v>
      </c>
      <c r="G141" s="885">
        <v>11095.27</v>
      </c>
      <c r="H141" s="885"/>
      <c r="I141" s="663"/>
      <c r="K141" s="705"/>
      <c r="L141" s="770"/>
      <c r="M141" s="707"/>
      <c r="N141" s="708"/>
      <c r="O141" s="700"/>
      <c r="P141" s="700"/>
      <c r="Q141" s="699"/>
      <c r="R141" s="761"/>
      <c r="S141" s="709"/>
      <c r="T141" s="709"/>
    </row>
    <row r="142" spans="1:20" ht="14.25">
      <c r="A142" s="798">
        <v>12465</v>
      </c>
      <c r="B142" s="663" t="s">
        <v>1372</v>
      </c>
      <c r="C142" s="663"/>
      <c r="D142" s="879">
        <v>3529433.11</v>
      </c>
      <c r="E142" s="887">
        <v>19468.689999999999</v>
      </c>
      <c r="F142" s="879">
        <v>0</v>
      </c>
      <c r="G142" s="879">
        <v>3548901.8</v>
      </c>
      <c r="H142" s="888"/>
      <c r="I142" s="663"/>
      <c r="K142" s="705"/>
      <c r="L142" s="771"/>
      <c r="M142" s="707"/>
      <c r="N142" s="766"/>
      <c r="O142" s="767"/>
      <c r="P142" s="767"/>
      <c r="Q142" s="701"/>
      <c r="R142" s="761"/>
      <c r="S142" s="709"/>
      <c r="T142" s="709"/>
    </row>
    <row r="143" spans="1:20" ht="14.25">
      <c r="A143" s="798">
        <v>12466</v>
      </c>
      <c r="B143" s="668" t="s">
        <v>1373</v>
      </c>
      <c r="C143" s="668"/>
      <c r="D143" s="879">
        <v>9115947.9800000004</v>
      </c>
      <c r="E143" s="879">
        <v>2138003.13</v>
      </c>
      <c r="F143" s="879">
        <v>683999.8</v>
      </c>
      <c r="G143" s="879">
        <v>10569951.310000001</v>
      </c>
      <c r="H143" s="879"/>
      <c r="I143" s="663"/>
      <c r="K143" s="705"/>
      <c r="L143" s="705"/>
      <c r="M143" s="707"/>
      <c r="N143" s="705"/>
      <c r="O143" s="699"/>
      <c r="P143" s="699"/>
      <c r="Q143" s="699"/>
      <c r="R143" s="761"/>
      <c r="S143" s="709"/>
      <c r="T143" s="709"/>
    </row>
    <row r="144" spans="1:20" ht="14.25">
      <c r="A144" s="798">
        <v>12467</v>
      </c>
      <c r="B144" s="668" t="s">
        <v>1374</v>
      </c>
      <c r="C144" s="668"/>
      <c r="D144" s="879">
        <v>16979171.039999999</v>
      </c>
      <c r="E144" s="879">
        <v>1304282.82</v>
      </c>
      <c r="F144" s="879">
        <v>390401.46</v>
      </c>
      <c r="G144" s="879">
        <v>17893052.399999999</v>
      </c>
      <c r="H144" s="888"/>
      <c r="I144" s="663"/>
      <c r="K144" s="705"/>
      <c r="L144" s="770"/>
      <c r="M144" s="707"/>
      <c r="N144" s="708"/>
      <c r="O144" s="699"/>
      <c r="P144" s="699"/>
      <c r="Q144" s="699"/>
      <c r="R144" s="761"/>
      <c r="S144" s="709"/>
      <c r="T144" s="709"/>
    </row>
    <row r="145" spans="1:20" ht="14.25">
      <c r="A145" s="798">
        <v>12471</v>
      </c>
      <c r="B145" s="668" t="s">
        <v>1375</v>
      </c>
      <c r="C145" s="668"/>
      <c r="D145" s="879">
        <v>136138.01</v>
      </c>
      <c r="E145" s="879">
        <v>0</v>
      </c>
      <c r="F145" s="879">
        <v>0</v>
      </c>
      <c r="G145" s="879">
        <v>136138.01</v>
      </c>
      <c r="H145" s="888"/>
      <c r="I145" s="663"/>
      <c r="K145" s="705"/>
      <c r="L145" s="770"/>
      <c r="M145" s="707"/>
      <c r="N145" s="708"/>
      <c r="O145" s="700"/>
      <c r="P145" s="700"/>
      <c r="Q145" s="699"/>
      <c r="R145" s="761"/>
      <c r="S145" s="709"/>
      <c r="T145" s="709"/>
    </row>
    <row r="146" spans="1:20" ht="14.25">
      <c r="A146" s="798">
        <v>12511</v>
      </c>
      <c r="B146" s="668" t="s">
        <v>318</v>
      </c>
      <c r="C146" s="668"/>
      <c r="D146" s="879">
        <v>3681413.5</v>
      </c>
      <c r="E146" s="879">
        <v>1933753.73</v>
      </c>
      <c r="F146" s="879">
        <v>1188769.31</v>
      </c>
      <c r="G146" s="879">
        <v>4426397.92</v>
      </c>
      <c r="H146" s="888"/>
      <c r="I146" s="663"/>
      <c r="K146" s="705"/>
      <c r="L146" s="770"/>
      <c r="M146" s="707"/>
      <c r="N146" s="708"/>
      <c r="O146" s="700"/>
      <c r="P146" s="700"/>
      <c r="Q146" s="699"/>
      <c r="R146" s="761"/>
      <c r="S146" s="709"/>
      <c r="T146" s="709"/>
    </row>
    <row r="147" spans="1:20" ht="14.25">
      <c r="A147" s="798">
        <v>12521</v>
      </c>
      <c r="B147" s="668" t="s">
        <v>1376</v>
      </c>
      <c r="C147" s="668"/>
      <c r="D147" s="879">
        <v>127000</v>
      </c>
      <c r="E147" s="879">
        <v>0</v>
      </c>
      <c r="F147" s="879">
        <v>0</v>
      </c>
      <c r="G147" s="879">
        <v>127000</v>
      </c>
      <c r="H147" s="888"/>
      <c r="I147" s="663"/>
      <c r="K147" s="705"/>
      <c r="L147" s="770"/>
      <c r="M147" s="707"/>
      <c r="N147" s="708"/>
      <c r="O147" s="700"/>
      <c r="P147" s="700"/>
      <c r="Q147" s="699"/>
      <c r="R147" s="761"/>
      <c r="S147" s="709"/>
      <c r="T147" s="709"/>
    </row>
    <row r="148" spans="1:20" ht="14.25">
      <c r="A148" s="798">
        <v>12612</v>
      </c>
      <c r="B148" s="668" t="s">
        <v>1377</v>
      </c>
      <c r="C148" s="668"/>
      <c r="D148" s="879">
        <v>-944845.72</v>
      </c>
      <c r="E148" s="879">
        <v>0</v>
      </c>
      <c r="F148" s="879">
        <v>404933.88</v>
      </c>
      <c r="G148" s="879">
        <v>-1349779.6</v>
      </c>
      <c r="H148" s="888"/>
      <c r="I148" s="663"/>
      <c r="K148" s="705"/>
      <c r="L148" s="770"/>
      <c r="M148" s="707"/>
      <c r="N148" s="708"/>
      <c r="O148" s="700"/>
      <c r="P148" s="700"/>
      <c r="Q148" s="699"/>
      <c r="R148" s="761"/>
      <c r="S148" s="709"/>
      <c r="T148" s="709"/>
    </row>
    <row r="149" spans="1:20" ht="14.25">
      <c r="A149" s="798">
        <v>12631</v>
      </c>
      <c r="B149" s="668" t="s">
        <v>1378</v>
      </c>
      <c r="C149" s="668"/>
      <c r="D149" s="879">
        <v>-4920153.3</v>
      </c>
      <c r="E149" s="879">
        <v>0</v>
      </c>
      <c r="F149" s="879">
        <v>4724416.3899999997</v>
      </c>
      <c r="G149" s="879">
        <v>-9644569.6899999995</v>
      </c>
      <c r="H149" s="888"/>
      <c r="I149" s="663"/>
      <c r="K149" s="705"/>
      <c r="L149" s="770"/>
      <c r="M149" s="707"/>
      <c r="N149" s="708"/>
      <c r="O149" s="700"/>
      <c r="P149" s="700"/>
      <c r="Q149" s="699"/>
      <c r="R149" s="761"/>
      <c r="S149" s="709"/>
      <c r="T149" s="709"/>
    </row>
    <row r="150" spans="1:20" ht="14.25">
      <c r="A150" s="798">
        <v>12632</v>
      </c>
      <c r="B150" s="668" t="s">
        <v>1378</v>
      </c>
      <c r="C150" s="668"/>
      <c r="D150" s="879">
        <v>-1546961.91</v>
      </c>
      <c r="E150" s="879">
        <v>0</v>
      </c>
      <c r="F150" s="879">
        <v>1096348.67</v>
      </c>
      <c r="G150" s="879">
        <v>-2643310.58</v>
      </c>
      <c r="H150" s="888"/>
      <c r="I150" s="663"/>
      <c r="K150" s="705"/>
      <c r="L150" s="770"/>
      <c r="M150" s="707"/>
      <c r="N150" s="708"/>
      <c r="O150" s="700"/>
      <c r="P150" s="700"/>
      <c r="Q150" s="699"/>
      <c r="R150" s="761"/>
      <c r="S150" s="709"/>
      <c r="T150" s="709"/>
    </row>
    <row r="151" spans="1:20" ht="14.25">
      <c r="A151" s="798">
        <v>12633</v>
      </c>
      <c r="B151" s="668" t="s">
        <v>1379</v>
      </c>
      <c r="C151" s="668"/>
      <c r="D151" s="879">
        <v>-1840.45</v>
      </c>
      <c r="E151" s="879">
        <v>0</v>
      </c>
      <c r="F151" s="879">
        <v>37570.589999999997</v>
      </c>
      <c r="G151" s="879">
        <v>-39411.040000000001</v>
      </c>
      <c r="H151" s="888"/>
      <c r="I151" s="663"/>
      <c r="K151" s="705"/>
      <c r="L151" s="770"/>
      <c r="M151" s="707"/>
      <c r="N151" s="708"/>
      <c r="O151" s="700"/>
      <c r="P151" s="700"/>
      <c r="Q151" s="699"/>
      <c r="R151" s="761"/>
      <c r="S151" s="709"/>
      <c r="T151" s="709"/>
    </row>
    <row r="152" spans="1:20" ht="14.25">
      <c r="A152" s="798">
        <v>12634</v>
      </c>
      <c r="B152" s="668" t="s">
        <v>1379</v>
      </c>
      <c r="C152" s="668"/>
      <c r="D152" s="879">
        <v>-172193.1</v>
      </c>
      <c r="E152" s="879">
        <v>0</v>
      </c>
      <c r="F152" s="879">
        <v>161026.20000000001</v>
      </c>
      <c r="G152" s="879">
        <v>-333219.3</v>
      </c>
      <c r="H152" s="888"/>
      <c r="I152" s="663"/>
      <c r="K152" s="705"/>
      <c r="L152" s="770"/>
      <c r="M152" s="707"/>
      <c r="N152" s="708"/>
      <c r="O152" s="700"/>
      <c r="P152" s="700"/>
      <c r="Q152" s="699"/>
      <c r="R152" s="761"/>
      <c r="S152" s="709"/>
      <c r="T152" s="709"/>
    </row>
    <row r="153" spans="1:20" ht="14.25">
      <c r="A153" s="798">
        <v>12636</v>
      </c>
      <c r="B153" s="668" t="s">
        <v>1380</v>
      </c>
      <c r="C153" s="668"/>
      <c r="D153" s="879">
        <v>-651389.88</v>
      </c>
      <c r="E153" s="879">
        <v>0</v>
      </c>
      <c r="F153" s="879">
        <v>714615.96</v>
      </c>
      <c r="G153" s="879">
        <v>-1366005.84</v>
      </c>
      <c r="H153" s="888"/>
      <c r="I153" s="663"/>
      <c r="K153" s="705"/>
      <c r="L153" s="770"/>
      <c r="M153" s="707"/>
      <c r="N153" s="708"/>
      <c r="O153" s="700"/>
      <c r="P153" s="700"/>
      <c r="Q153" s="699"/>
      <c r="R153" s="761"/>
      <c r="S153" s="709"/>
      <c r="T153" s="709"/>
    </row>
    <row r="154" spans="1:20" ht="14.25">
      <c r="A154" s="798">
        <v>12651</v>
      </c>
      <c r="B154" s="668" t="s">
        <v>1381</v>
      </c>
      <c r="C154" s="668"/>
      <c r="D154" s="879">
        <v>-475396.84</v>
      </c>
      <c r="E154" s="879">
        <v>0</v>
      </c>
      <c r="F154" s="879">
        <v>770906.86</v>
      </c>
      <c r="G154" s="879">
        <v>-1246303.7</v>
      </c>
      <c r="H154" s="888"/>
      <c r="I154" s="663"/>
      <c r="K154" s="705"/>
      <c r="L154" s="771"/>
      <c r="M154" s="707"/>
      <c r="N154" s="766"/>
      <c r="O154" s="767"/>
      <c r="P154" s="767"/>
      <c r="Q154" s="701"/>
      <c r="R154" s="761"/>
      <c r="S154" s="709"/>
      <c r="T154" s="709"/>
    </row>
    <row r="155" spans="1:20" ht="14.25">
      <c r="A155" s="798">
        <v>21111</v>
      </c>
      <c r="B155" s="668" t="s">
        <v>1382</v>
      </c>
      <c r="C155" s="668"/>
      <c r="D155" s="879">
        <v>0</v>
      </c>
      <c r="E155" s="879">
        <v>138481723.13</v>
      </c>
      <c r="F155" s="879">
        <v>138481723.13</v>
      </c>
      <c r="G155" s="879">
        <v>0</v>
      </c>
      <c r="H155" s="888"/>
      <c r="I155" s="663"/>
      <c r="K155" s="705"/>
      <c r="L155" s="705"/>
      <c r="M155" s="707"/>
      <c r="N155" s="705"/>
      <c r="O155" s="699"/>
      <c r="P155" s="699"/>
      <c r="Q155" s="699"/>
      <c r="R155" s="761"/>
      <c r="S155" s="709"/>
      <c r="T155" s="709"/>
    </row>
    <row r="156" spans="1:20" ht="14.25">
      <c r="A156" s="798">
        <v>21115</v>
      </c>
      <c r="B156" s="668" t="s">
        <v>1383</v>
      </c>
      <c r="C156" s="668"/>
      <c r="D156" s="879">
        <v>-850</v>
      </c>
      <c r="E156" s="879">
        <v>2877583.08</v>
      </c>
      <c r="F156" s="879">
        <v>2906224.48</v>
      </c>
      <c r="G156" s="879">
        <v>-29491.4</v>
      </c>
      <c r="H156" s="888"/>
      <c r="I156" s="663"/>
      <c r="K156" s="705"/>
      <c r="L156" s="770"/>
      <c r="M156" s="707"/>
      <c r="N156" s="708"/>
      <c r="O156" s="699"/>
      <c r="P156" s="699"/>
      <c r="Q156" s="699"/>
      <c r="R156" s="761"/>
      <c r="S156" s="709"/>
      <c r="T156" s="709"/>
    </row>
    <row r="157" spans="1:20" ht="14.25">
      <c r="A157" s="798">
        <v>21121</v>
      </c>
      <c r="B157" s="668" t="s">
        <v>1384</v>
      </c>
      <c r="C157" s="668"/>
      <c r="D157" s="879">
        <v>-199443.82</v>
      </c>
      <c r="E157" s="879">
        <v>207967476.16999999</v>
      </c>
      <c r="F157" s="879">
        <v>207768032.34999999</v>
      </c>
      <c r="G157" s="879">
        <v>0</v>
      </c>
      <c r="H157" s="888"/>
      <c r="I157" s="663"/>
      <c r="K157" s="705"/>
      <c r="L157" s="770"/>
      <c r="M157" s="707"/>
      <c r="N157" s="708"/>
      <c r="O157" s="700"/>
      <c r="P157" s="700"/>
      <c r="Q157" s="699"/>
      <c r="R157" s="761"/>
      <c r="S157" s="709"/>
      <c r="T157" s="709"/>
    </row>
    <row r="158" spans="1:20" ht="14.25">
      <c r="A158" s="798">
        <v>21171</v>
      </c>
      <c r="B158" s="668" t="s">
        <v>1385</v>
      </c>
      <c r="C158" s="668"/>
      <c r="D158" s="879">
        <v>-5638937.5</v>
      </c>
      <c r="E158" s="879">
        <v>36320784.359999999</v>
      </c>
      <c r="F158" s="879">
        <v>31986082.960000001</v>
      </c>
      <c r="G158" s="879">
        <v>-1304236.1000000001</v>
      </c>
      <c r="H158" s="888"/>
      <c r="I158" s="663"/>
      <c r="K158" s="705"/>
      <c r="L158" s="770"/>
      <c r="M158" s="707"/>
      <c r="N158" s="708"/>
      <c r="O158" s="700"/>
      <c r="P158" s="700"/>
      <c r="Q158" s="699"/>
      <c r="R158" s="761"/>
      <c r="S158" s="709"/>
      <c r="T158" s="709"/>
    </row>
    <row r="159" spans="1:20" ht="14.25">
      <c r="A159" s="798">
        <v>21172</v>
      </c>
      <c r="B159" s="668" t="s">
        <v>1386</v>
      </c>
      <c r="C159" s="668"/>
      <c r="D159" s="879">
        <v>-2852674.86</v>
      </c>
      <c r="E159" s="879">
        <v>24141915.539999999</v>
      </c>
      <c r="F159" s="879">
        <v>23921989.739999998</v>
      </c>
      <c r="G159" s="879">
        <v>-2632749.06</v>
      </c>
      <c r="H159" s="888"/>
      <c r="I159" s="663"/>
      <c r="K159" s="705"/>
      <c r="L159" s="770"/>
      <c r="M159" s="707"/>
      <c r="N159" s="708"/>
      <c r="O159" s="700"/>
      <c r="P159" s="700"/>
      <c r="Q159" s="699"/>
      <c r="R159" s="761"/>
      <c r="S159" s="709"/>
      <c r="T159" s="709"/>
    </row>
    <row r="160" spans="1:20" ht="14.25">
      <c r="A160" s="798">
        <v>21175</v>
      </c>
      <c r="B160" s="668" t="s">
        <v>1387</v>
      </c>
      <c r="C160" s="668"/>
      <c r="D160" s="879">
        <v>-478740.7</v>
      </c>
      <c r="E160" s="879">
        <v>3372502</v>
      </c>
      <c r="F160" s="879">
        <v>3363486.07</v>
      </c>
      <c r="G160" s="879">
        <v>-469724.77</v>
      </c>
      <c r="H160" s="888"/>
      <c r="I160" s="663"/>
      <c r="K160" s="705"/>
      <c r="L160" s="770"/>
      <c r="M160" s="707"/>
      <c r="N160" s="708"/>
      <c r="O160" s="700"/>
      <c r="P160" s="700"/>
      <c r="Q160" s="699"/>
      <c r="R160" s="761"/>
      <c r="S160" s="709"/>
      <c r="T160" s="709"/>
    </row>
    <row r="161" spans="1:20" ht="14.25">
      <c r="A161" s="798">
        <v>21179</v>
      </c>
      <c r="B161" s="668" t="s">
        <v>1388</v>
      </c>
      <c r="C161" s="668"/>
      <c r="D161" s="879">
        <v>-4867</v>
      </c>
      <c r="E161" s="879">
        <v>8435432.25</v>
      </c>
      <c r="F161" s="879">
        <v>8430565.25</v>
      </c>
      <c r="G161" s="879">
        <v>0</v>
      </c>
      <c r="H161" s="888"/>
      <c r="I161" s="663"/>
      <c r="K161" s="705"/>
      <c r="L161" s="770"/>
      <c r="M161" s="707"/>
      <c r="N161" s="708"/>
      <c r="O161" s="700"/>
      <c r="P161" s="700"/>
      <c r="Q161" s="699"/>
      <c r="R161" s="761"/>
      <c r="S161" s="709"/>
      <c r="T161" s="709"/>
    </row>
    <row r="162" spans="1:20" ht="14.25">
      <c r="A162" s="798">
        <v>21211</v>
      </c>
      <c r="B162" s="668" t="s">
        <v>1449</v>
      </c>
      <c r="C162" s="668"/>
      <c r="D162" s="879">
        <v>228416.1</v>
      </c>
      <c r="E162" s="879">
        <v>2133.9899999999998</v>
      </c>
      <c r="F162" s="879">
        <v>230550.09</v>
      </c>
      <c r="G162" s="879">
        <v>0</v>
      </c>
      <c r="H162" s="888"/>
      <c r="I162" s="663"/>
      <c r="K162" s="705"/>
      <c r="L162" s="770"/>
      <c r="M162" s="707"/>
      <c r="N162" s="708"/>
      <c r="O162" s="700"/>
      <c r="P162" s="700"/>
      <c r="Q162" s="699"/>
      <c r="R162" s="761"/>
      <c r="S162" s="709"/>
      <c r="T162" s="709"/>
    </row>
    <row r="163" spans="1:20" ht="14.25">
      <c r="A163" s="798">
        <v>21621</v>
      </c>
      <c r="B163" s="668" t="s">
        <v>1389</v>
      </c>
      <c r="C163" s="668"/>
      <c r="D163" s="879">
        <v>-643192.06000000006</v>
      </c>
      <c r="E163" s="879">
        <v>643192.06000000006</v>
      </c>
      <c r="F163" s="879">
        <v>0</v>
      </c>
      <c r="G163" s="879">
        <v>0</v>
      </c>
      <c r="H163" s="888"/>
      <c r="I163" s="663"/>
      <c r="K163" s="705"/>
      <c r="L163" s="770"/>
      <c r="M163" s="707"/>
      <c r="N163" s="708"/>
      <c r="O163" s="700"/>
      <c r="P163" s="700"/>
      <c r="Q163" s="699"/>
      <c r="R163" s="761"/>
      <c r="S163" s="709"/>
      <c r="T163" s="709"/>
    </row>
    <row r="164" spans="1:20" ht="14.25">
      <c r="A164" s="798">
        <v>31121</v>
      </c>
      <c r="B164" s="668" t="s">
        <v>1390</v>
      </c>
      <c r="C164" s="668"/>
      <c r="D164" s="879">
        <v>-347789755.70999998</v>
      </c>
      <c r="E164" s="879">
        <v>0</v>
      </c>
      <c r="F164" s="879">
        <v>0</v>
      </c>
      <c r="G164" s="879">
        <v>-347789755.70999998</v>
      </c>
      <c r="H164" s="888"/>
      <c r="I164" s="663"/>
      <c r="K164" s="705"/>
      <c r="L164" s="770"/>
      <c r="M164" s="707"/>
      <c r="N164" s="708"/>
      <c r="O164" s="700"/>
      <c r="P164" s="700"/>
      <c r="Q164" s="699"/>
      <c r="R164" s="761"/>
      <c r="S164" s="709"/>
      <c r="T164" s="709"/>
    </row>
    <row r="165" spans="1:20" ht="14.25">
      <c r="A165" s="798">
        <v>31131</v>
      </c>
      <c r="B165" s="668" t="s">
        <v>211</v>
      </c>
      <c r="C165" s="668"/>
      <c r="D165" s="879">
        <v>-82450942.430000007</v>
      </c>
      <c r="E165" s="879">
        <v>1711961.99</v>
      </c>
      <c r="F165" s="879">
        <v>0</v>
      </c>
      <c r="G165" s="879">
        <v>-80738980.439999998</v>
      </c>
      <c r="H165" s="888"/>
      <c r="I165" s="663"/>
      <c r="K165" s="705"/>
      <c r="L165" s="770"/>
      <c r="M165" s="707"/>
      <c r="N165" s="708"/>
      <c r="O165" s="700"/>
      <c r="P165" s="700"/>
      <c r="Q165" s="699"/>
      <c r="R165" s="761"/>
      <c r="S165" s="709"/>
      <c r="T165" s="709"/>
    </row>
    <row r="166" spans="1:20" ht="14.25">
      <c r="A166" s="798">
        <v>32111</v>
      </c>
      <c r="B166" s="668" t="s">
        <v>1391</v>
      </c>
      <c r="C166" s="668"/>
      <c r="D166" s="879">
        <v>12561750.939999999</v>
      </c>
      <c r="E166" s="879">
        <v>0</v>
      </c>
      <c r="F166" s="879">
        <v>12561750.939999999</v>
      </c>
      <c r="G166" s="879">
        <v>0</v>
      </c>
      <c r="H166" s="888"/>
      <c r="I166" s="663"/>
      <c r="K166" s="705"/>
      <c r="L166" s="771"/>
      <c r="M166" s="707"/>
      <c r="N166" s="766"/>
      <c r="O166" s="767"/>
      <c r="P166" s="767"/>
      <c r="Q166" s="701"/>
      <c r="R166" s="761"/>
      <c r="S166" s="709"/>
      <c r="T166" s="709"/>
    </row>
    <row r="167" spans="1:20" ht="14.25">
      <c r="A167" s="798">
        <v>32211</v>
      </c>
      <c r="B167" s="668" t="s">
        <v>1392</v>
      </c>
      <c r="C167" s="668"/>
      <c r="D167" s="879">
        <v>-154220869.25</v>
      </c>
      <c r="E167" s="879">
        <v>12873764.060000001</v>
      </c>
      <c r="F167" s="879">
        <v>98814.18</v>
      </c>
      <c r="G167" s="879">
        <v>-141445919.37</v>
      </c>
      <c r="H167" s="888"/>
      <c r="I167" s="663"/>
      <c r="K167" s="705"/>
      <c r="L167" s="705"/>
      <c r="M167" s="707"/>
      <c r="N167" s="705"/>
      <c r="O167" s="699"/>
      <c r="P167" s="699"/>
      <c r="Q167" s="699"/>
      <c r="R167" s="761"/>
      <c r="S167" s="709"/>
      <c r="T167" s="709"/>
    </row>
    <row r="168" spans="1:20" ht="14.25">
      <c r="A168" s="798">
        <v>32321</v>
      </c>
      <c r="B168" s="663" t="s">
        <v>1393</v>
      </c>
      <c r="C168" s="663"/>
      <c r="D168" s="883">
        <v>-87870503</v>
      </c>
      <c r="E168" s="883">
        <v>0</v>
      </c>
      <c r="F168" s="883">
        <v>94306369.109999999</v>
      </c>
      <c r="G168" s="883">
        <v>-182176872.11000001</v>
      </c>
      <c r="H168" s="884"/>
      <c r="I168" s="663"/>
      <c r="K168" s="705"/>
      <c r="L168" s="770"/>
      <c r="M168" s="707"/>
      <c r="N168" s="708"/>
      <c r="O168" s="699"/>
      <c r="P168" s="699"/>
      <c r="Q168" s="699"/>
      <c r="R168" s="761"/>
      <c r="S168" s="709"/>
      <c r="T168" s="709"/>
    </row>
    <row r="169" spans="1:20" ht="14.25">
      <c r="A169" s="798">
        <v>32521</v>
      </c>
      <c r="B169" s="671" t="s">
        <v>1394</v>
      </c>
      <c r="C169" s="671"/>
      <c r="D169" s="889">
        <v>108908160.56999999</v>
      </c>
      <c r="E169" s="889">
        <v>0</v>
      </c>
      <c r="F169" s="889">
        <v>0</v>
      </c>
      <c r="G169" s="890">
        <v>108908160.56999999</v>
      </c>
      <c r="H169" s="890"/>
      <c r="I169" s="663"/>
      <c r="K169" s="705"/>
      <c r="L169" s="770"/>
      <c r="M169" s="707"/>
      <c r="N169" s="708"/>
      <c r="O169" s="700"/>
      <c r="P169" s="700"/>
      <c r="Q169" s="699"/>
      <c r="R169" s="761"/>
      <c r="S169" s="709"/>
      <c r="T169" s="709"/>
    </row>
    <row r="170" spans="1:20" ht="14.25">
      <c r="A170" s="798">
        <v>41590</v>
      </c>
      <c r="B170" s="663" t="s">
        <v>1395</v>
      </c>
      <c r="C170" s="663"/>
      <c r="D170" s="883">
        <v>0</v>
      </c>
      <c r="E170" s="883">
        <v>1000.24</v>
      </c>
      <c r="F170" s="883">
        <v>463225.59</v>
      </c>
      <c r="G170" s="883">
        <v>-462225.35</v>
      </c>
      <c r="H170" s="884"/>
      <c r="I170" s="663"/>
      <c r="K170" s="705"/>
      <c r="L170" s="770"/>
      <c r="M170" s="707"/>
      <c r="N170" s="708"/>
      <c r="O170" s="700"/>
      <c r="P170" s="700"/>
      <c r="Q170" s="699"/>
      <c r="R170" s="761"/>
      <c r="S170" s="709"/>
      <c r="T170" s="709"/>
    </row>
    <row r="171" spans="1:20" ht="14.25">
      <c r="A171" s="798">
        <v>41730</v>
      </c>
      <c r="B171" s="668" t="s">
        <v>1396</v>
      </c>
      <c r="C171" s="668"/>
      <c r="D171" s="879">
        <v>0</v>
      </c>
      <c r="E171" s="879">
        <v>8465892.4299999997</v>
      </c>
      <c r="F171" s="879">
        <v>72269252.290000007</v>
      </c>
      <c r="G171" s="879">
        <v>-63803359.859999999</v>
      </c>
      <c r="H171" s="891"/>
      <c r="I171" s="663"/>
      <c r="K171" s="705"/>
      <c r="L171" s="770"/>
      <c r="M171" s="707"/>
      <c r="N171" s="708"/>
      <c r="O171" s="700"/>
      <c r="P171" s="700"/>
      <c r="Q171" s="699"/>
      <c r="R171" s="761"/>
      <c r="S171" s="709"/>
      <c r="T171" s="709"/>
    </row>
    <row r="172" spans="1:20" ht="14.25">
      <c r="A172" s="798">
        <v>42210</v>
      </c>
      <c r="B172" s="668" t="s">
        <v>1397</v>
      </c>
      <c r="C172" s="668"/>
      <c r="D172" s="879">
        <v>0</v>
      </c>
      <c r="E172" s="879">
        <v>10242273.220000001</v>
      </c>
      <c r="F172" s="879">
        <v>216349527.66</v>
      </c>
      <c r="G172" s="879">
        <v>-206107254.44</v>
      </c>
      <c r="H172" s="891"/>
      <c r="I172" s="663"/>
      <c r="K172" s="705"/>
      <c r="L172" s="770"/>
      <c r="M172" s="707"/>
      <c r="N172" s="708"/>
      <c r="O172" s="700"/>
      <c r="P172" s="700"/>
      <c r="Q172" s="699"/>
      <c r="R172" s="761"/>
      <c r="S172" s="709"/>
      <c r="T172" s="709"/>
    </row>
    <row r="173" spans="1:20" ht="14.25">
      <c r="A173" s="798">
        <v>51110</v>
      </c>
      <c r="B173" s="668" t="s">
        <v>1398</v>
      </c>
      <c r="C173" s="668"/>
      <c r="D173" s="879">
        <v>0</v>
      </c>
      <c r="E173" s="879">
        <v>115264828.95</v>
      </c>
      <c r="F173" s="879">
        <v>4773644.08</v>
      </c>
      <c r="G173" s="879">
        <v>110491184.87</v>
      </c>
      <c r="H173" s="891"/>
      <c r="I173" s="663"/>
      <c r="K173" s="705"/>
      <c r="L173" s="770"/>
      <c r="M173" s="707"/>
      <c r="N173" s="708"/>
      <c r="O173" s="700"/>
      <c r="P173" s="700"/>
      <c r="Q173" s="699"/>
      <c r="R173" s="761"/>
      <c r="S173" s="709"/>
      <c r="T173" s="709"/>
    </row>
    <row r="174" spans="1:20" ht="14.25">
      <c r="A174" s="798">
        <v>51120</v>
      </c>
      <c r="B174" s="668" t="s">
        <v>1398</v>
      </c>
      <c r="C174" s="668"/>
      <c r="D174" s="879">
        <v>0</v>
      </c>
      <c r="E174" s="879">
        <v>233468.28</v>
      </c>
      <c r="F174" s="879">
        <v>41816.199999999997</v>
      </c>
      <c r="G174" s="879">
        <v>191652.08</v>
      </c>
      <c r="H174" s="891"/>
      <c r="I174" s="663"/>
      <c r="K174" s="705"/>
      <c r="L174" s="770"/>
      <c r="M174" s="707"/>
      <c r="N174" s="708"/>
      <c r="O174" s="700"/>
      <c r="P174" s="700"/>
      <c r="Q174" s="699"/>
      <c r="R174" s="761"/>
      <c r="S174" s="709"/>
      <c r="T174" s="709"/>
    </row>
    <row r="175" spans="1:20" ht="14.25">
      <c r="A175" s="798">
        <v>51130</v>
      </c>
      <c r="B175" s="668" t="s">
        <v>1399</v>
      </c>
      <c r="C175" s="668"/>
      <c r="D175" s="879">
        <v>0</v>
      </c>
      <c r="E175" s="879">
        <v>36329659.659999996</v>
      </c>
      <c r="F175" s="879">
        <v>519619.81</v>
      </c>
      <c r="G175" s="882">
        <v>35810039.850000001</v>
      </c>
      <c r="H175" s="891"/>
      <c r="I175" s="663"/>
      <c r="K175" s="705"/>
      <c r="L175" s="770"/>
      <c r="M175" s="707"/>
      <c r="N175" s="708"/>
      <c r="O175" s="700"/>
      <c r="P175" s="700"/>
      <c r="Q175" s="699"/>
      <c r="R175" s="761"/>
      <c r="S175" s="709"/>
      <c r="T175" s="709"/>
    </row>
    <row r="176" spans="1:20" ht="14.25">
      <c r="A176" s="798">
        <v>51140</v>
      </c>
      <c r="B176" s="670" t="s">
        <v>1400</v>
      </c>
      <c r="C176" s="670"/>
      <c r="D176" s="883">
        <v>0</v>
      </c>
      <c r="E176" s="883">
        <v>21339012.890000001</v>
      </c>
      <c r="F176" s="883">
        <v>120712.28</v>
      </c>
      <c r="G176" s="883">
        <v>21218300.609999999</v>
      </c>
      <c r="H176" s="884"/>
      <c r="I176" s="663"/>
      <c r="K176" s="705"/>
      <c r="L176" s="770"/>
      <c r="M176" s="707"/>
      <c r="N176" s="708"/>
      <c r="O176" s="700"/>
      <c r="P176" s="700"/>
      <c r="Q176" s="699"/>
      <c r="R176" s="761"/>
      <c r="S176" s="709"/>
      <c r="T176" s="709"/>
    </row>
    <row r="177" spans="1:20" ht="14.25">
      <c r="A177" s="798">
        <v>51150</v>
      </c>
      <c r="B177" s="670" t="s">
        <v>1383</v>
      </c>
      <c r="C177" s="670"/>
      <c r="D177" s="883">
        <v>0</v>
      </c>
      <c r="E177" s="883">
        <v>34644983.509999998</v>
      </c>
      <c r="F177" s="883">
        <v>2236068.5099999998</v>
      </c>
      <c r="G177" s="883">
        <v>32408915</v>
      </c>
      <c r="H177" s="884"/>
      <c r="I177" s="663"/>
      <c r="K177" s="705"/>
      <c r="L177" s="770"/>
      <c r="M177" s="707"/>
      <c r="N177" s="708"/>
      <c r="O177" s="700"/>
      <c r="P177" s="700"/>
      <c r="Q177" s="699"/>
      <c r="R177" s="761"/>
      <c r="S177" s="709"/>
      <c r="T177" s="709"/>
    </row>
    <row r="178" spans="1:20" ht="14.25">
      <c r="A178" s="798">
        <v>51160</v>
      </c>
      <c r="B178" s="669" t="s">
        <v>1401</v>
      </c>
      <c r="C178" s="669"/>
      <c r="D178" s="883">
        <v>0</v>
      </c>
      <c r="E178" s="883">
        <v>4753417.5</v>
      </c>
      <c r="F178" s="883">
        <v>444457.76</v>
      </c>
      <c r="G178" s="883">
        <v>4308959.74</v>
      </c>
      <c r="H178" s="884"/>
      <c r="I178" s="663"/>
      <c r="K178" s="705"/>
      <c r="L178" s="771"/>
      <c r="M178" s="707"/>
      <c r="N178" s="766"/>
      <c r="O178" s="767"/>
      <c r="P178" s="767"/>
      <c r="Q178" s="701"/>
      <c r="R178" s="761"/>
      <c r="S178" s="709"/>
      <c r="T178" s="709"/>
    </row>
    <row r="179" spans="1:20" ht="14.25">
      <c r="A179" s="798">
        <v>51210</v>
      </c>
      <c r="B179" s="669" t="s">
        <v>1360</v>
      </c>
      <c r="C179" s="669"/>
      <c r="D179" s="883">
        <v>0</v>
      </c>
      <c r="E179" s="883">
        <v>1559211.08</v>
      </c>
      <c r="F179" s="883">
        <v>99703.25</v>
      </c>
      <c r="G179" s="883">
        <v>1459507.83</v>
      </c>
      <c r="H179" s="884"/>
      <c r="I179" s="663"/>
      <c r="K179" s="705"/>
      <c r="L179" s="705"/>
      <c r="M179" s="707"/>
      <c r="N179" s="705"/>
      <c r="O179" s="699"/>
      <c r="P179" s="699"/>
      <c r="Q179" s="699"/>
      <c r="R179" s="761"/>
      <c r="S179" s="709"/>
      <c r="T179" s="709"/>
    </row>
    <row r="180" spans="1:20" ht="14.25">
      <c r="A180" s="798">
        <v>51220</v>
      </c>
      <c r="B180" s="662" t="s">
        <v>1402</v>
      </c>
      <c r="C180" s="662"/>
      <c r="D180" s="880">
        <v>0</v>
      </c>
      <c r="E180" s="880">
        <v>367029.1</v>
      </c>
      <c r="F180" s="880">
        <v>20839.45</v>
      </c>
      <c r="G180" s="880">
        <v>346189.65</v>
      </c>
      <c r="H180" s="880"/>
      <c r="I180" s="663"/>
      <c r="K180" s="705"/>
      <c r="L180" s="770"/>
      <c r="M180" s="707"/>
      <c r="N180" s="708"/>
      <c r="O180" s="699"/>
      <c r="P180" s="699"/>
      <c r="Q180" s="699"/>
      <c r="R180" s="761"/>
      <c r="S180" s="709"/>
      <c r="T180" s="709"/>
    </row>
    <row r="181" spans="1:20" ht="14.25">
      <c r="A181" s="798">
        <v>51240</v>
      </c>
      <c r="B181" s="668" t="s">
        <v>1404</v>
      </c>
      <c r="C181" s="668"/>
      <c r="D181" s="879">
        <v>0</v>
      </c>
      <c r="E181" s="879">
        <v>1037735.2</v>
      </c>
      <c r="F181" s="879">
        <v>92867.25</v>
      </c>
      <c r="G181" s="879">
        <v>944867.95</v>
      </c>
      <c r="H181" s="880"/>
      <c r="I181" s="663"/>
      <c r="K181" s="705"/>
      <c r="L181" s="770"/>
      <c r="M181" s="707"/>
      <c r="N181" s="708"/>
      <c r="O181" s="700"/>
      <c r="P181" s="700"/>
      <c r="Q181" s="699"/>
      <c r="R181" s="761"/>
      <c r="S181" s="709"/>
      <c r="T181" s="709"/>
    </row>
    <row r="182" spans="1:20" ht="14.25">
      <c r="A182" s="798">
        <v>51250</v>
      </c>
      <c r="B182" s="662" t="s">
        <v>1405</v>
      </c>
      <c r="C182" s="662"/>
      <c r="D182" s="880">
        <v>0</v>
      </c>
      <c r="E182" s="880">
        <v>256039.8</v>
      </c>
      <c r="F182" s="880">
        <v>10031.11</v>
      </c>
      <c r="G182" s="880">
        <v>246008.69</v>
      </c>
      <c r="H182" s="880"/>
      <c r="I182" s="663"/>
      <c r="K182" s="705"/>
      <c r="L182" s="770"/>
      <c r="M182" s="707"/>
      <c r="N182" s="708"/>
      <c r="O182" s="700"/>
      <c r="P182" s="700"/>
      <c r="Q182" s="699"/>
      <c r="R182" s="761"/>
      <c r="S182" s="709"/>
      <c r="T182" s="709"/>
    </row>
    <row r="183" spans="1:20" ht="14.25">
      <c r="A183" s="798">
        <v>51260</v>
      </c>
      <c r="B183" s="670" t="s">
        <v>1406</v>
      </c>
      <c r="C183" s="670"/>
      <c r="D183" s="883">
        <v>0</v>
      </c>
      <c r="E183" s="883">
        <v>402239.77</v>
      </c>
      <c r="F183" s="883">
        <v>29759.14</v>
      </c>
      <c r="G183" s="883">
        <v>372480.63</v>
      </c>
      <c r="H183" s="884"/>
      <c r="I183" s="663"/>
      <c r="K183" s="705"/>
      <c r="L183" s="770"/>
      <c r="M183" s="707"/>
      <c r="N183" s="708"/>
      <c r="O183" s="700"/>
      <c r="P183" s="700"/>
      <c r="Q183" s="699"/>
      <c r="R183" s="761"/>
      <c r="S183" s="709"/>
      <c r="T183" s="709"/>
    </row>
    <row r="184" spans="1:20" ht="14.25">
      <c r="A184" s="798">
        <v>51270</v>
      </c>
      <c r="B184" s="666" t="s">
        <v>1407</v>
      </c>
      <c r="C184" s="666"/>
      <c r="D184" s="892">
        <v>0</v>
      </c>
      <c r="E184" s="892">
        <v>674901.28</v>
      </c>
      <c r="F184" s="892">
        <v>8407.2900000000009</v>
      </c>
      <c r="G184" s="892">
        <v>666493.99</v>
      </c>
      <c r="H184" s="892"/>
      <c r="I184" s="663"/>
      <c r="K184" s="705"/>
      <c r="L184" s="770"/>
      <c r="M184" s="707"/>
      <c r="N184" s="708"/>
      <c r="O184" s="700"/>
      <c r="P184" s="700"/>
      <c r="Q184" s="699"/>
      <c r="R184" s="761"/>
      <c r="S184" s="709"/>
      <c r="T184" s="709"/>
    </row>
    <row r="185" spans="1:20" ht="14.25">
      <c r="A185" s="798">
        <v>51290</v>
      </c>
      <c r="B185" s="663" t="s">
        <v>1408</v>
      </c>
      <c r="C185" s="663"/>
      <c r="D185" s="883">
        <v>0</v>
      </c>
      <c r="E185" s="883">
        <v>365977.92</v>
      </c>
      <c r="F185" s="883">
        <v>54792.95</v>
      </c>
      <c r="G185" s="883">
        <v>311184.96999999997</v>
      </c>
      <c r="H185" s="884"/>
      <c r="I185" s="663"/>
      <c r="K185" s="705"/>
      <c r="L185" s="770"/>
      <c r="M185" s="707"/>
      <c r="N185" s="708"/>
      <c r="O185" s="700"/>
      <c r="P185" s="700"/>
      <c r="Q185" s="699"/>
      <c r="R185" s="761"/>
      <c r="S185" s="709"/>
      <c r="T185" s="709"/>
    </row>
    <row r="186" spans="1:20" ht="14.25">
      <c r="A186" s="798">
        <v>51310</v>
      </c>
      <c r="B186" s="668" t="s">
        <v>1409</v>
      </c>
      <c r="C186" s="668"/>
      <c r="D186" s="879">
        <v>0</v>
      </c>
      <c r="E186" s="879">
        <v>3429629.35</v>
      </c>
      <c r="F186" s="879">
        <v>245920.97</v>
      </c>
      <c r="G186" s="879">
        <v>3183708.38</v>
      </c>
      <c r="H186" s="891"/>
      <c r="I186" s="663"/>
      <c r="K186" s="705"/>
      <c r="L186" s="770"/>
      <c r="M186" s="707"/>
      <c r="N186" s="708"/>
      <c r="O186" s="700"/>
      <c r="P186" s="700"/>
      <c r="Q186" s="699"/>
      <c r="R186" s="761"/>
      <c r="S186" s="709"/>
      <c r="T186" s="709"/>
    </row>
    <row r="187" spans="1:20" ht="14.25">
      <c r="A187" s="798">
        <v>51320</v>
      </c>
      <c r="B187" s="668" t="s">
        <v>1410</v>
      </c>
      <c r="C187" s="668"/>
      <c r="D187" s="879">
        <v>0</v>
      </c>
      <c r="E187" s="879">
        <v>1184247.9099999999</v>
      </c>
      <c r="F187" s="879">
        <v>75476.759999999995</v>
      </c>
      <c r="G187" s="879">
        <v>1108771.1499999999</v>
      </c>
      <c r="H187" s="891"/>
      <c r="I187" s="663"/>
      <c r="K187" s="705"/>
      <c r="L187" s="770"/>
      <c r="M187" s="707"/>
      <c r="N187" s="708"/>
      <c r="O187" s="700"/>
      <c r="P187" s="700"/>
      <c r="Q187" s="699"/>
      <c r="R187" s="761"/>
      <c r="S187" s="709"/>
      <c r="T187" s="709"/>
    </row>
    <row r="188" spans="1:20" ht="14.25">
      <c r="A188" s="798">
        <v>51330</v>
      </c>
      <c r="B188" s="668" t="s">
        <v>1411</v>
      </c>
      <c r="C188" s="668"/>
      <c r="D188" s="879">
        <v>0</v>
      </c>
      <c r="E188" s="879">
        <v>28469009.219999999</v>
      </c>
      <c r="F188" s="879">
        <v>3778946.19</v>
      </c>
      <c r="G188" s="879">
        <v>24690063.030000001</v>
      </c>
      <c r="H188" s="891"/>
      <c r="I188" s="663"/>
      <c r="K188" s="705"/>
      <c r="L188" s="770"/>
      <c r="M188" s="707"/>
      <c r="N188" s="708"/>
      <c r="O188" s="700"/>
      <c r="P188" s="700"/>
      <c r="Q188" s="699"/>
      <c r="R188" s="761"/>
      <c r="S188" s="709"/>
      <c r="T188" s="709"/>
    </row>
    <row r="189" spans="1:20" ht="14.25">
      <c r="A189" s="798">
        <v>51340</v>
      </c>
      <c r="B189" s="668" t="s">
        <v>1412</v>
      </c>
      <c r="C189" s="668"/>
      <c r="D189" s="879">
        <v>0</v>
      </c>
      <c r="E189" s="879">
        <v>1142168.8999999999</v>
      </c>
      <c r="F189" s="879">
        <v>178790.42</v>
      </c>
      <c r="G189" s="879">
        <v>963378.48</v>
      </c>
      <c r="H189" s="891"/>
      <c r="I189" s="663"/>
      <c r="K189" s="705"/>
      <c r="L189" s="770"/>
      <c r="M189" s="707"/>
      <c r="N189" s="708"/>
      <c r="O189" s="700"/>
      <c r="P189" s="700"/>
      <c r="Q189" s="699"/>
      <c r="R189" s="761"/>
      <c r="S189" s="709"/>
      <c r="T189" s="709"/>
    </row>
    <row r="190" spans="1:20" ht="14.25">
      <c r="A190" s="798">
        <v>51350</v>
      </c>
      <c r="B190" s="668" t="s">
        <v>1413</v>
      </c>
      <c r="C190" s="668"/>
      <c r="D190" s="879">
        <v>0</v>
      </c>
      <c r="E190" s="879">
        <v>7000926.71</v>
      </c>
      <c r="F190" s="879">
        <v>198903.49</v>
      </c>
      <c r="G190" s="879">
        <v>6802023.2199999997</v>
      </c>
      <c r="H190" s="891"/>
      <c r="I190" s="663"/>
      <c r="K190" s="705"/>
      <c r="L190" s="771"/>
      <c r="M190" s="707"/>
      <c r="N190" s="766"/>
      <c r="O190" s="767"/>
      <c r="P190" s="767"/>
      <c r="Q190" s="701"/>
      <c r="R190" s="761"/>
      <c r="S190" s="709"/>
      <c r="T190" s="709"/>
    </row>
    <row r="191" spans="1:20" ht="14.25">
      <c r="A191" s="798">
        <v>51360</v>
      </c>
      <c r="B191" s="668" t="s">
        <v>1414</v>
      </c>
      <c r="C191" s="668"/>
      <c r="D191" s="879">
        <v>0</v>
      </c>
      <c r="E191" s="879">
        <v>189382.02</v>
      </c>
      <c r="F191" s="879">
        <v>3000</v>
      </c>
      <c r="G191" s="879">
        <v>186382.02</v>
      </c>
      <c r="H191" s="891"/>
      <c r="I191" s="663"/>
      <c r="K191" s="705"/>
      <c r="L191" s="705"/>
      <c r="M191" s="707"/>
      <c r="N191" s="705"/>
      <c r="O191" s="699"/>
      <c r="P191" s="699"/>
      <c r="Q191" s="699"/>
      <c r="R191" s="761"/>
      <c r="S191" s="709"/>
      <c r="T191" s="709"/>
    </row>
    <row r="192" spans="1:20" ht="14.25">
      <c r="A192" s="798">
        <v>51370</v>
      </c>
      <c r="B192" s="668" t="s">
        <v>1415</v>
      </c>
      <c r="C192" s="668"/>
      <c r="D192" s="879">
        <v>0</v>
      </c>
      <c r="E192" s="879">
        <v>1521541.71</v>
      </c>
      <c r="F192" s="879">
        <v>647770.46</v>
      </c>
      <c r="G192" s="879">
        <v>873771.25</v>
      </c>
      <c r="H192" s="891"/>
      <c r="I192" s="663"/>
      <c r="K192" s="705"/>
      <c r="L192" s="770"/>
      <c r="M192" s="707"/>
      <c r="N192" s="708"/>
      <c r="O192" s="699"/>
      <c r="P192" s="699"/>
      <c r="Q192" s="699"/>
      <c r="R192" s="761"/>
      <c r="S192" s="709"/>
      <c r="T192" s="709"/>
    </row>
    <row r="193" spans="1:20" ht="14.25">
      <c r="A193" s="798">
        <v>51380</v>
      </c>
      <c r="B193" s="668" t="s">
        <v>1416</v>
      </c>
      <c r="C193" s="668"/>
      <c r="D193" s="879">
        <v>0</v>
      </c>
      <c r="E193" s="879">
        <v>3595538.64</v>
      </c>
      <c r="F193" s="879">
        <v>1187970.96</v>
      </c>
      <c r="G193" s="879">
        <v>2407567.6800000002</v>
      </c>
      <c r="H193" s="891"/>
      <c r="I193" s="663"/>
      <c r="K193" s="705"/>
      <c r="L193" s="770"/>
      <c r="M193" s="707"/>
      <c r="N193" s="708"/>
      <c r="O193" s="700"/>
      <c r="P193" s="700"/>
      <c r="Q193" s="699"/>
      <c r="R193" s="761"/>
      <c r="S193" s="709"/>
      <c r="T193" s="709"/>
    </row>
    <row r="194" spans="1:20" ht="14.25">
      <c r="A194" s="798">
        <v>51390</v>
      </c>
      <c r="B194" s="668" t="s">
        <v>1417</v>
      </c>
      <c r="C194" s="668"/>
      <c r="D194" s="879">
        <v>0</v>
      </c>
      <c r="E194" s="879">
        <v>7411013.8099999996</v>
      </c>
      <c r="F194" s="879">
        <v>260829</v>
      </c>
      <c r="G194" s="879">
        <v>7150184.8099999996</v>
      </c>
      <c r="H194" s="891"/>
      <c r="I194" s="663"/>
      <c r="K194" s="705"/>
      <c r="L194" s="770"/>
      <c r="M194" s="707"/>
      <c r="N194" s="708"/>
      <c r="O194" s="700"/>
      <c r="P194" s="700"/>
      <c r="Q194" s="699"/>
      <c r="R194" s="761"/>
      <c r="S194" s="709"/>
      <c r="T194" s="709"/>
    </row>
    <row r="195" spans="1:20" ht="14.25">
      <c r="A195" s="798">
        <v>52420</v>
      </c>
      <c r="B195" s="668" t="s">
        <v>1419</v>
      </c>
      <c r="C195" s="668"/>
      <c r="D195" s="879">
        <v>0</v>
      </c>
      <c r="E195" s="879">
        <v>5937898.7999999998</v>
      </c>
      <c r="F195" s="879">
        <v>153674.21</v>
      </c>
      <c r="G195" s="879">
        <v>5784224.5899999999</v>
      </c>
      <c r="H195" s="891"/>
      <c r="I195" s="663"/>
      <c r="K195" s="705"/>
      <c r="L195" s="770"/>
      <c r="M195" s="707"/>
      <c r="N195" s="708"/>
      <c r="O195" s="700"/>
      <c r="P195" s="700"/>
      <c r="Q195" s="699"/>
      <c r="R195" s="761"/>
      <c r="S195" s="709"/>
      <c r="T195" s="709"/>
    </row>
    <row r="196" spans="1:20" ht="14.25">
      <c r="A196" s="798">
        <v>52430</v>
      </c>
      <c r="B196" s="668" t="s">
        <v>1420</v>
      </c>
      <c r="C196" s="668"/>
      <c r="D196" s="879">
        <v>0</v>
      </c>
      <c r="E196" s="879">
        <v>936200</v>
      </c>
      <c r="F196" s="879">
        <v>0</v>
      </c>
      <c r="G196" s="879">
        <v>936200</v>
      </c>
      <c r="H196" s="891"/>
      <c r="I196" s="663"/>
      <c r="K196" s="705"/>
      <c r="L196" s="770"/>
      <c r="M196" s="707"/>
      <c r="N196" s="708"/>
      <c r="O196" s="700"/>
      <c r="P196" s="700"/>
      <c r="Q196" s="699"/>
      <c r="R196" s="761"/>
      <c r="S196" s="709"/>
      <c r="T196" s="709"/>
    </row>
    <row r="197" spans="1:20" ht="14.25">
      <c r="A197" s="798">
        <v>52510</v>
      </c>
      <c r="B197" s="668" t="s">
        <v>1421</v>
      </c>
      <c r="C197" s="668"/>
      <c r="D197" s="879">
        <v>0</v>
      </c>
      <c r="E197" s="879">
        <v>5224236.43</v>
      </c>
      <c r="F197" s="879">
        <v>631644.30000000005</v>
      </c>
      <c r="G197" s="879">
        <v>4592592.13</v>
      </c>
      <c r="H197" s="891"/>
      <c r="I197" s="663"/>
      <c r="K197" s="705"/>
      <c r="L197" s="770"/>
      <c r="M197" s="707"/>
      <c r="N197" s="708"/>
      <c r="O197" s="700"/>
      <c r="P197" s="700"/>
      <c r="Q197" s="699"/>
      <c r="R197" s="761"/>
      <c r="S197" s="709"/>
      <c r="T197" s="709"/>
    </row>
    <row r="198" spans="1:20" ht="14.25">
      <c r="A198" s="798">
        <v>55132</v>
      </c>
      <c r="B198" s="668" t="s">
        <v>1422</v>
      </c>
      <c r="C198" s="668"/>
      <c r="D198" s="879">
        <v>0</v>
      </c>
      <c r="E198" s="879">
        <v>404933.88</v>
      </c>
      <c r="F198" s="879">
        <v>0</v>
      </c>
      <c r="G198" s="879">
        <v>404933.88</v>
      </c>
      <c r="H198" s="891"/>
      <c r="I198" s="663"/>
      <c r="K198" s="705"/>
      <c r="L198" s="770"/>
      <c r="M198" s="707"/>
      <c r="N198" s="708"/>
      <c r="O198" s="700"/>
      <c r="P198" s="700"/>
      <c r="Q198" s="699"/>
      <c r="R198" s="761"/>
      <c r="S198" s="709"/>
      <c r="T198" s="709"/>
    </row>
    <row r="199" spans="1:20" ht="14.25">
      <c r="A199" s="798">
        <v>55151</v>
      </c>
      <c r="B199" s="672" t="s">
        <v>1423</v>
      </c>
      <c r="C199" s="672"/>
      <c r="D199" s="882">
        <v>0</v>
      </c>
      <c r="E199" s="882">
        <v>4724416.3899999997</v>
      </c>
      <c r="F199" s="882">
        <v>0</v>
      </c>
      <c r="G199" s="882">
        <v>4724416.3899999997</v>
      </c>
      <c r="H199" s="893"/>
      <c r="I199" s="663"/>
      <c r="K199" s="705"/>
      <c r="L199" s="770"/>
      <c r="M199" s="707"/>
      <c r="N199" s="708"/>
      <c r="O199" s="700"/>
      <c r="P199" s="700"/>
      <c r="Q199" s="699"/>
      <c r="R199" s="761"/>
      <c r="S199" s="709"/>
      <c r="T199" s="709"/>
    </row>
    <row r="200" spans="1:20" ht="14.25">
      <c r="A200" s="798">
        <v>55152</v>
      </c>
      <c r="B200" s="670" t="s">
        <v>1423</v>
      </c>
      <c r="C200" s="670"/>
      <c r="D200" s="883">
        <v>0</v>
      </c>
      <c r="E200" s="883">
        <v>1096348.67</v>
      </c>
      <c r="F200" s="883">
        <v>0</v>
      </c>
      <c r="G200" s="883">
        <v>1096348.67</v>
      </c>
      <c r="H200" s="884"/>
      <c r="I200" s="663"/>
      <c r="K200" s="705"/>
      <c r="L200" s="770"/>
      <c r="M200" s="707"/>
      <c r="N200" s="708"/>
      <c r="O200" s="700"/>
      <c r="P200" s="700"/>
      <c r="Q200" s="699"/>
      <c r="R200" s="761"/>
      <c r="S200" s="709"/>
      <c r="T200" s="709"/>
    </row>
    <row r="201" spans="1:20" ht="14.25">
      <c r="A201" s="798">
        <v>55153</v>
      </c>
      <c r="B201" s="669" t="s">
        <v>1424</v>
      </c>
      <c r="C201" s="669"/>
      <c r="D201" s="883">
        <v>0</v>
      </c>
      <c r="E201" s="883">
        <v>37570.589999999997</v>
      </c>
      <c r="F201" s="883">
        <v>0</v>
      </c>
      <c r="G201" s="883">
        <v>37570.589999999997</v>
      </c>
      <c r="H201" s="884"/>
      <c r="I201" s="663"/>
      <c r="K201" s="705"/>
      <c r="L201" s="770"/>
      <c r="M201" s="707"/>
      <c r="N201" s="708"/>
      <c r="O201" s="700"/>
      <c r="P201" s="700"/>
      <c r="Q201" s="699"/>
      <c r="R201" s="761"/>
      <c r="S201" s="709"/>
      <c r="T201" s="709"/>
    </row>
    <row r="202" spans="1:20" ht="14.25">
      <c r="A202" s="798">
        <v>55154</v>
      </c>
      <c r="B202" s="669" t="s">
        <v>1425</v>
      </c>
      <c r="C202" s="669"/>
      <c r="D202" s="883">
        <v>0</v>
      </c>
      <c r="E202" s="883">
        <v>161026.20000000001</v>
      </c>
      <c r="F202" s="883">
        <v>0</v>
      </c>
      <c r="G202" s="883">
        <v>161026.20000000001</v>
      </c>
      <c r="H202" s="884"/>
      <c r="I202" s="663"/>
      <c r="K202" s="705"/>
      <c r="L202" s="771"/>
      <c r="M202" s="707"/>
      <c r="N202" s="766"/>
      <c r="O202" s="767"/>
      <c r="P202" s="767"/>
      <c r="Q202" s="701"/>
      <c r="R202" s="761"/>
      <c r="S202" s="709"/>
      <c r="T202" s="709"/>
    </row>
    <row r="203" spans="1:20" ht="14.25">
      <c r="A203" s="798">
        <v>55156</v>
      </c>
      <c r="B203" s="669" t="s">
        <v>1426</v>
      </c>
      <c r="C203" s="669"/>
      <c r="D203" s="883">
        <v>0</v>
      </c>
      <c r="E203" s="883">
        <v>714615.96</v>
      </c>
      <c r="F203" s="883">
        <v>0</v>
      </c>
      <c r="G203" s="883">
        <v>714615.96</v>
      </c>
      <c r="H203" s="884"/>
      <c r="I203" s="663"/>
      <c r="K203" s="705"/>
      <c r="L203" s="705"/>
      <c r="M203" s="707"/>
      <c r="N203" s="705"/>
      <c r="O203" s="699"/>
      <c r="P203" s="699"/>
      <c r="Q203" s="699"/>
      <c r="R203" s="761"/>
      <c r="S203" s="709"/>
      <c r="T203" s="709"/>
    </row>
    <row r="204" spans="1:20" ht="14.25">
      <c r="A204" s="798">
        <v>55171</v>
      </c>
      <c r="B204" s="669" t="s">
        <v>1427</v>
      </c>
      <c r="C204" s="669"/>
      <c r="D204" s="883">
        <v>0</v>
      </c>
      <c r="E204" s="883">
        <v>770906.86</v>
      </c>
      <c r="F204" s="883">
        <v>0</v>
      </c>
      <c r="G204" s="883">
        <v>770906.86</v>
      </c>
      <c r="H204" s="884"/>
      <c r="I204" s="663"/>
      <c r="K204" s="705"/>
      <c r="L204" s="770"/>
      <c r="M204" s="707"/>
      <c r="N204" s="708"/>
      <c r="O204" s="699"/>
      <c r="P204" s="699"/>
      <c r="Q204" s="699"/>
      <c r="R204" s="761"/>
      <c r="S204" s="709"/>
      <c r="T204" s="709"/>
    </row>
    <row r="205" spans="1:20" ht="14.25">
      <c r="A205" s="798">
        <v>81110</v>
      </c>
      <c r="B205" s="668" t="s">
        <v>1429</v>
      </c>
      <c r="C205" s="668"/>
      <c r="D205" s="883">
        <v>0</v>
      </c>
      <c r="E205" s="883">
        <v>246660530.44</v>
      </c>
      <c r="F205" s="883">
        <v>0</v>
      </c>
      <c r="G205" s="883">
        <v>246660530.44</v>
      </c>
      <c r="H205" s="884"/>
      <c r="I205" s="663"/>
      <c r="K205" s="705"/>
      <c r="L205" s="770"/>
      <c r="M205" s="707"/>
      <c r="N205" s="708"/>
      <c r="O205" s="700"/>
      <c r="P205" s="700"/>
      <c r="Q205" s="699"/>
      <c r="R205" s="761"/>
      <c r="S205" s="709"/>
      <c r="T205" s="709"/>
    </row>
    <row r="206" spans="1:20" ht="14.25">
      <c r="A206" s="798">
        <v>81210</v>
      </c>
      <c r="B206" s="668" t="s">
        <v>1430</v>
      </c>
      <c r="C206" s="668"/>
      <c r="D206" s="879">
        <v>0</v>
      </c>
      <c r="E206" s="882">
        <v>479483525.00999999</v>
      </c>
      <c r="F206" s="883">
        <v>486133379.32999998</v>
      </c>
      <c r="G206" s="883">
        <v>-6649854.3200000003</v>
      </c>
      <c r="H206" s="884"/>
      <c r="I206" s="663"/>
      <c r="K206" s="705"/>
      <c r="L206" s="770"/>
      <c r="M206" s="707"/>
      <c r="N206" s="708"/>
      <c r="O206" s="700"/>
      <c r="P206" s="700"/>
      <c r="Q206" s="699"/>
      <c r="R206" s="761"/>
      <c r="S206" s="709"/>
      <c r="T206" s="709"/>
    </row>
    <row r="207" spans="1:20" ht="14.25">
      <c r="A207" s="798">
        <v>81310</v>
      </c>
      <c r="B207" s="672" t="s">
        <v>1431</v>
      </c>
      <c r="C207" s="672"/>
      <c r="D207" s="879">
        <v>0</v>
      </c>
      <c r="E207" s="882">
        <v>220763683</v>
      </c>
      <c r="F207" s="883">
        <v>190401519.47</v>
      </c>
      <c r="G207" s="883">
        <v>30362163.530000001</v>
      </c>
      <c r="H207" s="884"/>
      <c r="I207" s="663"/>
      <c r="K207" s="705"/>
      <c r="L207" s="770"/>
      <c r="M207" s="707"/>
      <c r="N207" s="708"/>
      <c r="O207" s="700"/>
      <c r="P207" s="700"/>
      <c r="Q207" s="699"/>
      <c r="R207" s="761"/>
      <c r="S207" s="709"/>
      <c r="T207" s="709"/>
    </row>
    <row r="208" spans="1:20" ht="14.25">
      <c r="A208" s="798">
        <v>81410</v>
      </c>
      <c r="B208" s="669" t="s">
        <v>1432</v>
      </c>
      <c r="C208" s="669"/>
      <c r="D208" s="882">
        <v>0</v>
      </c>
      <c r="E208" s="882">
        <v>307791171.43000001</v>
      </c>
      <c r="F208" s="883">
        <v>307791171.43000001</v>
      </c>
      <c r="G208" s="883">
        <v>0</v>
      </c>
      <c r="H208" s="884"/>
      <c r="I208" s="663"/>
      <c r="K208" s="705"/>
      <c r="L208" s="770"/>
      <c r="M208" s="707"/>
      <c r="N208" s="708"/>
      <c r="O208" s="700"/>
      <c r="P208" s="700"/>
      <c r="Q208" s="699"/>
      <c r="R208" s="761"/>
      <c r="S208" s="709"/>
      <c r="T208" s="709"/>
    </row>
    <row r="209" spans="1:20" ht="14.25">
      <c r="A209" s="798">
        <v>81510</v>
      </c>
      <c r="B209" s="664" t="s">
        <v>1433</v>
      </c>
      <c r="C209" s="664"/>
      <c r="D209" s="881">
        <v>0</v>
      </c>
      <c r="E209" s="881">
        <v>18709165.890000001</v>
      </c>
      <c r="F209" s="881">
        <v>289082005.54000002</v>
      </c>
      <c r="G209" s="881">
        <v>-270372839.64999998</v>
      </c>
      <c r="H209" s="881"/>
      <c r="I209" s="663"/>
      <c r="K209" s="705"/>
      <c r="L209" s="770"/>
      <c r="M209" s="707"/>
      <c r="N209" s="708"/>
      <c r="O209" s="700"/>
      <c r="P209" s="700"/>
      <c r="Q209" s="699"/>
      <c r="R209" s="761"/>
      <c r="S209" s="709"/>
      <c r="T209" s="709"/>
    </row>
    <row r="210" spans="1:20" ht="14.25">
      <c r="A210" s="798">
        <v>82110</v>
      </c>
      <c r="B210" s="672" t="s">
        <v>1434</v>
      </c>
      <c r="C210" s="672"/>
      <c r="D210" s="879">
        <v>0</v>
      </c>
      <c r="E210" s="879">
        <v>0</v>
      </c>
      <c r="F210" s="879">
        <v>246660530.44</v>
      </c>
      <c r="G210" s="879">
        <v>-246660530.44</v>
      </c>
      <c r="H210" s="880"/>
      <c r="I210" s="663"/>
      <c r="K210" s="705"/>
      <c r="L210" s="770"/>
      <c r="M210" s="707"/>
      <c r="N210" s="708"/>
      <c r="O210" s="700"/>
      <c r="P210" s="700"/>
      <c r="Q210" s="699"/>
      <c r="R210" s="761"/>
      <c r="S210" s="709"/>
      <c r="T210" s="709"/>
    </row>
    <row r="211" spans="1:20" ht="14.25">
      <c r="A211" s="798">
        <v>82210</v>
      </c>
      <c r="B211" s="672" t="s">
        <v>1435</v>
      </c>
      <c r="C211" s="672"/>
      <c r="D211" s="879">
        <v>0</v>
      </c>
      <c r="E211" s="879">
        <v>712576298.73000002</v>
      </c>
      <c r="F211" s="879">
        <v>709680042.82000005</v>
      </c>
      <c r="G211" s="879">
        <v>2896255.91</v>
      </c>
      <c r="H211" s="880"/>
      <c r="I211" s="663"/>
      <c r="K211" s="705"/>
      <c r="L211" s="770"/>
      <c r="M211" s="707"/>
      <c r="N211" s="708"/>
      <c r="O211" s="700"/>
      <c r="P211" s="700"/>
      <c r="Q211" s="699"/>
      <c r="R211" s="761"/>
      <c r="S211" s="709"/>
      <c r="T211" s="709"/>
    </row>
    <row r="212" spans="1:20" ht="14.25">
      <c r="A212" s="798">
        <v>82310</v>
      </c>
      <c r="B212" s="664" t="s">
        <v>1436</v>
      </c>
      <c r="C212" s="664"/>
      <c r="D212" s="881">
        <v>0</v>
      </c>
      <c r="E212" s="881">
        <v>271706333.47000003</v>
      </c>
      <c r="F212" s="881">
        <v>302068497</v>
      </c>
      <c r="G212" s="881">
        <v>-30362163.530000001</v>
      </c>
      <c r="H212" s="881"/>
      <c r="I212" s="663"/>
      <c r="K212" s="705"/>
      <c r="L212" s="770"/>
      <c r="M212" s="707"/>
      <c r="N212" s="708"/>
      <c r="O212" s="700"/>
      <c r="P212" s="700"/>
      <c r="Q212" s="699"/>
      <c r="R212" s="761"/>
      <c r="S212" s="709"/>
      <c r="T212" s="709"/>
    </row>
    <row r="213" spans="1:20" ht="14.25">
      <c r="A213" s="798">
        <v>82410</v>
      </c>
      <c r="B213" s="669" t="s">
        <v>1437</v>
      </c>
      <c r="C213" s="669"/>
      <c r="D213" s="883">
        <v>0</v>
      </c>
      <c r="E213" s="883">
        <v>455528503.64999998</v>
      </c>
      <c r="F213" s="883">
        <v>455528503.64999998</v>
      </c>
      <c r="G213" s="883">
        <v>0</v>
      </c>
      <c r="H213" s="884"/>
      <c r="I213" s="663"/>
      <c r="K213" s="705"/>
      <c r="L213" s="770"/>
      <c r="M213" s="707"/>
      <c r="N213" s="708"/>
      <c r="O213" s="700"/>
      <c r="P213" s="700"/>
      <c r="Q213" s="699"/>
      <c r="R213" s="761"/>
      <c r="S213" s="709"/>
      <c r="T213" s="709"/>
    </row>
    <row r="214" spans="1:20" ht="14.25">
      <c r="A214" s="798">
        <v>82510</v>
      </c>
      <c r="B214" s="669" t="s">
        <v>1438</v>
      </c>
      <c r="C214" s="669"/>
      <c r="D214" s="883">
        <v>0</v>
      </c>
      <c r="E214" s="883">
        <v>312323752.61000001</v>
      </c>
      <c r="F214" s="883">
        <v>312323752.61000001</v>
      </c>
      <c r="G214" s="883">
        <v>0</v>
      </c>
      <c r="H214" s="884"/>
      <c r="I214" s="663"/>
      <c r="K214" s="705"/>
      <c r="L214" s="771"/>
      <c r="M214" s="707"/>
      <c r="N214" s="766"/>
      <c r="O214" s="767"/>
      <c r="P214" s="767"/>
      <c r="Q214" s="701"/>
      <c r="R214" s="761"/>
      <c r="S214" s="709"/>
      <c r="T214" s="709"/>
    </row>
    <row r="215" spans="1:20" ht="14.25">
      <c r="A215" s="798">
        <v>82610</v>
      </c>
      <c r="B215" s="669" t="s">
        <v>1439</v>
      </c>
      <c r="C215" s="669"/>
      <c r="D215" s="883">
        <v>0</v>
      </c>
      <c r="E215" s="883">
        <v>359002494.10000002</v>
      </c>
      <c r="F215" s="883">
        <v>359002494.10000002</v>
      </c>
      <c r="G215" s="883">
        <v>0</v>
      </c>
      <c r="H215" s="884"/>
      <c r="I215" s="663"/>
      <c r="K215" s="705"/>
      <c r="L215" s="705"/>
      <c r="M215" s="707"/>
      <c r="N215" s="705"/>
      <c r="O215" s="699"/>
      <c r="P215" s="699"/>
      <c r="Q215" s="699"/>
      <c r="R215" s="761"/>
      <c r="S215" s="709"/>
      <c r="T215" s="709"/>
    </row>
    <row r="216" spans="1:20" ht="14.25">
      <c r="A216" s="798">
        <v>82710</v>
      </c>
      <c r="B216" s="668" t="s">
        <v>1440</v>
      </c>
      <c r="C216" s="668"/>
      <c r="D216" s="883">
        <v>0</v>
      </c>
      <c r="E216" s="883">
        <v>338954824.04000002</v>
      </c>
      <c r="F216" s="883">
        <v>64828385.979999997</v>
      </c>
      <c r="G216" s="883">
        <v>274126438.06</v>
      </c>
      <c r="H216" s="884"/>
      <c r="I216" s="663"/>
      <c r="K216" s="705"/>
      <c r="L216" s="770"/>
      <c r="M216" s="707"/>
      <c r="N216" s="708"/>
      <c r="O216" s="699"/>
      <c r="P216" s="699"/>
      <c r="Q216" s="699"/>
      <c r="R216" s="761"/>
      <c r="S216" s="709"/>
      <c r="T216" s="709"/>
    </row>
    <row r="217" spans="1:20" ht="14.25">
      <c r="A217" s="798">
        <v>99999</v>
      </c>
      <c r="B217" s="669" t="s">
        <v>1442</v>
      </c>
      <c r="C217" s="669"/>
      <c r="D217" s="882">
        <v>0</v>
      </c>
      <c r="E217" s="882">
        <v>9553783.8699999992</v>
      </c>
      <c r="F217" s="883">
        <v>9553783.8699999992</v>
      </c>
      <c r="G217" s="883">
        <v>0</v>
      </c>
      <c r="H217" s="884"/>
      <c r="I217" s="663"/>
      <c r="K217" s="705"/>
      <c r="L217" s="770"/>
      <c r="M217" s="707"/>
      <c r="N217" s="708"/>
      <c r="O217" s="700"/>
      <c r="P217" s="700"/>
      <c r="Q217" s="699"/>
      <c r="R217" s="761"/>
      <c r="S217" s="709"/>
      <c r="T217" s="709"/>
    </row>
    <row r="218" spans="1:20" ht="14.25">
      <c r="A218" s="798"/>
      <c r="B218" s="669"/>
      <c r="C218" s="669"/>
      <c r="D218" s="883" t="s">
        <v>1350</v>
      </c>
      <c r="E218" s="883" t="s">
        <v>1350</v>
      </c>
      <c r="F218" s="883" t="s">
        <v>1350</v>
      </c>
      <c r="G218" s="883" t="s">
        <v>1350</v>
      </c>
      <c r="H218" s="884"/>
      <c r="I218" s="663"/>
      <c r="K218" s="705"/>
      <c r="L218" s="770"/>
      <c r="M218" s="707"/>
      <c r="N218" s="708"/>
      <c r="O218" s="700"/>
      <c r="P218" s="700"/>
      <c r="Q218" s="699"/>
      <c r="R218" s="761"/>
      <c r="S218" s="709"/>
      <c r="T218" s="709"/>
    </row>
    <row r="219" spans="1:20" ht="14.25">
      <c r="A219" s="798"/>
      <c r="B219" s="669"/>
      <c r="C219" s="669"/>
      <c r="D219" s="883">
        <v>0</v>
      </c>
      <c r="E219" s="883">
        <v>5833489709.8699999</v>
      </c>
      <c r="F219" s="883">
        <v>5833489709.8699999</v>
      </c>
      <c r="G219" s="883">
        <v>0</v>
      </c>
      <c r="H219" s="884"/>
      <c r="I219" s="663"/>
      <c r="K219" s="705"/>
      <c r="L219" s="770"/>
      <c r="M219" s="707"/>
      <c r="N219" s="708"/>
      <c r="O219" s="700"/>
      <c r="P219" s="700"/>
      <c r="Q219" s="699"/>
      <c r="R219" s="761"/>
      <c r="S219" s="709"/>
      <c r="T219" s="709"/>
    </row>
    <row r="220" spans="1:20" ht="14.25">
      <c r="K220" s="705"/>
      <c r="L220" s="770"/>
      <c r="M220" s="707"/>
      <c r="N220" s="708"/>
      <c r="O220" s="700"/>
      <c r="P220" s="700"/>
      <c r="Q220" s="699"/>
      <c r="R220" s="761"/>
      <c r="S220" s="709"/>
      <c r="T220" s="709"/>
    </row>
    <row r="221" spans="1:20" ht="14.25">
      <c r="K221" s="705"/>
      <c r="L221" s="770"/>
      <c r="M221" s="707"/>
      <c r="N221" s="708"/>
      <c r="O221" s="700"/>
      <c r="P221" s="700"/>
      <c r="Q221" s="699"/>
      <c r="R221" s="761"/>
      <c r="S221" s="709"/>
      <c r="T221" s="709"/>
    </row>
    <row r="222" spans="1:20" ht="14.25">
      <c r="K222" s="705"/>
      <c r="L222" s="770"/>
      <c r="M222" s="707"/>
      <c r="N222" s="708"/>
      <c r="O222" s="700"/>
      <c r="P222" s="700"/>
      <c r="Q222" s="699"/>
      <c r="R222" s="761"/>
      <c r="S222" s="709"/>
      <c r="T222" s="709"/>
    </row>
    <row r="223" spans="1:20" ht="14.25">
      <c r="K223" s="705"/>
      <c r="L223" s="770"/>
      <c r="M223" s="707"/>
      <c r="N223" s="708"/>
      <c r="O223" s="700"/>
      <c r="P223" s="700"/>
      <c r="Q223" s="699"/>
      <c r="R223" s="761"/>
      <c r="S223" s="709"/>
      <c r="T223" s="709"/>
    </row>
    <row r="224" spans="1:20" ht="14.25">
      <c r="K224" s="705"/>
      <c r="L224" s="770"/>
      <c r="M224" s="707"/>
      <c r="N224" s="708"/>
      <c r="O224" s="700"/>
      <c r="P224" s="700"/>
      <c r="Q224" s="699"/>
      <c r="R224" s="761"/>
      <c r="S224" s="709"/>
      <c r="T224" s="709"/>
    </row>
    <row r="225" spans="11:20" ht="14.25">
      <c r="K225" s="705"/>
      <c r="L225" s="770"/>
      <c r="M225" s="707"/>
      <c r="N225" s="708"/>
      <c r="O225" s="700"/>
      <c r="P225" s="700"/>
      <c r="Q225" s="699"/>
      <c r="R225" s="761"/>
      <c r="S225" s="709"/>
      <c r="T225" s="709"/>
    </row>
    <row r="226" spans="11:20" ht="14.25">
      <c r="K226" s="705"/>
      <c r="L226" s="771"/>
      <c r="M226" s="707"/>
      <c r="N226" s="766"/>
      <c r="O226" s="767"/>
      <c r="P226" s="767"/>
      <c r="Q226" s="701"/>
      <c r="R226" s="761"/>
      <c r="S226" s="709"/>
      <c r="T226" s="709"/>
    </row>
    <row r="227" spans="11:20" ht="14.25">
      <c r="K227" s="705"/>
      <c r="L227" s="705"/>
      <c r="M227" s="707"/>
      <c r="N227" s="705"/>
      <c r="O227" s="699"/>
      <c r="P227" s="699"/>
      <c r="Q227" s="699"/>
      <c r="R227" s="761"/>
      <c r="S227" s="709"/>
      <c r="T227" s="709"/>
    </row>
    <row r="228" spans="11:20" ht="14.25">
      <c r="K228" s="705"/>
      <c r="L228" s="770"/>
      <c r="M228" s="707"/>
      <c r="N228" s="708"/>
      <c r="O228" s="699"/>
      <c r="P228" s="699"/>
      <c r="Q228" s="699"/>
      <c r="R228" s="761"/>
      <c r="S228" s="709"/>
      <c r="T228" s="709"/>
    </row>
    <row r="229" spans="11:20" ht="14.25">
      <c r="K229" s="705"/>
      <c r="L229" s="770"/>
      <c r="M229" s="707"/>
      <c r="N229" s="708"/>
      <c r="O229" s="700"/>
      <c r="P229" s="700"/>
      <c r="Q229" s="699"/>
      <c r="R229" s="761"/>
      <c r="S229" s="709"/>
      <c r="T229" s="709"/>
    </row>
    <row r="230" spans="11:20" ht="14.25">
      <c r="K230" s="705"/>
      <c r="L230" s="770"/>
      <c r="M230" s="707"/>
      <c r="N230" s="708"/>
      <c r="O230" s="700"/>
      <c r="P230" s="700"/>
      <c r="Q230" s="699"/>
      <c r="R230" s="761"/>
      <c r="S230" s="709"/>
      <c r="T230" s="709"/>
    </row>
    <row r="231" spans="11:20" ht="14.25">
      <c r="K231" s="705"/>
      <c r="L231" s="770"/>
      <c r="M231" s="707"/>
      <c r="N231" s="708"/>
      <c r="O231" s="700"/>
      <c r="P231" s="700"/>
      <c r="Q231" s="699"/>
      <c r="R231" s="761"/>
      <c r="S231" s="709"/>
      <c r="T231" s="709"/>
    </row>
    <row r="232" spans="11:20" ht="14.25">
      <c r="K232" s="705"/>
      <c r="L232" s="770"/>
      <c r="M232" s="707"/>
      <c r="N232" s="708"/>
      <c r="O232" s="700"/>
      <c r="P232" s="700"/>
      <c r="Q232" s="699"/>
      <c r="R232" s="761"/>
      <c r="S232" s="709"/>
      <c r="T232" s="709"/>
    </row>
    <row r="233" spans="11:20" ht="14.25">
      <c r="K233" s="705"/>
      <c r="L233" s="770"/>
      <c r="M233" s="707"/>
      <c r="N233" s="708"/>
      <c r="O233" s="700"/>
      <c r="P233" s="700"/>
      <c r="Q233" s="699"/>
      <c r="R233" s="761"/>
      <c r="S233" s="709"/>
      <c r="T233" s="709"/>
    </row>
    <row r="234" spans="11:20" ht="14.25">
      <c r="K234" s="705"/>
      <c r="L234" s="770"/>
      <c r="M234" s="707"/>
      <c r="N234" s="708"/>
      <c r="O234" s="700"/>
      <c r="P234" s="700"/>
      <c r="Q234" s="699"/>
      <c r="R234" s="761"/>
      <c r="S234" s="709"/>
      <c r="T234" s="709"/>
    </row>
    <row r="235" spans="11:20" ht="14.25">
      <c r="K235" s="705"/>
      <c r="L235" s="770"/>
      <c r="M235" s="707"/>
      <c r="N235" s="708"/>
      <c r="O235" s="700"/>
      <c r="P235" s="700"/>
      <c r="Q235" s="699"/>
      <c r="R235" s="761"/>
      <c r="S235" s="709"/>
      <c r="T235" s="709"/>
    </row>
    <row r="236" spans="11:20" ht="14.25">
      <c r="K236" s="705"/>
      <c r="L236" s="770"/>
      <c r="M236" s="707"/>
      <c r="N236" s="708"/>
      <c r="O236" s="700"/>
      <c r="P236" s="700"/>
      <c r="Q236" s="699"/>
      <c r="R236" s="761"/>
      <c r="S236" s="709"/>
      <c r="T236" s="709"/>
    </row>
    <row r="237" spans="11:20" ht="14.25">
      <c r="K237" s="705"/>
      <c r="L237" s="770"/>
      <c r="M237" s="707"/>
      <c r="N237" s="708"/>
      <c r="O237" s="700"/>
      <c r="P237" s="700"/>
      <c r="Q237" s="699"/>
      <c r="R237" s="761"/>
      <c r="S237" s="709"/>
      <c r="T237" s="709"/>
    </row>
    <row r="238" spans="11:20" ht="14.25">
      <c r="K238" s="705"/>
      <c r="L238" s="771"/>
      <c r="M238" s="707"/>
      <c r="N238" s="766"/>
      <c r="O238" s="767"/>
      <c r="P238" s="767"/>
      <c r="Q238" s="701"/>
      <c r="R238" s="761"/>
      <c r="S238" s="709"/>
      <c r="T238" s="709"/>
    </row>
    <row r="239" spans="11:20" ht="14.25">
      <c r="K239" s="705"/>
      <c r="L239" s="705"/>
      <c r="M239" s="707"/>
      <c r="N239" s="705"/>
      <c r="O239" s="699"/>
      <c r="P239" s="699"/>
      <c r="Q239" s="699"/>
      <c r="R239" s="761"/>
      <c r="S239" s="709"/>
      <c r="T239" s="709"/>
    </row>
    <row r="240" spans="11:20" ht="14.25">
      <c r="K240" s="705"/>
      <c r="L240" s="770"/>
      <c r="M240" s="707"/>
      <c r="N240" s="708"/>
      <c r="O240" s="699"/>
      <c r="P240" s="699"/>
      <c r="Q240" s="699"/>
      <c r="R240" s="761"/>
      <c r="S240" s="709"/>
      <c r="T240" s="709"/>
    </row>
    <row r="241" spans="11:20" ht="14.25">
      <c r="K241" s="705"/>
      <c r="L241" s="770"/>
      <c r="M241" s="707"/>
      <c r="N241" s="708"/>
      <c r="O241" s="700"/>
      <c r="P241" s="700"/>
      <c r="Q241" s="699"/>
      <c r="R241" s="761"/>
      <c r="S241" s="709"/>
      <c r="T241" s="709"/>
    </row>
    <row r="242" spans="11:20" ht="14.25">
      <c r="K242" s="705"/>
      <c r="L242" s="770"/>
      <c r="M242" s="707"/>
      <c r="N242" s="708"/>
      <c r="O242" s="700"/>
      <c r="P242" s="700"/>
      <c r="Q242" s="699"/>
      <c r="R242" s="761"/>
      <c r="S242" s="709"/>
      <c r="T242" s="709"/>
    </row>
    <row r="243" spans="11:20" ht="14.25">
      <c r="K243" s="705"/>
      <c r="L243" s="770"/>
      <c r="M243" s="707"/>
      <c r="N243" s="708"/>
      <c r="O243" s="700"/>
      <c r="P243" s="700"/>
      <c r="Q243" s="699"/>
      <c r="R243" s="761"/>
      <c r="S243" s="709"/>
      <c r="T243" s="709"/>
    </row>
    <row r="244" spans="11:20" ht="14.25">
      <c r="K244" s="705"/>
      <c r="L244" s="770"/>
      <c r="M244" s="707"/>
      <c r="N244" s="708"/>
      <c r="O244" s="700"/>
      <c r="P244" s="700"/>
      <c r="Q244" s="699"/>
      <c r="R244" s="761"/>
      <c r="S244" s="709"/>
      <c r="T244" s="709"/>
    </row>
    <row r="245" spans="11:20" ht="14.25">
      <c r="K245" s="705"/>
      <c r="L245" s="770"/>
      <c r="M245" s="707"/>
      <c r="N245" s="708"/>
      <c r="O245" s="700"/>
      <c r="P245" s="700"/>
      <c r="Q245" s="699"/>
      <c r="R245" s="761"/>
      <c r="S245" s="709"/>
      <c r="T245" s="709"/>
    </row>
    <row r="246" spans="11:20" ht="14.25">
      <c r="K246" s="705"/>
      <c r="L246" s="770"/>
      <c r="M246" s="707"/>
      <c r="N246" s="708"/>
      <c r="O246" s="700"/>
      <c r="P246" s="700"/>
      <c r="Q246" s="699"/>
      <c r="R246" s="761"/>
      <c r="S246" s="709"/>
      <c r="T246" s="709"/>
    </row>
    <row r="247" spans="11:20" ht="14.25">
      <c r="K247" s="705"/>
      <c r="L247" s="770"/>
      <c r="M247" s="707"/>
      <c r="N247" s="708"/>
      <c r="O247" s="700"/>
      <c r="P247" s="700"/>
      <c r="Q247" s="699"/>
      <c r="R247" s="761"/>
      <c r="S247" s="709"/>
      <c r="T247" s="709"/>
    </row>
    <row r="248" spans="11:20" ht="14.25">
      <c r="K248" s="705"/>
      <c r="L248" s="770"/>
      <c r="M248" s="707"/>
      <c r="N248" s="708"/>
      <c r="O248" s="700"/>
      <c r="P248" s="700"/>
      <c r="Q248" s="699"/>
      <c r="R248" s="761"/>
      <c r="S248" s="709"/>
      <c r="T248" s="709"/>
    </row>
    <row r="249" spans="11:20" ht="14.25">
      <c r="K249" s="705"/>
      <c r="L249" s="770"/>
      <c r="M249" s="707"/>
      <c r="N249" s="708"/>
      <c r="O249" s="700"/>
      <c r="P249" s="700"/>
      <c r="Q249" s="699"/>
      <c r="R249" s="761"/>
      <c r="S249" s="709"/>
      <c r="T249" s="709"/>
    </row>
    <row r="250" spans="11:20" ht="14.25">
      <c r="K250" s="705"/>
      <c r="L250" s="771"/>
      <c r="M250" s="707"/>
      <c r="N250" s="766"/>
      <c r="O250" s="767"/>
      <c r="P250" s="767"/>
      <c r="Q250" s="701"/>
      <c r="R250" s="761"/>
      <c r="S250" s="709"/>
      <c r="T250" s="709"/>
    </row>
    <row r="251" spans="11:20" ht="14.25">
      <c r="K251" s="705"/>
      <c r="L251" s="705"/>
      <c r="M251" s="707"/>
      <c r="N251" s="705"/>
      <c r="O251" s="699"/>
      <c r="P251" s="699"/>
      <c r="Q251" s="699"/>
      <c r="R251" s="761"/>
      <c r="S251" s="709"/>
      <c r="T251" s="709"/>
    </row>
    <row r="252" spans="11:20" ht="14.25">
      <c r="K252" s="705"/>
      <c r="L252" s="770"/>
      <c r="M252" s="707"/>
      <c r="N252" s="708"/>
      <c r="O252" s="699"/>
      <c r="P252" s="699"/>
      <c r="Q252" s="699"/>
      <c r="R252" s="761"/>
      <c r="S252" s="709"/>
      <c r="T252" s="709"/>
    </row>
    <row r="253" spans="11:20" ht="14.25">
      <c r="K253" s="705"/>
      <c r="L253" s="770"/>
      <c r="M253" s="707"/>
      <c r="N253" s="708"/>
      <c r="O253" s="700"/>
      <c r="P253" s="700"/>
      <c r="Q253" s="699"/>
      <c r="R253" s="761"/>
      <c r="S253" s="709"/>
      <c r="T253" s="709"/>
    </row>
    <row r="254" spans="11:20" ht="14.25">
      <c r="K254" s="705"/>
      <c r="L254" s="770"/>
      <c r="M254" s="707"/>
      <c r="N254" s="708"/>
      <c r="O254" s="700"/>
      <c r="P254" s="700"/>
      <c r="Q254" s="699"/>
      <c r="R254" s="761"/>
      <c r="S254" s="709"/>
      <c r="T254" s="709"/>
    </row>
    <row r="255" spans="11:20" ht="14.25">
      <c r="K255" s="705"/>
      <c r="L255" s="770"/>
      <c r="M255" s="707"/>
      <c r="N255" s="708"/>
      <c r="O255" s="700"/>
      <c r="P255" s="700"/>
      <c r="Q255" s="699"/>
      <c r="R255" s="761"/>
      <c r="S255" s="709"/>
      <c r="T255" s="709"/>
    </row>
    <row r="256" spans="11:20" ht="14.25">
      <c r="K256" s="705"/>
      <c r="L256" s="770"/>
      <c r="M256" s="707"/>
      <c r="N256" s="708"/>
      <c r="O256" s="700"/>
      <c r="P256" s="700"/>
      <c r="Q256" s="699"/>
      <c r="R256" s="761"/>
      <c r="S256" s="709"/>
      <c r="T256" s="709"/>
    </row>
    <row r="257" spans="11:20" ht="14.25">
      <c r="K257" s="705"/>
      <c r="L257" s="770"/>
      <c r="M257" s="707"/>
      <c r="N257" s="708"/>
      <c r="O257" s="700"/>
      <c r="P257" s="700"/>
      <c r="Q257" s="699"/>
      <c r="R257" s="761"/>
      <c r="S257" s="709"/>
      <c r="T257" s="709"/>
    </row>
    <row r="258" spans="11:20" ht="14.25">
      <c r="K258" s="705"/>
      <c r="L258" s="770"/>
      <c r="M258" s="707"/>
      <c r="N258" s="708"/>
      <c r="O258" s="700"/>
      <c r="P258" s="700"/>
      <c r="Q258" s="699"/>
      <c r="R258" s="761"/>
      <c r="S258" s="709"/>
      <c r="T258" s="709"/>
    </row>
    <row r="259" spans="11:20" ht="14.25">
      <c r="K259" s="705"/>
      <c r="L259" s="770"/>
      <c r="M259" s="707"/>
      <c r="N259" s="708"/>
      <c r="O259" s="700"/>
      <c r="P259" s="700"/>
      <c r="Q259" s="699"/>
      <c r="R259" s="761"/>
      <c r="S259" s="709"/>
      <c r="T259" s="709"/>
    </row>
    <row r="260" spans="11:20" ht="14.25">
      <c r="K260" s="705"/>
      <c r="L260" s="770"/>
      <c r="M260" s="707"/>
      <c r="N260" s="708"/>
      <c r="O260" s="700"/>
      <c r="P260" s="700"/>
      <c r="Q260" s="699"/>
      <c r="R260" s="761"/>
      <c r="S260" s="709"/>
      <c r="T260" s="709"/>
    </row>
    <row r="261" spans="11:20" ht="14.25">
      <c r="K261" s="705"/>
      <c r="L261" s="770"/>
      <c r="M261" s="707"/>
      <c r="N261" s="708"/>
      <c r="O261" s="700"/>
      <c r="P261" s="700"/>
      <c r="Q261" s="699"/>
      <c r="R261" s="761"/>
      <c r="S261" s="709"/>
      <c r="T261" s="709"/>
    </row>
    <row r="262" spans="11:20" ht="14.25">
      <c r="K262" s="705"/>
      <c r="L262" s="771"/>
      <c r="M262" s="707"/>
      <c r="N262" s="766"/>
      <c r="O262" s="767"/>
      <c r="P262" s="767"/>
      <c r="Q262" s="701"/>
      <c r="R262" s="761"/>
      <c r="S262" s="709"/>
      <c r="T262" s="709"/>
    </row>
    <row r="263" spans="11:20" ht="14.25">
      <c r="K263" s="705"/>
      <c r="L263" s="705"/>
      <c r="M263" s="707"/>
      <c r="N263" s="705"/>
      <c r="O263" s="699"/>
      <c r="P263" s="699"/>
      <c r="Q263" s="699"/>
      <c r="R263" s="761"/>
      <c r="S263" s="709"/>
      <c r="T263" s="709"/>
    </row>
    <row r="264" spans="11:20" ht="14.25">
      <c r="K264" s="705"/>
      <c r="L264" s="770"/>
      <c r="M264" s="707"/>
      <c r="N264" s="708"/>
      <c r="O264" s="699"/>
      <c r="P264" s="699"/>
      <c r="Q264" s="699"/>
      <c r="R264" s="761"/>
      <c r="S264" s="709"/>
      <c r="T264" s="709"/>
    </row>
    <row r="265" spans="11:20" ht="14.25">
      <c r="K265" s="705"/>
      <c r="L265" s="770"/>
      <c r="M265" s="707"/>
      <c r="N265" s="708"/>
      <c r="O265" s="700"/>
      <c r="P265" s="700"/>
      <c r="Q265" s="699"/>
      <c r="R265" s="761"/>
      <c r="S265" s="709"/>
      <c r="T265" s="709"/>
    </row>
    <row r="266" spans="11:20" ht="14.25">
      <c r="K266" s="705"/>
      <c r="L266" s="770"/>
      <c r="M266" s="707"/>
      <c r="N266" s="708"/>
      <c r="O266" s="700"/>
      <c r="P266" s="700"/>
      <c r="Q266" s="699"/>
      <c r="R266" s="761"/>
      <c r="S266" s="709"/>
      <c r="T266" s="709"/>
    </row>
    <row r="267" spans="11:20" ht="14.25">
      <c r="K267" s="705"/>
      <c r="L267" s="770"/>
      <c r="M267" s="707"/>
      <c r="N267" s="708"/>
      <c r="O267" s="700"/>
      <c r="P267" s="700"/>
      <c r="Q267" s="699"/>
      <c r="R267" s="761"/>
      <c r="S267" s="709"/>
      <c r="T267" s="709"/>
    </row>
    <row r="268" spans="11:20" ht="14.25">
      <c r="K268" s="705"/>
      <c r="L268" s="770"/>
      <c r="M268" s="707"/>
      <c r="N268" s="708"/>
      <c r="O268" s="700"/>
      <c r="P268" s="700"/>
      <c r="Q268" s="699"/>
      <c r="R268" s="761"/>
      <c r="S268" s="709"/>
      <c r="T268" s="709"/>
    </row>
    <row r="269" spans="11:20" ht="14.25">
      <c r="K269" s="705"/>
      <c r="L269" s="770"/>
      <c r="M269" s="707"/>
      <c r="N269" s="708"/>
      <c r="O269" s="700"/>
      <c r="P269" s="700"/>
      <c r="Q269" s="699"/>
      <c r="R269" s="761"/>
      <c r="S269" s="709"/>
      <c r="T269" s="709"/>
    </row>
    <row r="270" spans="11:20" ht="14.25">
      <c r="K270" s="705"/>
      <c r="L270" s="770"/>
      <c r="M270" s="707"/>
      <c r="N270" s="708"/>
      <c r="O270" s="700"/>
      <c r="P270" s="700"/>
      <c r="Q270" s="699"/>
      <c r="R270" s="761"/>
      <c r="S270" s="709"/>
      <c r="T270" s="709"/>
    </row>
    <row r="271" spans="11:20" ht="14.25">
      <c r="K271" s="705"/>
      <c r="L271" s="770"/>
      <c r="M271" s="707"/>
      <c r="N271" s="708"/>
      <c r="O271" s="700"/>
      <c r="P271" s="700"/>
      <c r="Q271" s="699"/>
      <c r="R271" s="761"/>
      <c r="S271" s="709"/>
      <c r="T271" s="709"/>
    </row>
    <row r="272" spans="11:20" ht="14.25">
      <c r="K272" s="705"/>
      <c r="L272" s="770"/>
      <c r="M272" s="707"/>
      <c r="N272" s="708"/>
      <c r="O272" s="700"/>
      <c r="P272" s="700"/>
      <c r="Q272" s="699"/>
      <c r="R272" s="761"/>
      <c r="S272" s="709"/>
      <c r="T272" s="709"/>
    </row>
    <row r="273" spans="11:20" ht="14.25">
      <c r="K273" s="705"/>
      <c r="L273" s="770"/>
      <c r="M273" s="707"/>
      <c r="N273" s="708"/>
      <c r="O273" s="700"/>
      <c r="P273" s="700"/>
      <c r="Q273" s="699"/>
      <c r="R273" s="761"/>
      <c r="S273" s="709"/>
      <c r="T273" s="709"/>
    </row>
    <row r="274" spans="11:20" ht="14.25">
      <c r="K274" s="705"/>
      <c r="L274" s="771"/>
      <c r="M274" s="707"/>
      <c r="N274" s="766"/>
      <c r="O274" s="767"/>
      <c r="P274" s="767"/>
      <c r="Q274" s="701"/>
      <c r="R274" s="761"/>
      <c r="S274" s="709"/>
      <c r="T274" s="709"/>
    </row>
    <row r="275" spans="11:20" ht="14.25">
      <c r="K275" s="705"/>
      <c r="L275" s="705"/>
      <c r="M275" s="707"/>
      <c r="N275" s="705"/>
      <c r="O275" s="699"/>
      <c r="P275" s="699"/>
      <c r="Q275" s="699"/>
      <c r="R275" s="761"/>
      <c r="S275" s="709"/>
      <c r="T275" s="709"/>
    </row>
    <row r="276" spans="11:20" ht="14.25">
      <c r="K276" s="705"/>
      <c r="L276" s="770"/>
      <c r="M276" s="707"/>
      <c r="N276" s="708"/>
      <c r="O276" s="699"/>
      <c r="P276" s="699"/>
      <c r="Q276" s="699"/>
      <c r="R276" s="761"/>
      <c r="S276" s="709"/>
      <c r="T276" s="709"/>
    </row>
    <row r="277" spans="11:20" ht="14.25">
      <c r="K277" s="705"/>
      <c r="L277" s="770"/>
      <c r="M277" s="707"/>
      <c r="N277" s="708"/>
      <c r="O277" s="700"/>
      <c r="P277" s="700"/>
      <c r="Q277" s="699"/>
      <c r="R277" s="761"/>
      <c r="S277" s="709"/>
      <c r="T277" s="709"/>
    </row>
    <row r="278" spans="11:20" ht="14.25">
      <c r="K278" s="705"/>
      <c r="L278" s="770"/>
      <c r="M278" s="707"/>
      <c r="N278" s="708"/>
      <c r="O278" s="700"/>
      <c r="P278" s="700"/>
      <c r="Q278" s="699"/>
      <c r="R278" s="761"/>
      <c r="S278" s="709"/>
      <c r="T278" s="709"/>
    </row>
    <row r="279" spans="11:20" ht="14.25">
      <c r="K279" s="705"/>
      <c r="L279" s="770"/>
      <c r="M279" s="707"/>
      <c r="N279" s="708"/>
      <c r="O279" s="700"/>
      <c r="P279" s="700"/>
      <c r="Q279" s="699"/>
      <c r="R279" s="761"/>
      <c r="S279" s="709"/>
      <c r="T279" s="709"/>
    </row>
    <row r="280" spans="11:20" ht="14.25">
      <c r="K280" s="705"/>
      <c r="L280" s="770"/>
      <c r="M280" s="707"/>
      <c r="N280" s="708"/>
      <c r="O280" s="700"/>
      <c r="P280" s="700"/>
      <c r="Q280" s="699"/>
      <c r="R280" s="761"/>
      <c r="S280" s="709"/>
      <c r="T280" s="709"/>
    </row>
    <row r="281" spans="11:20" ht="14.25">
      <c r="K281" s="705"/>
      <c r="L281" s="770"/>
      <c r="M281" s="707"/>
      <c r="N281" s="708"/>
      <c r="O281" s="700"/>
      <c r="P281" s="700"/>
      <c r="Q281" s="699"/>
      <c r="R281" s="761"/>
      <c r="S281" s="709"/>
      <c r="T281" s="709"/>
    </row>
    <row r="282" spans="11:20" ht="14.25">
      <c r="K282" s="705"/>
      <c r="L282" s="770"/>
      <c r="M282" s="707"/>
      <c r="N282" s="708"/>
      <c r="O282" s="700"/>
      <c r="P282" s="700"/>
      <c r="Q282" s="699"/>
      <c r="R282" s="761"/>
      <c r="S282" s="709"/>
      <c r="T282" s="709"/>
    </row>
    <row r="283" spans="11:20" ht="14.25">
      <c r="K283" s="705"/>
      <c r="L283" s="770"/>
      <c r="M283" s="707"/>
      <c r="N283" s="708"/>
      <c r="O283" s="700"/>
      <c r="P283" s="700"/>
      <c r="Q283" s="699"/>
      <c r="R283" s="761"/>
      <c r="S283" s="709"/>
      <c r="T283" s="709"/>
    </row>
    <row r="284" spans="11:20" ht="14.25">
      <c r="K284" s="705"/>
      <c r="L284" s="770"/>
      <c r="M284" s="707"/>
      <c r="N284" s="708"/>
      <c r="O284" s="700"/>
      <c r="P284" s="700"/>
      <c r="Q284" s="699"/>
      <c r="R284" s="761"/>
      <c r="S284" s="709"/>
      <c r="T284" s="709"/>
    </row>
    <row r="285" spans="11:20" ht="14.25">
      <c r="K285" s="705"/>
      <c r="L285" s="770"/>
      <c r="M285" s="707"/>
      <c r="N285" s="708"/>
      <c r="O285" s="700"/>
      <c r="P285" s="700"/>
      <c r="Q285" s="699"/>
      <c r="R285" s="761"/>
      <c r="S285" s="709"/>
      <c r="T285" s="709"/>
    </row>
    <row r="286" spans="11:20" ht="14.25">
      <c r="K286" s="705"/>
      <c r="L286" s="771"/>
      <c r="M286" s="707"/>
      <c r="N286" s="766"/>
      <c r="O286" s="767"/>
      <c r="P286" s="767"/>
      <c r="Q286" s="701"/>
      <c r="R286" s="761"/>
      <c r="S286" s="709"/>
      <c r="T286" s="709"/>
    </row>
    <row r="287" spans="11:20" ht="14.25">
      <c r="K287" s="705"/>
      <c r="L287" s="705"/>
      <c r="M287" s="707"/>
      <c r="N287" s="705"/>
      <c r="O287" s="699"/>
      <c r="P287" s="699"/>
      <c r="Q287" s="699"/>
      <c r="R287" s="761"/>
      <c r="S287" s="709"/>
      <c r="T287" s="709"/>
    </row>
    <row r="288" spans="11:20" ht="14.25">
      <c r="K288" s="705"/>
      <c r="L288" s="770"/>
      <c r="M288" s="707"/>
      <c r="N288" s="708"/>
      <c r="O288" s="699"/>
      <c r="P288" s="699"/>
      <c r="Q288" s="699"/>
      <c r="R288" s="761"/>
      <c r="S288" s="709"/>
      <c r="T288" s="709"/>
    </row>
    <row r="289" spans="11:20" ht="14.25">
      <c r="K289" s="705"/>
      <c r="L289" s="770"/>
      <c r="M289" s="707"/>
      <c r="N289" s="708"/>
      <c r="O289" s="700"/>
      <c r="P289" s="700"/>
      <c r="Q289" s="699"/>
      <c r="R289" s="761"/>
      <c r="S289" s="709"/>
      <c r="T289" s="709"/>
    </row>
    <row r="290" spans="11:20" ht="14.25">
      <c r="K290" s="705"/>
      <c r="L290" s="770"/>
      <c r="M290" s="707"/>
      <c r="N290" s="708"/>
      <c r="O290" s="700"/>
      <c r="P290" s="700"/>
      <c r="Q290" s="699"/>
      <c r="R290" s="761"/>
      <c r="S290" s="709"/>
      <c r="T290" s="709"/>
    </row>
    <row r="291" spans="11:20" ht="14.25">
      <c r="K291" s="705"/>
      <c r="L291" s="770"/>
      <c r="M291" s="707"/>
      <c r="N291" s="708"/>
      <c r="O291" s="700"/>
      <c r="P291" s="700"/>
      <c r="Q291" s="699"/>
      <c r="R291" s="761"/>
      <c r="S291" s="709"/>
      <c r="T291" s="709"/>
    </row>
    <row r="292" spans="11:20" ht="14.25">
      <c r="K292" s="705"/>
      <c r="L292" s="770"/>
      <c r="M292" s="707"/>
      <c r="N292" s="708"/>
      <c r="O292" s="700"/>
      <c r="P292" s="700"/>
      <c r="Q292" s="699"/>
      <c r="R292" s="761"/>
      <c r="S292" s="709"/>
      <c r="T292" s="709"/>
    </row>
    <row r="293" spans="11:20" ht="14.25">
      <c r="K293" s="705"/>
      <c r="L293" s="770"/>
      <c r="M293" s="707"/>
      <c r="N293" s="708"/>
      <c r="O293" s="700"/>
      <c r="P293" s="700"/>
      <c r="Q293" s="699"/>
      <c r="R293" s="761"/>
      <c r="S293" s="709"/>
      <c r="T293" s="709"/>
    </row>
    <row r="294" spans="11:20" ht="14.25">
      <c r="K294" s="705"/>
      <c r="L294" s="770"/>
      <c r="M294" s="707"/>
      <c r="N294" s="708"/>
      <c r="O294" s="700"/>
      <c r="P294" s="700"/>
      <c r="Q294" s="699"/>
      <c r="R294" s="761"/>
      <c r="S294" s="709"/>
      <c r="T294" s="709"/>
    </row>
    <row r="295" spans="11:20" ht="14.25">
      <c r="K295" s="705"/>
      <c r="L295" s="770"/>
      <c r="M295" s="707"/>
      <c r="N295" s="708"/>
      <c r="O295" s="700"/>
      <c r="P295" s="700"/>
      <c r="Q295" s="699"/>
      <c r="R295" s="761"/>
      <c r="S295" s="709"/>
      <c r="T295" s="709"/>
    </row>
    <row r="296" spans="11:20" ht="14.25">
      <c r="K296" s="705"/>
      <c r="L296" s="770"/>
      <c r="M296" s="707"/>
      <c r="N296" s="708"/>
      <c r="O296" s="700"/>
      <c r="P296" s="700"/>
      <c r="Q296" s="699"/>
      <c r="R296" s="761"/>
      <c r="S296" s="709"/>
      <c r="T296" s="709"/>
    </row>
    <row r="297" spans="11:20" ht="14.25">
      <c r="K297" s="705"/>
      <c r="L297" s="770"/>
      <c r="M297" s="707"/>
      <c r="N297" s="708"/>
      <c r="O297" s="700"/>
      <c r="P297" s="700"/>
      <c r="Q297" s="699"/>
      <c r="R297" s="761"/>
      <c r="S297" s="709"/>
      <c r="T297" s="709"/>
    </row>
    <row r="298" spans="11:20" ht="14.25">
      <c r="K298" s="705"/>
      <c r="L298" s="771"/>
      <c r="M298" s="707"/>
      <c r="N298" s="766"/>
      <c r="O298" s="767"/>
      <c r="P298" s="767"/>
      <c r="Q298" s="701"/>
      <c r="R298" s="761"/>
      <c r="S298" s="709"/>
      <c r="T298" s="709"/>
    </row>
    <row r="299" spans="11:20" ht="14.25">
      <c r="K299" s="705"/>
      <c r="L299" s="705"/>
      <c r="M299" s="707"/>
      <c r="N299" s="705"/>
      <c r="O299" s="699"/>
      <c r="P299" s="699"/>
      <c r="Q299" s="699"/>
      <c r="R299" s="761"/>
      <c r="S299" s="709"/>
      <c r="T299" s="709"/>
    </row>
    <row r="300" spans="11:20" ht="14.25">
      <c r="K300" s="705"/>
      <c r="L300" s="770"/>
      <c r="M300" s="707"/>
      <c r="N300" s="708"/>
      <c r="O300" s="699"/>
      <c r="P300" s="699"/>
      <c r="Q300" s="699"/>
      <c r="R300" s="761"/>
      <c r="S300" s="709"/>
      <c r="T300" s="709"/>
    </row>
    <row r="301" spans="11:20" ht="14.25">
      <c r="K301" s="705"/>
      <c r="L301" s="770"/>
      <c r="M301" s="707"/>
      <c r="N301" s="708"/>
      <c r="O301" s="700"/>
      <c r="P301" s="700"/>
      <c r="Q301" s="699"/>
      <c r="R301" s="761"/>
      <c r="S301" s="709"/>
      <c r="T301" s="709"/>
    </row>
    <row r="302" spans="11:20" ht="14.25">
      <c r="K302" s="705"/>
      <c r="L302" s="770"/>
      <c r="M302" s="707"/>
      <c r="N302" s="708"/>
      <c r="O302" s="700"/>
      <c r="P302" s="700"/>
      <c r="Q302" s="699"/>
      <c r="R302" s="761"/>
      <c r="S302" s="709"/>
      <c r="T302" s="709"/>
    </row>
    <row r="303" spans="11:20" ht="14.25">
      <c r="K303" s="705"/>
      <c r="L303" s="770"/>
      <c r="M303" s="707"/>
      <c r="N303" s="708"/>
      <c r="O303" s="700"/>
      <c r="P303" s="700"/>
      <c r="Q303" s="699"/>
      <c r="R303" s="761"/>
      <c r="S303" s="709"/>
      <c r="T303" s="709"/>
    </row>
    <row r="304" spans="11:20" ht="14.25">
      <c r="K304" s="705"/>
      <c r="L304" s="770"/>
      <c r="M304" s="707"/>
      <c r="N304" s="708"/>
      <c r="O304" s="700"/>
      <c r="P304" s="700"/>
      <c r="Q304" s="699"/>
      <c r="R304" s="761"/>
      <c r="S304" s="709"/>
      <c r="T304" s="709"/>
    </row>
    <row r="305" spans="11:20" ht="14.25">
      <c r="K305" s="705"/>
      <c r="L305" s="770"/>
      <c r="M305" s="707"/>
      <c r="N305" s="708"/>
      <c r="O305" s="700"/>
      <c r="P305" s="700"/>
      <c r="Q305" s="699"/>
      <c r="R305" s="761"/>
      <c r="S305" s="709"/>
      <c r="T305" s="709"/>
    </row>
    <row r="306" spans="11:20" ht="14.25">
      <c r="K306" s="705"/>
      <c r="L306" s="770"/>
      <c r="M306" s="707"/>
      <c r="N306" s="708"/>
      <c r="O306" s="700"/>
      <c r="P306" s="700"/>
      <c r="Q306" s="699"/>
      <c r="R306" s="761"/>
      <c r="S306" s="709"/>
      <c r="T306" s="709"/>
    </row>
    <row r="307" spans="11:20" ht="14.25">
      <c r="K307" s="705"/>
      <c r="L307" s="770"/>
      <c r="M307" s="707"/>
      <c r="N307" s="708"/>
      <c r="O307" s="700"/>
      <c r="P307" s="700"/>
      <c r="Q307" s="699"/>
      <c r="R307" s="761"/>
      <c r="S307" s="709"/>
      <c r="T307" s="709"/>
    </row>
    <row r="308" spans="11:20" ht="14.25">
      <c r="K308" s="705"/>
      <c r="L308" s="770"/>
      <c r="M308" s="707"/>
      <c r="N308" s="708"/>
      <c r="O308" s="700"/>
      <c r="P308" s="700"/>
      <c r="Q308" s="699"/>
      <c r="R308" s="761"/>
      <c r="S308" s="709"/>
      <c r="T308" s="709"/>
    </row>
    <row r="309" spans="11:20" ht="14.25">
      <c r="K309" s="705"/>
      <c r="L309" s="770"/>
      <c r="M309" s="707"/>
      <c r="N309" s="708"/>
      <c r="O309" s="700"/>
      <c r="P309" s="700"/>
      <c r="Q309" s="699"/>
      <c r="R309" s="761"/>
      <c r="S309" s="709"/>
      <c r="T309" s="709"/>
    </row>
    <row r="310" spans="11:20" ht="14.25">
      <c r="K310" s="705"/>
      <c r="L310" s="771"/>
      <c r="M310" s="707"/>
      <c r="N310" s="766"/>
      <c r="O310" s="767"/>
      <c r="P310" s="767"/>
      <c r="Q310" s="701"/>
      <c r="R310" s="761"/>
      <c r="S310" s="709"/>
      <c r="T310" s="709"/>
    </row>
    <row r="311" spans="11:20" ht="14.25">
      <c r="K311" s="705"/>
      <c r="L311" s="705"/>
      <c r="M311" s="707"/>
      <c r="N311" s="705"/>
      <c r="O311" s="699"/>
      <c r="P311" s="699"/>
      <c r="Q311" s="699"/>
      <c r="R311" s="761"/>
      <c r="S311" s="709"/>
      <c r="T311" s="709"/>
    </row>
    <row r="312" spans="11:20" ht="14.25">
      <c r="K312" s="705"/>
      <c r="L312" s="770"/>
      <c r="M312" s="707"/>
      <c r="N312" s="708"/>
      <c r="O312" s="699"/>
      <c r="P312" s="699"/>
      <c r="Q312" s="699"/>
      <c r="R312" s="761"/>
      <c r="S312" s="709"/>
      <c r="T312" s="709"/>
    </row>
    <row r="313" spans="11:20" ht="14.25">
      <c r="K313" s="705"/>
      <c r="L313" s="770"/>
      <c r="M313" s="707"/>
      <c r="N313" s="708"/>
      <c r="O313" s="700"/>
      <c r="P313" s="700"/>
      <c r="Q313" s="699"/>
      <c r="R313" s="761"/>
      <c r="S313" s="709"/>
      <c r="T313" s="709"/>
    </row>
    <row r="314" spans="11:20" ht="14.25">
      <c r="K314" s="705"/>
      <c r="L314" s="770"/>
      <c r="M314" s="707"/>
      <c r="N314" s="708"/>
      <c r="O314" s="700"/>
      <c r="P314" s="700"/>
      <c r="Q314" s="699"/>
      <c r="R314" s="761"/>
      <c r="S314" s="709"/>
      <c r="T314" s="709"/>
    </row>
    <row r="315" spans="11:20" ht="14.25">
      <c r="K315" s="705"/>
      <c r="L315" s="770"/>
      <c r="M315" s="707"/>
      <c r="N315" s="708"/>
      <c r="O315" s="700"/>
      <c r="P315" s="700"/>
      <c r="Q315" s="699"/>
      <c r="R315" s="761"/>
      <c r="S315" s="709"/>
      <c r="T315" s="709"/>
    </row>
    <row r="316" spans="11:20" ht="14.25">
      <c r="K316" s="705"/>
      <c r="L316" s="770"/>
      <c r="M316" s="707"/>
      <c r="N316" s="708"/>
      <c r="O316" s="700"/>
      <c r="P316" s="700"/>
      <c r="Q316" s="699"/>
      <c r="R316" s="761"/>
      <c r="S316" s="709"/>
      <c r="T316" s="709"/>
    </row>
    <row r="317" spans="11:20" ht="14.25">
      <c r="K317" s="705"/>
      <c r="L317" s="705"/>
      <c r="M317" s="707"/>
      <c r="N317" s="773"/>
      <c r="O317" s="699"/>
      <c r="P317" s="699"/>
      <c r="Q317" s="699"/>
      <c r="R317" s="761"/>
      <c r="S317" s="709"/>
      <c r="T317" s="709"/>
    </row>
    <row r="318" spans="11:20" ht="14.25">
      <c r="K318" s="705"/>
      <c r="L318" s="770"/>
      <c r="M318" s="707"/>
      <c r="N318" s="708"/>
      <c r="O318" s="700"/>
      <c r="P318" s="700"/>
      <c r="Q318" s="699"/>
      <c r="R318" s="761"/>
      <c r="S318" s="709"/>
      <c r="T318" s="709"/>
    </row>
    <row r="319" spans="11:20" ht="14.25">
      <c r="K319" s="705"/>
      <c r="L319" s="770"/>
      <c r="M319" s="707"/>
      <c r="N319" s="708"/>
      <c r="O319" s="700"/>
      <c r="P319" s="700"/>
      <c r="Q319" s="699"/>
      <c r="R319" s="761"/>
      <c r="S319" s="709"/>
      <c r="T319" s="709"/>
    </row>
    <row r="320" spans="11:20" ht="14.25">
      <c r="K320" s="705"/>
      <c r="L320" s="770"/>
      <c r="M320" s="707"/>
      <c r="N320" s="708"/>
      <c r="O320" s="700"/>
      <c r="P320" s="700"/>
      <c r="Q320" s="699"/>
      <c r="R320" s="761"/>
      <c r="S320" s="709"/>
      <c r="T320" s="709"/>
    </row>
    <row r="321" spans="11:20" ht="14.25">
      <c r="K321" s="705"/>
      <c r="L321" s="770"/>
      <c r="M321" s="707"/>
      <c r="N321" s="708"/>
      <c r="O321" s="700"/>
      <c r="P321" s="700"/>
      <c r="Q321" s="699"/>
      <c r="R321" s="761"/>
      <c r="S321" s="709"/>
      <c r="T321" s="709"/>
    </row>
    <row r="322" spans="11:20" ht="14.25">
      <c r="K322" s="705"/>
      <c r="L322" s="770"/>
      <c r="M322" s="707"/>
      <c r="N322" s="708"/>
      <c r="O322" s="700"/>
      <c r="P322" s="700"/>
      <c r="Q322" s="699"/>
      <c r="R322" s="761"/>
      <c r="S322" s="709"/>
      <c r="T322" s="709"/>
    </row>
    <row r="323" spans="11:20" ht="14.25">
      <c r="K323" s="705"/>
      <c r="L323" s="771"/>
      <c r="M323" s="707"/>
      <c r="N323" s="766"/>
      <c r="O323" s="767"/>
      <c r="P323" s="767"/>
      <c r="Q323" s="701"/>
      <c r="R323" s="761"/>
      <c r="S323" s="709"/>
      <c r="T323" s="709"/>
    </row>
    <row r="324" spans="11:20" ht="14.25">
      <c r="K324" s="705"/>
      <c r="L324" s="705"/>
      <c r="M324" s="707"/>
      <c r="N324" s="705"/>
      <c r="O324" s="699"/>
      <c r="P324" s="699"/>
      <c r="Q324" s="699"/>
      <c r="R324" s="761"/>
      <c r="S324" s="709"/>
      <c r="T324" s="709"/>
    </row>
    <row r="325" spans="11:20" ht="14.25">
      <c r="K325" s="705"/>
      <c r="L325" s="770"/>
      <c r="M325" s="707"/>
      <c r="N325" s="708"/>
      <c r="O325" s="699"/>
      <c r="P325" s="699"/>
      <c r="Q325" s="699"/>
      <c r="R325" s="761"/>
      <c r="S325" s="709"/>
      <c r="T325" s="709"/>
    </row>
    <row r="326" spans="11:20" ht="14.25">
      <c r="K326" s="705"/>
      <c r="L326" s="705"/>
      <c r="M326" s="707"/>
      <c r="N326" s="773"/>
      <c r="O326" s="699"/>
      <c r="P326" s="699"/>
      <c r="Q326" s="699"/>
      <c r="R326" s="761"/>
      <c r="S326" s="709"/>
      <c r="T326" s="709"/>
    </row>
    <row r="327" spans="11:20" ht="14.25">
      <c r="K327" s="705"/>
      <c r="L327" s="770"/>
      <c r="M327" s="707"/>
      <c r="N327" s="708"/>
      <c r="O327" s="700"/>
      <c r="P327" s="700"/>
      <c r="Q327" s="699"/>
      <c r="R327" s="761"/>
      <c r="S327" s="709"/>
      <c r="T327" s="709"/>
    </row>
    <row r="328" spans="11:20" ht="14.25">
      <c r="K328" s="705"/>
      <c r="L328" s="770"/>
      <c r="M328" s="707"/>
      <c r="N328" s="708"/>
      <c r="O328" s="700"/>
      <c r="P328" s="700"/>
      <c r="Q328" s="699"/>
      <c r="R328" s="761"/>
      <c r="S328" s="709"/>
      <c r="T328" s="709"/>
    </row>
    <row r="329" spans="11:20" ht="14.25">
      <c r="K329" s="705"/>
      <c r="L329" s="705"/>
      <c r="M329" s="707"/>
      <c r="N329" s="773"/>
      <c r="O329" s="699"/>
      <c r="P329" s="699"/>
      <c r="Q329" s="699"/>
      <c r="R329" s="761"/>
      <c r="S329" s="709"/>
      <c r="T329" s="709"/>
    </row>
    <row r="330" spans="11:20" ht="14.25">
      <c r="K330" s="705"/>
      <c r="L330" s="770"/>
      <c r="M330" s="707"/>
      <c r="N330" s="708"/>
      <c r="O330" s="700"/>
      <c r="P330" s="700"/>
      <c r="Q330" s="699"/>
      <c r="R330" s="761"/>
      <c r="S330" s="709"/>
      <c r="T330" s="709"/>
    </row>
    <row r="331" spans="11:20" ht="14.25">
      <c r="K331" s="705"/>
      <c r="L331" s="770"/>
      <c r="M331" s="707"/>
      <c r="N331" s="708"/>
      <c r="O331" s="700"/>
      <c r="P331" s="700"/>
      <c r="Q331" s="699"/>
      <c r="R331" s="761"/>
      <c r="S331" s="709"/>
      <c r="T331" s="709"/>
    </row>
    <row r="332" spans="11:20" ht="14.25">
      <c r="K332" s="705"/>
      <c r="L332" s="770"/>
      <c r="M332" s="707"/>
      <c r="N332" s="708"/>
      <c r="O332" s="700"/>
      <c r="P332" s="700"/>
      <c r="Q332" s="699"/>
      <c r="R332" s="761"/>
      <c r="S332" s="709"/>
      <c r="T332" s="709"/>
    </row>
    <row r="333" spans="11:20" ht="14.25">
      <c r="K333" s="705"/>
      <c r="L333" s="770"/>
      <c r="M333" s="707"/>
      <c r="N333" s="708"/>
      <c r="O333" s="700"/>
      <c r="P333" s="700"/>
      <c r="Q333" s="699"/>
      <c r="R333" s="761"/>
      <c r="S333" s="709"/>
      <c r="T333" s="709"/>
    </row>
    <row r="334" spans="11:20" ht="14.25">
      <c r="K334" s="705"/>
      <c r="L334" s="770"/>
      <c r="M334" s="707"/>
      <c r="N334" s="708"/>
      <c r="O334" s="700"/>
      <c r="P334" s="700"/>
      <c r="Q334" s="699"/>
      <c r="R334" s="761"/>
      <c r="S334" s="709"/>
      <c r="T334" s="709"/>
    </row>
    <row r="335" spans="11:20" ht="14.25">
      <c r="K335" s="705"/>
      <c r="L335" s="770"/>
      <c r="M335" s="707"/>
      <c r="N335" s="708"/>
      <c r="O335" s="700"/>
      <c r="P335" s="700"/>
      <c r="Q335" s="699"/>
      <c r="R335" s="761"/>
      <c r="S335" s="709"/>
      <c r="T335" s="709"/>
    </row>
    <row r="336" spans="11:20" ht="14.25">
      <c r="K336" s="705"/>
      <c r="L336" s="770"/>
      <c r="M336" s="707"/>
      <c r="N336" s="708"/>
      <c r="O336" s="700"/>
      <c r="P336" s="700"/>
      <c r="Q336" s="699"/>
      <c r="R336" s="761"/>
      <c r="S336" s="709"/>
      <c r="T336" s="709"/>
    </row>
    <row r="337" spans="11:20" ht="14.25">
      <c r="K337" s="705"/>
      <c r="L337" s="771"/>
      <c r="M337" s="707"/>
      <c r="N337" s="766"/>
      <c r="O337" s="767"/>
      <c r="P337" s="767"/>
      <c r="Q337" s="701"/>
      <c r="R337" s="761"/>
      <c r="S337" s="709"/>
      <c r="T337" s="709"/>
    </row>
    <row r="338" spans="11:20" ht="14.25">
      <c r="K338" s="705"/>
      <c r="L338" s="705"/>
      <c r="M338" s="707"/>
      <c r="N338" s="705"/>
      <c r="O338" s="699"/>
      <c r="P338" s="699"/>
      <c r="Q338" s="699"/>
      <c r="R338" s="709"/>
      <c r="S338" s="709"/>
      <c r="T338" s="709"/>
    </row>
    <row r="339" spans="11:20" ht="14.25">
      <c r="K339" s="705"/>
      <c r="L339" s="770"/>
      <c r="M339" s="707"/>
      <c r="N339" s="708"/>
      <c r="O339" s="699"/>
      <c r="P339" s="699"/>
      <c r="Q339" s="699"/>
      <c r="R339" s="709"/>
      <c r="S339" s="709"/>
      <c r="T339" s="709"/>
    </row>
    <row r="340" spans="11:20" ht="14.25">
      <c r="K340" s="705"/>
      <c r="L340" s="770"/>
      <c r="M340" s="707"/>
      <c r="N340" s="708"/>
      <c r="O340" s="700"/>
      <c r="P340" s="700"/>
      <c r="Q340" s="699"/>
      <c r="R340" s="709"/>
      <c r="S340" s="709"/>
      <c r="T340" s="709"/>
    </row>
    <row r="341" spans="11:20" ht="14.25">
      <c r="K341" s="705"/>
      <c r="L341" s="770"/>
      <c r="M341" s="707"/>
      <c r="N341" s="708"/>
      <c r="O341" s="700"/>
      <c r="P341" s="700"/>
      <c r="Q341" s="699"/>
      <c r="R341" s="709"/>
      <c r="S341" s="709"/>
      <c r="T341" s="709"/>
    </row>
    <row r="342" spans="11:20" ht="14.25">
      <c r="K342" s="705"/>
      <c r="L342" s="705"/>
      <c r="M342" s="707"/>
      <c r="N342" s="773"/>
      <c r="O342" s="699"/>
      <c r="P342" s="699"/>
      <c r="Q342" s="699"/>
      <c r="R342" s="709"/>
      <c r="S342" s="709"/>
      <c r="T342" s="709"/>
    </row>
    <row r="343" spans="11:20" ht="14.25">
      <c r="K343" s="705"/>
      <c r="L343" s="705"/>
      <c r="M343" s="707"/>
      <c r="N343" s="773"/>
      <c r="O343" s="699"/>
      <c r="P343" s="699"/>
      <c r="Q343" s="699"/>
      <c r="R343" s="709"/>
      <c r="S343" s="709"/>
      <c r="T343" s="709"/>
    </row>
    <row r="344" spans="11:20" ht="14.25">
      <c r="K344" s="705"/>
      <c r="L344" s="770"/>
      <c r="M344" s="707"/>
      <c r="N344" s="708"/>
      <c r="O344" s="700"/>
      <c r="P344" s="700"/>
      <c r="Q344" s="699"/>
      <c r="R344" s="709"/>
      <c r="S344" s="709"/>
      <c r="T344" s="709"/>
    </row>
    <row r="345" spans="11:20" ht="14.25">
      <c r="K345" s="705"/>
      <c r="L345" s="770"/>
      <c r="M345" s="707"/>
      <c r="N345" s="708"/>
      <c r="O345" s="700"/>
      <c r="P345" s="700"/>
      <c r="Q345" s="699"/>
      <c r="R345" s="709"/>
      <c r="S345" s="709"/>
      <c r="T345" s="709"/>
    </row>
    <row r="346" spans="11:20" ht="14.25">
      <c r="K346" s="705"/>
      <c r="L346" s="770"/>
      <c r="M346" s="707"/>
      <c r="N346" s="708"/>
      <c r="O346" s="700"/>
      <c r="P346" s="700"/>
      <c r="Q346" s="699"/>
      <c r="R346" s="709"/>
      <c r="S346" s="709"/>
      <c r="T346" s="709"/>
    </row>
    <row r="347" spans="11:20" ht="14.25">
      <c r="K347" s="705"/>
      <c r="L347" s="770"/>
      <c r="M347" s="707"/>
      <c r="N347" s="708"/>
      <c r="O347" s="700"/>
      <c r="P347" s="700"/>
      <c r="Q347" s="699"/>
      <c r="R347" s="709"/>
      <c r="S347" s="709"/>
      <c r="T347" s="709"/>
    </row>
    <row r="348" spans="11:20" ht="14.25">
      <c r="K348" s="705"/>
      <c r="L348" s="770"/>
      <c r="M348" s="707"/>
      <c r="N348" s="708"/>
      <c r="O348" s="700"/>
      <c r="P348" s="700"/>
      <c r="Q348" s="699"/>
      <c r="R348" s="709"/>
      <c r="S348" s="709"/>
      <c r="T348" s="709"/>
    </row>
    <row r="349" spans="11:20" ht="14.25">
      <c r="K349" s="705"/>
      <c r="L349" s="770"/>
      <c r="M349" s="707"/>
      <c r="N349" s="708"/>
      <c r="O349" s="700"/>
      <c r="P349" s="700"/>
      <c r="Q349" s="699"/>
      <c r="R349" s="709"/>
      <c r="S349" s="709"/>
      <c r="T349" s="709"/>
    </row>
    <row r="350" spans="11:20" ht="14.25">
      <c r="K350" s="705"/>
      <c r="L350" s="770"/>
      <c r="M350" s="707"/>
      <c r="N350" s="708"/>
      <c r="O350" s="700"/>
      <c r="P350" s="700"/>
      <c r="Q350" s="699"/>
      <c r="R350" s="709"/>
      <c r="S350" s="709"/>
      <c r="T350" s="709"/>
    </row>
    <row r="351" spans="11:20" ht="14.25">
      <c r="K351" s="705"/>
      <c r="L351" s="771"/>
      <c r="M351" s="707"/>
      <c r="N351" s="766"/>
      <c r="O351" s="767"/>
      <c r="P351" s="767"/>
      <c r="Q351" s="701"/>
      <c r="R351" s="709"/>
      <c r="S351" s="709"/>
      <c r="T351" s="709"/>
    </row>
    <row r="352" spans="11:20" ht="14.25">
      <c r="K352" s="775"/>
      <c r="L352" s="705"/>
      <c r="M352" s="707"/>
      <c r="N352" s="705"/>
      <c r="O352" s="699"/>
      <c r="P352" s="699"/>
      <c r="Q352" s="699"/>
      <c r="R352" s="709"/>
      <c r="S352" s="709"/>
      <c r="T352" s="709"/>
    </row>
    <row r="353" spans="11:20" ht="14.25">
      <c r="K353" s="705"/>
      <c r="L353" s="770"/>
      <c r="M353" s="707"/>
      <c r="N353" s="708"/>
      <c r="O353" s="699"/>
      <c r="P353" s="699"/>
      <c r="Q353" s="699"/>
      <c r="R353" s="709"/>
      <c r="S353" s="709"/>
      <c r="T353" s="709"/>
    </row>
    <row r="354" spans="11:20" ht="14.25">
      <c r="K354" s="705"/>
      <c r="L354" s="770"/>
      <c r="M354" s="707"/>
      <c r="N354" s="708"/>
      <c r="O354" s="700"/>
      <c r="P354" s="700"/>
      <c r="Q354" s="699"/>
      <c r="R354" s="709"/>
      <c r="S354" s="709"/>
      <c r="T354" s="709"/>
    </row>
    <row r="355" spans="11:20" ht="14.25">
      <c r="K355" s="705"/>
      <c r="L355" s="770"/>
      <c r="M355" s="707"/>
      <c r="N355" s="708"/>
      <c r="O355" s="700"/>
      <c r="P355" s="700"/>
      <c r="Q355" s="699"/>
      <c r="R355" s="709"/>
      <c r="S355" s="709"/>
      <c r="T355" s="709"/>
    </row>
    <row r="356" spans="11:20" ht="14.25">
      <c r="K356" s="705"/>
      <c r="L356" s="770"/>
      <c r="M356" s="707"/>
      <c r="N356" s="708"/>
      <c r="O356" s="700"/>
      <c r="P356" s="700"/>
      <c r="Q356" s="699"/>
      <c r="R356" s="709"/>
      <c r="S356" s="709"/>
      <c r="T356" s="709"/>
    </row>
    <row r="357" spans="11:20" ht="14.25">
      <c r="K357" s="705"/>
      <c r="L357" s="770"/>
      <c r="M357" s="707"/>
      <c r="N357" s="708"/>
      <c r="O357" s="700"/>
      <c r="P357" s="700"/>
      <c r="Q357" s="699"/>
      <c r="R357" s="709"/>
      <c r="S357" s="709"/>
      <c r="T357" s="709"/>
    </row>
    <row r="358" spans="11:20" ht="14.25">
      <c r="K358" s="705"/>
      <c r="L358" s="770"/>
      <c r="M358" s="707"/>
      <c r="N358" s="708"/>
      <c r="O358" s="700"/>
      <c r="P358" s="700"/>
      <c r="Q358" s="699"/>
      <c r="R358" s="709"/>
      <c r="S358" s="709"/>
      <c r="T358" s="709"/>
    </row>
    <row r="359" spans="11:20" ht="14.25">
      <c r="K359" s="705"/>
      <c r="L359" s="770"/>
      <c r="M359" s="707"/>
      <c r="N359" s="708"/>
      <c r="O359" s="700"/>
      <c r="P359" s="700"/>
      <c r="Q359" s="699"/>
      <c r="R359" s="709"/>
      <c r="S359" s="709"/>
      <c r="T359" s="709"/>
    </row>
    <row r="360" spans="11:20" ht="14.25">
      <c r="K360" s="705"/>
      <c r="L360" s="770"/>
      <c r="M360" s="707"/>
      <c r="N360" s="708"/>
      <c r="O360" s="700"/>
      <c r="P360" s="700"/>
      <c r="Q360" s="699"/>
      <c r="R360" s="709"/>
      <c r="S360" s="709"/>
      <c r="T360" s="709"/>
    </row>
    <row r="361" spans="11:20" ht="14.25">
      <c r="K361" s="705"/>
      <c r="L361" s="770"/>
      <c r="M361" s="707"/>
      <c r="N361" s="708"/>
      <c r="O361" s="700"/>
      <c r="P361" s="700"/>
      <c r="Q361" s="699"/>
      <c r="R361" s="709"/>
      <c r="S361" s="709"/>
      <c r="T361" s="709"/>
    </row>
    <row r="362" spans="11:20" ht="14.25">
      <c r="K362" s="705"/>
      <c r="L362" s="770"/>
      <c r="M362" s="707"/>
      <c r="N362" s="708"/>
      <c r="O362" s="700"/>
      <c r="P362" s="700"/>
      <c r="Q362" s="699"/>
      <c r="R362" s="709"/>
      <c r="S362" s="709"/>
      <c r="T362" s="709"/>
    </row>
    <row r="363" spans="11:20" ht="14.25">
      <c r="K363" s="705"/>
      <c r="L363" s="771"/>
      <c r="M363" s="707"/>
      <c r="N363" s="766"/>
      <c r="O363" s="767"/>
      <c r="P363" s="767"/>
      <c r="Q363" s="701"/>
      <c r="R363" s="709"/>
      <c r="S363" s="709"/>
      <c r="T363" s="709"/>
    </row>
    <row r="364" spans="11:20" ht="14.25">
      <c r="K364" s="775"/>
      <c r="L364" s="705"/>
      <c r="M364" s="707"/>
      <c r="N364" s="705"/>
      <c r="O364" s="699"/>
      <c r="P364" s="699"/>
      <c r="Q364" s="699"/>
      <c r="R364" s="709"/>
      <c r="S364" s="709"/>
      <c r="T364" s="709"/>
    </row>
    <row r="365" spans="11:20" ht="14.25">
      <c r="K365" s="705"/>
      <c r="L365" s="770"/>
      <c r="M365" s="707"/>
      <c r="N365" s="708"/>
      <c r="O365" s="699"/>
      <c r="P365" s="699"/>
      <c r="Q365" s="699"/>
      <c r="R365" s="709"/>
      <c r="S365" s="709"/>
      <c r="T365" s="709"/>
    </row>
    <row r="366" spans="11:20" ht="14.25">
      <c r="K366" s="705"/>
      <c r="L366" s="770"/>
      <c r="M366" s="707"/>
      <c r="N366" s="708"/>
      <c r="O366" s="700"/>
      <c r="P366" s="700"/>
      <c r="Q366" s="699"/>
      <c r="R366" s="709"/>
      <c r="S366" s="709"/>
      <c r="T366" s="709"/>
    </row>
    <row r="367" spans="11:20" ht="14.25">
      <c r="K367" s="705"/>
      <c r="L367" s="770"/>
      <c r="M367" s="707"/>
      <c r="N367" s="708"/>
      <c r="O367" s="700"/>
      <c r="P367" s="700"/>
      <c r="Q367" s="699"/>
      <c r="R367" s="709"/>
      <c r="S367" s="709"/>
      <c r="T367" s="709"/>
    </row>
    <row r="368" spans="11:20" ht="14.25">
      <c r="K368" s="705"/>
      <c r="L368" s="770"/>
      <c r="M368" s="707"/>
      <c r="N368" s="708"/>
      <c r="O368" s="700"/>
      <c r="P368" s="700"/>
      <c r="Q368" s="699"/>
      <c r="R368" s="709"/>
      <c r="S368" s="709"/>
      <c r="T368" s="709"/>
    </row>
    <row r="369" spans="11:20" ht="14.25">
      <c r="K369" s="705"/>
      <c r="L369" s="770"/>
      <c r="M369" s="707"/>
      <c r="N369" s="708"/>
      <c r="O369" s="700"/>
      <c r="P369" s="700"/>
      <c r="Q369" s="699"/>
      <c r="R369" s="709"/>
      <c r="S369" s="709"/>
      <c r="T369" s="709"/>
    </row>
    <row r="370" spans="11:20" ht="14.25">
      <c r="K370" s="705"/>
      <c r="L370" s="770"/>
      <c r="M370" s="707"/>
      <c r="N370" s="708"/>
      <c r="O370" s="700"/>
      <c r="P370" s="700"/>
      <c r="Q370" s="699"/>
      <c r="R370" s="709"/>
      <c r="S370" s="709"/>
      <c r="T370" s="709"/>
    </row>
    <row r="371" spans="11:20" ht="14.25">
      <c r="K371" s="705"/>
      <c r="L371" s="770"/>
      <c r="M371" s="707"/>
      <c r="N371" s="708"/>
      <c r="O371" s="700"/>
      <c r="P371" s="700"/>
      <c r="Q371" s="699"/>
      <c r="R371" s="709"/>
      <c r="S371" s="709"/>
      <c r="T371" s="709"/>
    </row>
    <row r="372" spans="11:20" ht="14.25">
      <c r="K372" s="705"/>
      <c r="L372" s="770"/>
      <c r="M372" s="707"/>
      <c r="N372" s="708"/>
      <c r="O372" s="700"/>
      <c r="P372" s="700"/>
      <c r="Q372" s="699"/>
      <c r="R372" s="709"/>
      <c r="S372" s="709"/>
      <c r="T372" s="709"/>
    </row>
    <row r="373" spans="11:20" ht="14.25">
      <c r="K373" s="705"/>
      <c r="L373" s="770"/>
      <c r="M373" s="707"/>
      <c r="N373" s="708"/>
      <c r="O373" s="700"/>
      <c r="P373" s="700"/>
      <c r="Q373" s="699"/>
      <c r="R373" s="709"/>
      <c r="S373" s="709"/>
      <c r="T373" s="709"/>
    </row>
    <row r="374" spans="11:20" ht="14.25">
      <c r="K374" s="705"/>
      <c r="L374" s="770"/>
      <c r="M374" s="707"/>
      <c r="N374" s="708"/>
      <c r="O374" s="700"/>
      <c r="P374" s="700"/>
      <c r="Q374" s="699"/>
      <c r="R374" s="709"/>
      <c r="S374" s="709"/>
      <c r="T374" s="709"/>
    </row>
    <row r="375" spans="11:20" ht="14.25">
      <c r="K375" s="705"/>
      <c r="L375" s="771"/>
      <c r="M375" s="707"/>
      <c r="N375" s="766"/>
      <c r="O375" s="767"/>
      <c r="P375" s="767"/>
      <c r="Q375" s="701"/>
      <c r="R375" s="709"/>
      <c r="S375" s="709"/>
      <c r="T375" s="709"/>
    </row>
    <row r="376" spans="11:20" ht="14.25">
      <c r="K376" s="775"/>
      <c r="L376" s="705"/>
      <c r="M376" s="707"/>
      <c r="N376" s="705"/>
      <c r="O376" s="699"/>
      <c r="P376" s="699"/>
      <c r="Q376" s="699"/>
      <c r="R376" s="709"/>
      <c r="S376" s="709"/>
      <c r="T376" s="709"/>
    </row>
    <row r="377" spans="11:20" ht="14.25">
      <c r="K377" s="705"/>
      <c r="L377" s="770"/>
      <c r="M377" s="707"/>
      <c r="N377" s="708"/>
      <c r="O377" s="699"/>
      <c r="P377" s="699"/>
      <c r="Q377" s="699"/>
      <c r="R377" s="709"/>
      <c r="S377" s="709"/>
      <c r="T377" s="709"/>
    </row>
    <row r="378" spans="11:20" ht="14.25">
      <c r="K378" s="705"/>
      <c r="L378" s="770"/>
      <c r="M378" s="707"/>
      <c r="N378" s="708"/>
      <c r="O378" s="700"/>
      <c r="P378" s="700"/>
      <c r="Q378" s="699"/>
      <c r="R378" s="709"/>
      <c r="S378" s="709"/>
      <c r="T378" s="709"/>
    </row>
    <row r="379" spans="11:20" ht="14.25">
      <c r="K379" s="705"/>
      <c r="L379" s="770"/>
      <c r="M379" s="707"/>
      <c r="N379" s="708"/>
      <c r="O379" s="700"/>
      <c r="P379" s="700"/>
      <c r="Q379" s="699"/>
      <c r="R379" s="709"/>
      <c r="S379" s="709"/>
      <c r="T379" s="709"/>
    </row>
    <row r="380" spans="11:20" ht="14.25">
      <c r="K380" s="705"/>
      <c r="L380" s="770"/>
      <c r="M380" s="707"/>
      <c r="N380" s="708"/>
      <c r="O380" s="700"/>
      <c r="P380" s="700"/>
      <c r="Q380" s="699"/>
      <c r="R380" s="709"/>
      <c r="S380" s="709"/>
      <c r="T380" s="709"/>
    </row>
    <row r="381" spans="11:20" ht="14.25">
      <c r="K381" s="705"/>
      <c r="L381" s="770"/>
      <c r="M381" s="707"/>
      <c r="N381" s="708"/>
      <c r="O381" s="700"/>
      <c r="P381" s="700"/>
      <c r="Q381" s="699"/>
      <c r="R381" s="709"/>
      <c r="S381" s="709"/>
      <c r="T381" s="709"/>
    </row>
    <row r="382" spans="11:20" ht="14.25">
      <c r="K382" s="705"/>
      <c r="L382" s="770"/>
      <c r="M382" s="707"/>
      <c r="N382" s="708"/>
      <c r="O382" s="700"/>
      <c r="P382" s="700"/>
      <c r="Q382" s="699"/>
      <c r="R382" s="709"/>
      <c r="S382" s="709"/>
      <c r="T382" s="709"/>
    </row>
    <row r="383" spans="11:20" ht="14.25">
      <c r="K383" s="705"/>
      <c r="L383" s="770"/>
      <c r="M383" s="707"/>
      <c r="N383" s="708"/>
      <c r="O383" s="700"/>
      <c r="P383" s="700"/>
      <c r="Q383" s="699"/>
      <c r="R383" s="709"/>
      <c r="S383" s="709"/>
      <c r="T383" s="709"/>
    </row>
    <row r="384" spans="11:20" ht="14.25">
      <c r="K384" s="705"/>
      <c r="L384" s="770"/>
      <c r="M384" s="707"/>
      <c r="N384" s="708"/>
      <c r="O384" s="700"/>
      <c r="P384" s="700"/>
      <c r="Q384" s="699"/>
      <c r="R384" s="709"/>
      <c r="S384" s="709"/>
      <c r="T384" s="709"/>
    </row>
    <row r="385" spans="11:20" ht="14.25">
      <c r="K385" s="705"/>
      <c r="L385" s="770"/>
      <c r="M385" s="707"/>
      <c r="N385" s="708"/>
      <c r="O385" s="700"/>
      <c r="P385" s="700"/>
      <c r="Q385" s="699"/>
      <c r="R385" s="709"/>
      <c r="S385" s="709"/>
      <c r="T385" s="709"/>
    </row>
    <row r="386" spans="11:20" ht="14.25">
      <c r="K386" s="705"/>
      <c r="L386" s="770"/>
      <c r="M386" s="707"/>
      <c r="N386" s="708"/>
      <c r="O386" s="700"/>
      <c r="P386" s="700"/>
      <c r="Q386" s="699"/>
      <c r="R386" s="709"/>
      <c r="S386" s="709"/>
      <c r="T386" s="709"/>
    </row>
    <row r="387" spans="11:20" ht="14.25">
      <c r="K387" s="705"/>
      <c r="L387" s="771"/>
      <c r="M387" s="707"/>
      <c r="N387" s="766"/>
      <c r="O387" s="767"/>
      <c r="P387" s="767"/>
      <c r="Q387" s="701"/>
      <c r="R387" s="709"/>
      <c r="S387" s="709"/>
      <c r="T387" s="709"/>
    </row>
    <row r="388" spans="11:20" ht="14.25">
      <c r="K388" s="775"/>
      <c r="L388" s="705"/>
      <c r="M388" s="707"/>
      <c r="N388" s="705"/>
      <c r="O388" s="699"/>
      <c r="P388" s="699"/>
      <c r="Q388" s="699"/>
      <c r="R388" s="709"/>
      <c r="S388" s="709"/>
      <c r="T388" s="709"/>
    </row>
    <row r="389" spans="11:20" ht="14.25">
      <c r="K389" s="705"/>
      <c r="L389" s="770"/>
      <c r="M389" s="707"/>
      <c r="N389" s="708"/>
      <c r="O389" s="699"/>
      <c r="P389" s="699"/>
      <c r="Q389" s="699"/>
      <c r="R389" s="709"/>
      <c r="S389" s="709"/>
      <c r="T389" s="709"/>
    </row>
    <row r="390" spans="11:20" ht="14.25">
      <c r="K390" s="705"/>
      <c r="L390" s="770"/>
      <c r="M390" s="707"/>
      <c r="N390" s="708"/>
      <c r="O390" s="700"/>
      <c r="P390" s="700"/>
      <c r="Q390" s="699"/>
      <c r="R390" s="709"/>
      <c r="S390" s="709"/>
      <c r="T390" s="709"/>
    </row>
    <row r="391" spans="11:20" ht="14.25">
      <c r="K391" s="705"/>
      <c r="L391" s="770"/>
      <c r="M391" s="707"/>
      <c r="N391" s="708"/>
      <c r="O391" s="700"/>
      <c r="P391" s="700"/>
      <c r="Q391" s="699"/>
      <c r="R391" s="709"/>
      <c r="S391" s="709"/>
      <c r="T391" s="709"/>
    </row>
    <row r="392" spans="11:20" ht="14.25">
      <c r="K392" s="705"/>
      <c r="L392" s="770"/>
      <c r="M392" s="707"/>
      <c r="N392" s="708"/>
      <c r="O392" s="700"/>
      <c r="P392" s="700"/>
      <c r="Q392" s="699"/>
      <c r="R392" s="709"/>
      <c r="S392" s="709"/>
      <c r="T392" s="709"/>
    </row>
    <row r="393" spans="11:20" ht="14.25">
      <c r="K393" s="705"/>
      <c r="L393" s="770"/>
      <c r="M393" s="707"/>
      <c r="N393" s="708"/>
      <c r="O393" s="700"/>
      <c r="P393" s="700"/>
      <c r="Q393" s="699"/>
      <c r="R393" s="709"/>
      <c r="S393" s="709"/>
      <c r="T393" s="709"/>
    </row>
    <row r="394" spans="11:20" ht="14.25">
      <c r="K394" s="705"/>
      <c r="L394" s="770"/>
      <c r="M394" s="707"/>
      <c r="N394" s="708"/>
      <c r="O394" s="700"/>
      <c r="P394" s="700"/>
      <c r="Q394" s="699"/>
      <c r="R394" s="709"/>
      <c r="S394" s="709"/>
      <c r="T394" s="709"/>
    </row>
    <row r="395" spans="11:20" ht="14.25">
      <c r="K395" s="705"/>
      <c r="L395" s="770"/>
      <c r="M395" s="707"/>
      <c r="N395" s="708"/>
      <c r="O395" s="700"/>
      <c r="P395" s="700"/>
      <c r="Q395" s="699"/>
      <c r="R395" s="709"/>
      <c r="S395" s="709"/>
      <c r="T395" s="709"/>
    </row>
    <row r="396" spans="11:20" ht="14.25">
      <c r="K396" s="705"/>
      <c r="L396" s="770"/>
      <c r="M396" s="707"/>
      <c r="N396" s="708"/>
      <c r="O396" s="700"/>
      <c r="P396" s="700"/>
      <c r="Q396" s="699"/>
      <c r="R396" s="709"/>
      <c r="S396" s="709"/>
      <c r="T396" s="709"/>
    </row>
    <row r="397" spans="11:20" ht="14.25">
      <c r="K397" s="705"/>
      <c r="L397" s="770"/>
      <c r="M397" s="707"/>
      <c r="N397" s="708"/>
      <c r="O397" s="700"/>
      <c r="P397" s="700"/>
      <c r="Q397" s="699"/>
      <c r="R397" s="709"/>
      <c r="S397" s="709"/>
      <c r="T397" s="709"/>
    </row>
    <row r="398" spans="11:20" ht="14.25">
      <c r="K398" s="705"/>
      <c r="L398" s="770"/>
      <c r="M398" s="707"/>
      <c r="N398" s="708"/>
      <c r="O398" s="700"/>
      <c r="P398" s="700"/>
      <c r="Q398" s="699"/>
      <c r="R398" s="709"/>
      <c r="S398" s="709"/>
      <c r="T398" s="709"/>
    </row>
    <row r="399" spans="11:20" ht="14.25">
      <c r="K399" s="705"/>
      <c r="L399" s="771"/>
      <c r="M399" s="707"/>
      <c r="N399" s="766"/>
      <c r="O399" s="767"/>
      <c r="P399" s="767"/>
      <c r="Q399" s="701"/>
      <c r="R399" s="709"/>
      <c r="S399" s="709"/>
      <c r="T399" s="709"/>
    </row>
    <row r="400" spans="11:20" ht="14.25">
      <c r="K400" s="775"/>
      <c r="L400" s="705"/>
      <c r="M400" s="707"/>
      <c r="N400" s="705"/>
      <c r="O400" s="699"/>
      <c r="P400" s="699"/>
      <c r="Q400" s="699"/>
      <c r="R400" s="709"/>
      <c r="S400" s="709"/>
      <c r="T400" s="709"/>
    </row>
    <row r="401" spans="11:20" ht="14.25">
      <c r="K401" s="705"/>
      <c r="L401" s="770"/>
      <c r="M401" s="707"/>
      <c r="N401" s="708"/>
      <c r="O401" s="699"/>
      <c r="P401" s="699"/>
      <c r="Q401" s="699"/>
      <c r="R401" s="709"/>
      <c r="S401" s="709"/>
      <c r="T401" s="709"/>
    </row>
    <row r="402" spans="11:20" ht="14.25">
      <c r="K402" s="705"/>
      <c r="L402" s="770"/>
      <c r="M402" s="707"/>
      <c r="N402" s="708"/>
      <c r="O402" s="700"/>
      <c r="P402" s="700"/>
      <c r="Q402" s="699"/>
      <c r="R402" s="709"/>
      <c r="S402" s="709"/>
      <c r="T402" s="709"/>
    </row>
    <row r="403" spans="11:20" ht="14.25">
      <c r="K403" s="705"/>
      <c r="L403" s="770"/>
      <c r="M403" s="707"/>
      <c r="N403" s="708"/>
      <c r="O403" s="700"/>
      <c r="P403" s="700"/>
      <c r="Q403" s="699"/>
      <c r="R403" s="709"/>
      <c r="S403" s="709"/>
      <c r="T403" s="709"/>
    </row>
    <row r="404" spans="11:20" ht="14.25">
      <c r="K404" s="705"/>
      <c r="L404" s="770"/>
      <c r="M404" s="707"/>
      <c r="N404" s="708"/>
      <c r="O404" s="700"/>
      <c r="P404" s="700"/>
      <c r="Q404" s="699"/>
      <c r="R404" s="709"/>
      <c r="S404" s="709"/>
      <c r="T404" s="709"/>
    </row>
    <row r="405" spans="11:20" ht="14.25">
      <c r="K405" s="705"/>
      <c r="L405" s="770"/>
      <c r="M405" s="707"/>
      <c r="N405" s="708"/>
      <c r="O405" s="700"/>
      <c r="P405" s="700"/>
      <c r="Q405" s="699"/>
      <c r="R405" s="709"/>
      <c r="S405" s="709"/>
      <c r="T405" s="709"/>
    </row>
    <row r="406" spans="11:20" ht="14.25">
      <c r="K406" s="705"/>
      <c r="L406" s="770"/>
      <c r="M406" s="707"/>
      <c r="N406" s="708"/>
      <c r="O406" s="700"/>
      <c r="P406" s="700"/>
      <c r="Q406" s="699"/>
      <c r="R406" s="709"/>
      <c r="S406" s="709"/>
      <c r="T406" s="709"/>
    </row>
    <row r="407" spans="11:20" ht="14.25">
      <c r="K407" s="705"/>
      <c r="L407" s="770"/>
      <c r="M407" s="707"/>
      <c r="N407" s="708"/>
      <c r="O407" s="700"/>
      <c r="P407" s="700"/>
      <c r="Q407" s="699"/>
      <c r="R407" s="709"/>
      <c r="S407" s="709"/>
      <c r="T407" s="709"/>
    </row>
    <row r="408" spans="11:20" ht="14.25">
      <c r="K408" s="705"/>
      <c r="L408" s="770"/>
      <c r="M408" s="707"/>
      <c r="N408" s="708"/>
      <c r="O408" s="700"/>
      <c r="P408" s="700"/>
      <c r="Q408" s="699"/>
      <c r="R408" s="709"/>
      <c r="S408" s="709"/>
      <c r="T408" s="709"/>
    </row>
    <row r="409" spans="11:20" ht="14.25">
      <c r="K409" s="705"/>
      <c r="L409" s="770"/>
      <c r="M409" s="707"/>
      <c r="N409" s="708"/>
      <c r="O409" s="700"/>
      <c r="P409" s="700"/>
      <c r="Q409" s="699"/>
      <c r="R409" s="709"/>
      <c r="S409" s="709"/>
      <c r="T409" s="709"/>
    </row>
    <row r="410" spans="11:20" ht="14.25">
      <c r="K410" s="705"/>
      <c r="L410" s="770"/>
      <c r="M410" s="707"/>
      <c r="N410" s="708"/>
      <c r="O410" s="700"/>
      <c r="P410" s="700"/>
      <c r="Q410" s="699"/>
      <c r="R410" s="709"/>
      <c r="S410" s="709"/>
      <c r="T410" s="709"/>
    </row>
    <row r="411" spans="11:20" ht="14.25">
      <c r="K411" s="705"/>
      <c r="L411" s="771"/>
      <c r="M411" s="707"/>
      <c r="N411" s="766"/>
      <c r="O411" s="767"/>
      <c r="P411" s="767"/>
      <c r="Q411" s="701"/>
      <c r="R411" s="709"/>
      <c r="S411" s="709"/>
      <c r="T411" s="709"/>
    </row>
    <row r="412" spans="11:20" ht="14.25">
      <c r="K412" s="775"/>
      <c r="L412" s="705"/>
      <c r="M412" s="707"/>
      <c r="N412" s="705"/>
      <c r="O412" s="699"/>
      <c r="P412" s="699"/>
      <c r="Q412" s="699"/>
      <c r="R412" s="709"/>
      <c r="S412" s="709"/>
      <c r="T412" s="709"/>
    </row>
    <row r="413" spans="11:20" ht="14.25">
      <c r="K413" s="705"/>
      <c r="L413" s="770"/>
      <c r="M413" s="707"/>
      <c r="N413" s="708"/>
      <c r="O413" s="699"/>
      <c r="P413" s="699"/>
      <c r="Q413" s="699"/>
      <c r="R413" s="709"/>
      <c r="S413" s="709"/>
      <c r="T413" s="709"/>
    </row>
    <row r="414" spans="11:20" ht="14.25">
      <c r="K414" s="705"/>
      <c r="L414" s="770"/>
      <c r="M414" s="707"/>
      <c r="N414" s="708"/>
      <c r="O414" s="700"/>
      <c r="P414" s="700"/>
      <c r="Q414" s="699"/>
      <c r="R414" s="709"/>
      <c r="S414" s="709"/>
      <c r="T414" s="709"/>
    </row>
    <row r="415" spans="11:20" ht="14.25">
      <c r="K415" s="705"/>
      <c r="L415" s="770"/>
      <c r="M415" s="707"/>
      <c r="N415" s="708"/>
      <c r="O415" s="700"/>
      <c r="P415" s="700"/>
      <c r="Q415" s="699"/>
      <c r="R415" s="709"/>
      <c r="S415" s="709"/>
      <c r="T415" s="709"/>
    </row>
    <row r="416" spans="11:20" ht="14.25">
      <c r="K416" s="705"/>
      <c r="L416" s="770"/>
      <c r="M416" s="707"/>
      <c r="N416" s="708"/>
      <c r="O416" s="700"/>
      <c r="P416" s="700"/>
      <c r="Q416" s="699"/>
      <c r="R416" s="709"/>
      <c r="S416" s="709"/>
      <c r="T416" s="709"/>
    </row>
    <row r="417" spans="11:20" ht="14.25">
      <c r="K417" s="705"/>
      <c r="L417" s="770"/>
      <c r="M417" s="707"/>
      <c r="N417" s="708"/>
      <c r="O417" s="700"/>
      <c r="P417" s="700"/>
      <c r="Q417" s="699"/>
      <c r="R417" s="709"/>
      <c r="S417" s="709"/>
      <c r="T417" s="709"/>
    </row>
    <row r="418" spans="11:20" ht="14.25">
      <c r="K418" s="705"/>
      <c r="L418" s="770"/>
      <c r="M418" s="707"/>
      <c r="N418" s="708"/>
      <c r="O418" s="700"/>
      <c r="P418" s="700"/>
      <c r="Q418" s="699"/>
      <c r="R418" s="709"/>
      <c r="S418" s="709"/>
      <c r="T418" s="709"/>
    </row>
    <row r="419" spans="11:20" ht="14.25">
      <c r="K419" s="705"/>
      <c r="L419" s="770"/>
      <c r="M419" s="707"/>
      <c r="N419" s="708"/>
      <c r="O419" s="700"/>
      <c r="P419" s="700"/>
      <c r="Q419" s="699"/>
      <c r="R419" s="709"/>
      <c r="S419" s="709"/>
      <c r="T419" s="709"/>
    </row>
    <row r="420" spans="11:20" ht="14.25">
      <c r="K420" s="705"/>
      <c r="L420" s="770"/>
      <c r="M420" s="707"/>
      <c r="N420" s="708"/>
      <c r="O420" s="700"/>
      <c r="P420" s="700"/>
      <c r="Q420" s="699"/>
      <c r="R420" s="709"/>
      <c r="S420" s="709"/>
      <c r="T420" s="709"/>
    </row>
    <row r="421" spans="11:20" ht="14.25">
      <c r="K421" s="705"/>
      <c r="L421" s="770"/>
      <c r="M421" s="707"/>
      <c r="N421" s="708"/>
      <c r="O421" s="700"/>
      <c r="P421" s="700"/>
      <c r="Q421" s="699"/>
      <c r="R421" s="709"/>
      <c r="S421" s="709"/>
      <c r="T421" s="709"/>
    </row>
    <row r="422" spans="11:20" ht="14.25">
      <c r="K422" s="705"/>
      <c r="L422" s="770"/>
      <c r="M422" s="707"/>
      <c r="N422" s="708"/>
      <c r="O422" s="700"/>
      <c r="P422" s="700"/>
      <c r="Q422" s="699"/>
      <c r="R422" s="709"/>
      <c r="S422" s="709"/>
      <c r="T422" s="709"/>
    </row>
    <row r="423" spans="11:20" ht="14.25">
      <c r="K423" s="705"/>
      <c r="L423" s="771"/>
      <c r="M423" s="707"/>
      <c r="N423" s="766"/>
      <c r="O423" s="767"/>
      <c r="P423" s="767"/>
      <c r="Q423" s="701"/>
      <c r="R423" s="709"/>
      <c r="S423" s="709"/>
      <c r="T423" s="709"/>
    </row>
    <row r="424" spans="11:20" ht="14.25">
      <c r="K424" s="775"/>
      <c r="L424" s="705"/>
      <c r="M424" s="707"/>
      <c r="N424" s="705"/>
      <c r="O424" s="699"/>
      <c r="P424" s="699"/>
      <c r="Q424" s="699"/>
      <c r="R424" s="709"/>
      <c r="S424" s="709"/>
      <c r="T424" s="709"/>
    </row>
    <row r="425" spans="11:20" ht="14.25">
      <c r="K425" s="705"/>
      <c r="L425" s="770"/>
      <c r="M425" s="707"/>
      <c r="N425" s="708"/>
      <c r="O425" s="699"/>
      <c r="P425" s="699"/>
      <c r="Q425" s="699"/>
      <c r="R425" s="709"/>
      <c r="S425" s="709"/>
      <c r="T425" s="709"/>
    </row>
    <row r="426" spans="11:20" ht="14.25">
      <c r="K426" s="705"/>
      <c r="L426" s="770"/>
      <c r="M426" s="707"/>
      <c r="N426" s="708"/>
      <c r="O426" s="700"/>
      <c r="P426" s="700"/>
      <c r="Q426" s="699"/>
      <c r="R426" s="709"/>
      <c r="S426" s="709"/>
      <c r="T426" s="709"/>
    </row>
    <row r="427" spans="11:20" ht="14.25">
      <c r="K427" s="705"/>
      <c r="L427" s="770"/>
      <c r="M427" s="707"/>
      <c r="N427" s="708"/>
      <c r="O427" s="700"/>
      <c r="P427" s="700"/>
      <c r="Q427" s="699"/>
      <c r="R427" s="709"/>
      <c r="S427" s="709"/>
      <c r="T427" s="709"/>
    </row>
    <row r="428" spans="11:20" ht="14.25">
      <c r="K428" s="705"/>
      <c r="L428" s="770"/>
      <c r="M428" s="707"/>
      <c r="N428" s="708"/>
      <c r="O428" s="700"/>
      <c r="P428" s="700"/>
      <c r="Q428" s="699"/>
      <c r="R428" s="709"/>
      <c r="S428" s="709"/>
      <c r="T428" s="709"/>
    </row>
    <row r="429" spans="11:20" ht="14.25">
      <c r="K429" s="705"/>
      <c r="L429" s="770"/>
      <c r="M429" s="707"/>
      <c r="N429" s="708"/>
      <c r="O429" s="700"/>
      <c r="P429" s="700"/>
      <c r="Q429" s="699"/>
      <c r="R429" s="709"/>
      <c r="S429" s="709"/>
      <c r="T429" s="709"/>
    </row>
    <row r="430" spans="11:20" ht="14.25">
      <c r="K430" s="705"/>
      <c r="L430" s="770"/>
      <c r="M430" s="707"/>
      <c r="N430" s="708"/>
      <c r="O430" s="700"/>
      <c r="P430" s="700"/>
      <c r="Q430" s="699"/>
      <c r="R430" s="709"/>
      <c r="S430" s="709"/>
      <c r="T430" s="709"/>
    </row>
    <row r="431" spans="11:20" ht="14.25">
      <c r="K431" s="705"/>
      <c r="L431" s="770"/>
      <c r="M431" s="707"/>
      <c r="N431" s="708"/>
      <c r="O431" s="700"/>
      <c r="P431" s="700"/>
      <c r="Q431" s="699"/>
      <c r="R431" s="709"/>
      <c r="S431" s="709"/>
      <c r="T431" s="709"/>
    </row>
    <row r="432" spans="11:20" ht="14.25">
      <c r="K432" s="705"/>
      <c r="L432" s="770"/>
      <c r="M432" s="707"/>
      <c r="N432" s="708"/>
      <c r="O432" s="700"/>
      <c r="P432" s="700"/>
      <c r="Q432" s="699"/>
      <c r="R432" s="709"/>
      <c r="S432" s="709"/>
      <c r="T432" s="709"/>
    </row>
    <row r="433" spans="11:20" ht="14.25">
      <c r="K433" s="705"/>
      <c r="L433" s="770"/>
      <c r="M433" s="707"/>
      <c r="N433" s="708"/>
      <c r="O433" s="700"/>
      <c r="P433" s="700"/>
      <c r="Q433" s="699"/>
      <c r="R433" s="709"/>
      <c r="S433" s="709"/>
      <c r="T433" s="709"/>
    </row>
    <row r="434" spans="11:20" ht="14.25">
      <c r="K434" s="705"/>
      <c r="L434" s="770"/>
      <c r="M434" s="707"/>
      <c r="N434" s="708"/>
      <c r="O434" s="700"/>
      <c r="P434" s="700"/>
      <c r="Q434" s="699"/>
      <c r="R434" s="709"/>
      <c r="S434" s="709"/>
      <c r="T434" s="709"/>
    </row>
    <row r="435" spans="11:20" ht="14.25">
      <c r="K435" s="705"/>
      <c r="L435" s="771"/>
      <c r="M435" s="707"/>
      <c r="N435" s="766"/>
      <c r="O435" s="767"/>
      <c r="P435" s="767"/>
      <c r="Q435" s="701"/>
      <c r="R435" s="709"/>
      <c r="S435" s="709"/>
      <c r="T435" s="709"/>
    </row>
    <row r="436" spans="11:20" ht="14.25">
      <c r="K436" s="775"/>
      <c r="L436" s="705"/>
      <c r="M436" s="707"/>
      <c r="N436" s="705"/>
      <c r="O436" s="699"/>
      <c r="P436" s="699"/>
      <c r="Q436" s="699"/>
      <c r="R436" s="709"/>
      <c r="S436" s="709"/>
      <c r="T436" s="709"/>
    </row>
    <row r="437" spans="11:20" ht="14.25">
      <c r="K437" s="705"/>
      <c r="L437" s="770"/>
      <c r="M437" s="707"/>
      <c r="N437" s="708"/>
      <c r="O437" s="699"/>
      <c r="P437" s="699"/>
      <c r="Q437" s="699"/>
      <c r="R437" s="709"/>
      <c r="S437" s="709"/>
      <c r="T437" s="709"/>
    </row>
    <row r="438" spans="11:20" ht="14.25">
      <c r="K438" s="705"/>
      <c r="L438" s="770"/>
      <c r="M438" s="707"/>
      <c r="N438" s="708"/>
      <c r="O438" s="700"/>
      <c r="P438" s="700"/>
      <c r="Q438" s="699"/>
      <c r="R438" s="709"/>
      <c r="S438" s="709"/>
      <c r="T438" s="709"/>
    </row>
    <row r="439" spans="11:20" ht="14.25">
      <c r="K439" s="705"/>
      <c r="L439" s="770"/>
      <c r="M439" s="707"/>
      <c r="N439" s="708"/>
      <c r="O439" s="700"/>
      <c r="P439" s="700"/>
      <c r="Q439" s="699"/>
      <c r="R439" s="709"/>
      <c r="S439" s="709"/>
      <c r="T439" s="709"/>
    </row>
    <row r="440" spans="11:20" ht="14.25">
      <c r="K440" s="705"/>
      <c r="L440" s="770"/>
      <c r="M440" s="707"/>
      <c r="N440" s="708"/>
      <c r="O440" s="700"/>
      <c r="P440" s="700"/>
      <c r="Q440" s="699"/>
      <c r="R440" s="709"/>
      <c r="S440" s="709"/>
      <c r="T440" s="709"/>
    </row>
    <row r="441" spans="11:20" ht="14.25">
      <c r="K441" s="705"/>
      <c r="L441" s="770"/>
      <c r="M441" s="707"/>
      <c r="N441" s="708"/>
      <c r="O441" s="700"/>
      <c r="P441" s="700"/>
      <c r="Q441" s="699"/>
      <c r="R441" s="709"/>
      <c r="S441" s="709"/>
      <c r="T441" s="709"/>
    </row>
    <row r="442" spans="11:20" ht="14.25">
      <c r="K442" s="705"/>
      <c r="L442" s="770"/>
      <c r="M442" s="707"/>
      <c r="N442" s="708"/>
      <c r="O442" s="700"/>
      <c r="P442" s="700"/>
      <c r="Q442" s="699"/>
      <c r="R442" s="709"/>
      <c r="S442" s="709"/>
      <c r="T442" s="709"/>
    </row>
    <row r="443" spans="11:20" ht="14.25">
      <c r="K443" s="705"/>
      <c r="L443" s="770"/>
      <c r="M443" s="707"/>
      <c r="N443" s="708"/>
      <c r="O443" s="700"/>
      <c r="P443" s="700"/>
      <c r="Q443" s="699"/>
      <c r="R443" s="709"/>
      <c r="S443" s="709"/>
      <c r="T443" s="709"/>
    </row>
    <row r="444" spans="11:20" ht="14.25">
      <c r="K444" s="705"/>
      <c r="L444" s="770"/>
      <c r="M444" s="707"/>
      <c r="N444" s="708"/>
      <c r="O444" s="700"/>
      <c r="P444" s="700"/>
      <c r="Q444" s="699"/>
      <c r="R444" s="709"/>
      <c r="S444" s="709"/>
      <c r="T444" s="709"/>
    </row>
    <row r="445" spans="11:20" ht="14.25">
      <c r="K445" s="705"/>
      <c r="L445" s="770"/>
      <c r="M445" s="707"/>
      <c r="N445" s="708"/>
      <c r="O445" s="700"/>
      <c r="P445" s="700"/>
      <c r="Q445" s="699"/>
      <c r="R445" s="709"/>
      <c r="S445" s="709"/>
      <c r="T445" s="709"/>
    </row>
    <row r="446" spans="11:20" ht="14.25">
      <c r="K446" s="705"/>
      <c r="L446" s="770"/>
      <c r="M446" s="707"/>
      <c r="N446" s="708"/>
      <c r="O446" s="700"/>
      <c r="P446" s="700"/>
      <c r="Q446" s="699"/>
      <c r="R446" s="709"/>
      <c r="S446" s="709"/>
      <c r="T446" s="709"/>
    </row>
    <row r="447" spans="11:20" ht="14.25">
      <c r="K447" s="705"/>
      <c r="L447" s="771"/>
      <c r="M447" s="707"/>
      <c r="N447" s="766"/>
      <c r="O447" s="767"/>
      <c r="P447" s="767"/>
      <c r="Q447" s="701"/>
      <c r="R447" s="709"/>
      <c r="S447" s="709"/>
      <c r="T447" s="709"/>
    </row>
    <row r="448" spans="11:20" ht="14.25">
      <c r="K448" s="775"/>
      <c r="L448" s="705"/>
      <c r="M448" s="707"/>
      <c r="N448" s="705"/>
      <c r="O448" s="699"/>
      <c r="P448" s="699"/>
      <c r="Q448" s="699"/>
      <c r="R448" s="709"/>
      <c r="S448" s="709"/>
      <c r="T448" s="709"/>
    </row>
    <row r="449" spans="11:20" ht="14.25">
      <c r="K449" s="705"/>
      <c r="L449" s="770"/>
      <c r="M449" s="707"/>
      <c r="N449" s="708"/>
      <c r="O449" s="699"/>
      <c r="P449" s="699"/>
      <c r="Q449" s="699"/>
      <c r="R449" s="709"/>
      <c r="S449" s="709"/>
      <c r="T449" s="709"/>
    </row>
    <row r="450" spans="11:20" ht="14.25">
      <c r="K450" s="705"/>
      <c r="L450" s="770"/>
      <c r="M450" s="707"/>
      <c r="N450" s="708"/>
      <c r="O450" s="700"/>
      <c r="P450" s="700"/>
      <c r="Q450" s="699"/>
      <c r="R450" s="709"/>
      <c r="S450" s="709"/>
      <c r="T450" s="709"/>
    </row>
    <row r="451" spans="11:20" ht="14.25">
      <c r="K451" s="705"/>
      <c r="L451" s="770"/>
      <c r="M451" s="707"/>
      <c r="N451" s="708"/>
      <c r="O451" s="700"/>
      <c r="P451" s="700"/>
      <c r="Q451" s="699"/>
      <c r="R451" s="709"/>
      <c r="S451" s="709"/>
      <c r="T451" s="709"/>
    </row>
    <row r="452" spans="11:20" ht="14.25">
      <c r="K452" s="705"/>
      <c r="L452" s="770"/>
      <c r="M452" s="707"/>
      <c r="N452" s="708"/>
      <c r="O452" s="700"/>
      <c r="P452" s="700"/>
      <c r="Q452" s="699"/>
      <c r="R452" s="709"/>
      <c r="S452" s="709"/>
      <c r="T452" s="709"/>
    </row>
    <row r="453" spans="11:20" ht="14.25">
      <c r="K453" s="705"/>
      <c r="L453" s="770"/>
      <c r="M453" s="707"/>
      <c r="N453" s="708"/>
      <c r="O453" s="700"/>
      <c r="P453" s="700"/>
      <c r="Q453" s="699"/>
      <c r="R453" s="709"/>
      <c r="S453" s="709"/>
      <c r="T453" s="709"/>
    </row>
    <row r="454" spans="11:20" ht="14.25">
      <c r="K454" s="705"/>
      <c r="L454" s="770"/>
      <c r="M454" s="707"/>
      <c r="N454" s="708"/>
      <c r="O454" s="700"/>
      <c r="P454" s="700"/>
      <c r="Q454" s="699"/>
      <c r="R454" s="709"/>
      <c r="S454" s="709"/>
      <c r="T454" s="709"/>
    </row>
    <row r="455" spans="11:20" ht="14.25">
      <c r="K455" s="705"/>
      <c r="L455" s="770"/>
      <c r="M455" s="707"/>
      <c r="N455" s="708"/>
      <c r="O455" s="700"/>
      <c r="P455" s="700"/>
      <c r="Q455" s="699"/>
      <c r="R455" s="709"/>
      <c r="S455" s="709"/>
      <c r="T455" s="709"/>
    </row>
    <row r="456" spans="11:20" ht="14.25">
      <c r="K456" s="705"/>
      <c r="L456" s="770"/>
      <c r="M456" s="707"/>
      <c r="N456" s="708"/>
      <c r="O456" s="700"/>
      <c r="P456" s="700"/>
      <c r="Q456" s="699"/>
      <c r="R456" s="709"/>
      <c r="S456" s="709"/>
      <c r="T456" s="709"/>
    </row>
    <row r="457" spans="11:20" ht="14.25">
      <c r="K457" s="705"/>
      <c r="L457" s="770"/>
      <c r="M457" s="707"/>
      <c r="N457" s="708"/>
      <c r="O457" s="700"/>
      <c r="P457" s="700"/>
      <c r="Q457" s="699"/>
      <c r="R457" s="709"/>
      <c r="S457" s="709"/>
      <c r="T457" s="709"/>
    </row>
    <row r="458" spans="11:20" ht="14.25">
      <c r="K458" s="705"/>
      <c r="L458" s="770"/>
      <c r="M458" s="707"/>
      <c r="N458" s="708"/>
      <c r="O458" s="700"/>
      <c r="P458" s="700"/>
      <c r="Q458" s="699"/>
      <c r="R458" s="709"/>
      <c r="S458" s="709"/>
      <c r="T458" s="709"/>
    </row>
    <row r="459" spans="11:20" ht="14.25">
      <c r="K459" s="705"/>
      <c r="L459" s="771"/>
      <c r="M459" s="707"/>
      <c r="N459" s="766"/>
      <c r="O459" s="767"/>
      <c r="P459" s="767"/>
      <c r="Q459" s="701"/>
      <c r="R459" s="709"/>
      <c r="S459" s="709"/>
      <c r="T459" s="709"/>
    </row>
    <row r="460" spans="11:20" ht="14.25">
      <c r="K460" s="775"/>
      <c r="L460" s="705"/>
      <c r="M460" s="707"/>
      <c r="N460" s="705"/>
      <c r="O460" s="699"/>
      <c r="P460" s="699"/>
      <c r="Q460" s="699"/>
      <c r="R460" s="709"/>
      <c r="S460" s="709"/>
      <c r="T460" s="709"/>
    </row>
    <row r="461" spans="11:20" ht="14.25">
      <c r="K461" s="705"/>
      <c r="L461" s="770"/>
      <c r="M461" s="707"/>
      <c r="N461" s="708"/>
      <c r="O461" s="699"/>
      <c r="P461" s="699"/>
      <c r="Q461" s="699"/>
      <c r="R461" s="709"/>
      <c r="S461" s="709"/>
      <c r="T461" s="709"/>
    </row>
    <row r="462" spans="11:20" ht="14.25">
      <c r="K462" s="705"/>
      <c r="L462" s="770"/>
      <c r="M462" s="707"/>
      <c r="N462" s="708"/>
      <c r="O462" s="700"/>
      <c r="P462" s="700"/>
      <c r="Q462" s="699"/>
      <c r="R462" s="709"/>
      <c r="S462" s="709"/>
      <c r="T462" s="709"/>
    </row>
    <row r="463" spans="11:20" ht="14.25">
      <c r="K463" s="705"/>
      <c r="L463" s="770"/>
      <c r="M463" s="707"/>
      <c r="N463" s="708"/>
      <c r="O463" s="700"/>
      <c r="P463" s="700"/>
      <c r="Q463" s="699"/>
      <c r="R463" s="709"/>
      <c r="S463" s="709"/>
      <c r="T463" s="709"/>
    </row>
    <row r="464" spans="11:20" ht="14.25">
      <c r="K464" s="705"/>
      <c r="L464" s="770"/>
      <c r="M464" s="707"/>
      <c r="N464" s="708"/>
      <c r="O464" s="700"/>
      <c r="P464" s="700"/>
      <c r="Q464" s="699"/>
      <c r="R464" s="709"/>
      <c r="S464" s="709"/>
      <c r="T464" s="709"/>
    </row>
    <row r="465" spans="11:20" ht="14.25">
      <c r="K465" s="705"/>
      <c r="L465" s="770"/>
      <c r="M465" s="707"/>
      <c r="N465" s="708"/>
      <c r="O465" s="700"/>
      <c r="P465" s="700"/>
      <c r="Q465" s="699"/>
      <c r="R465" s="709"/>
      <c r="S465" s="709"/>
      <c r="T465" s="709"/>
    </row>
    <row r="466" spans="11:20" ht="14.25">
      <c r="K466" s="705"/>
      <c r="L466" s="770"/>
      <c r="M466" s="707"/>
      <c r="N466" s="708"/>
      <c r="O466" s="700"/>
      <c r="P466" s="700"/>
      <c r="Q466" s="699"/>
      <c r="R466" s="709"/>
      <c r="S466" s="709"/>
      <c r="T466" s="709"/>
    </row>
    <row r="467" spans="11:20" ht="14.25">
      <c r="K467" s="705"/>
      <c r="L467" s="770"/>
      <c r="M467" s="707"/>
      <c r="N467" s="708"/>
      <c r="O467" s="700"/>
      <c r="P467" s="700"/>
      <c r="Q467" s="699"/>
      <c r="R467" s="709"/>
      <c r="S467" s="709"/>
      <c r="T467" s="709"/>
    </row>
    <row r="468" spans="11:20" ht="14.25">
      <c r="K468" s="705"/>
      <c r="L468" s="770"/>
      <c r="M468" s="707"/>
      <c r="N468" s="708"/>
      <c r="O468" s="700"/>
      <c r="P468" s="700"/>
      <c r="Q468" s="699"/>
      <c r="R468" s="709"/>
      <c r="S468" s="709"/>
      <c r="T468" s="709"/>
    </row>
    <row r="469" spans="11:20" ht="14.25">
      <c r="K469" s="705"/>
      <c r="L469" s="770"/>
      <c r="M469" s="707"/>
      <c r="N469" s="708"/>
      <c r="O469" s="700"/>
      <c r="P469" s="700"/>
      <c r="Q469" s="699"/>
      <c r="R469" s="709"/>
      <c r="S469" s="709"/>
      <c r="T469" s="709"/>
    </row>
    <row r="470" spans="11:20" ht="14.25">
      <c r="K470" s="705"/>
      <c r="L470" s="770"/>
      <c r="M470" s="707"/>
      <c r="N470" s="708"/>
      <c r="O470" s="700"/>
      <c r="P470" s="700"/>
      <c r="Q470" s="699"/>
      <c r="R470" s="709"/>
      <c r="S470" s="709"/>
      <c r="T470" s="709"/>
    </row>
    <row r="471" spans="11:20" ht="14.25">
      <c r="K471" s="705"/>
      <c r="L471" s="771"/>
      <c r="M471" s="707"/>
      <c r="N471" s="766"/>
      <c r="O471" s="767"/>
      <c r="P471" s="767"/>
      <c r="Q471" s="701"/>
      <c r="R471" s="709"/>
      <c r="S471" s="709"/>
      <c r="T471" s="709"/>
    </row>
    <row r="472" spans="11:20" ht="14.25">
      <c r="K472" s="775"/>
      <c r="L472" s="705"/>
      <c r="M472" s="707"/>
      <c r="N472" s="705"/>
      <c r="O472" s="699"/>
      <c r="P472" s="699"/>
      <c r="Q472" s="699"/>
      <c r="R472" s="709"/>
      <c r="S472" s="709"/>
      <c r="T472" s="709"/>
    </row>
    <row r="473" spans="11:20" ht="14.25">
      <c r="K473" s="705"/>
      <c r="L473" s="770"/>
      <c r="M473" s="707"/>
      <c r="N473" s="708"/>
      <c r="O473" s="699"/>
      <c r="P473" s="699"/>
      <c r="Q473" s="699"/>
      <c r="R473" s="709"/>
      <c r="S473" s="709"/>
      <c r="T473" s="709"/>
    </row>
    <row r="474" spans="11:20" ht="14.25">
      <c r="K474" s="705"/>
      <c r="L474" s="770"/>
      <c r="M474" s="707"/>
      <c r="N474" s="708"/>
      <c r="O474" s="700"/>
      <c r="P474" s="700"/>
      <c r="Q474" s="699"/>
      <c r="R474" s="709"/>
      <c r="S474" s="709"/>
      <c r="T474" s="709"/>
    </row>
    <row r="475" spans="11:20" ht="14.25">
      <c r="K475" s="705"/>
      <c r="L475" s="770"/>
      <c r="M475" s="707"/>
      <c r="N475" s="708"/>
      <c r="O475" s="700"/>
      <c r="P475" s="700"/>
      <c r="Q475" s="699"/>
      <c r="R475" s="709"/>
      <c r="S475" s="709"/>
      <c r="T475" s="709"/>
    </row>
    <row r="476" spans="11:20" ht="14.25">
      <c r="K476" s="705"/>
      <c r="L476" s="770"/>
      <c r="M476" s="707"/>
      <c r="N476" s="708"/>
      <c r="O476" s="700"/>
      <c r="P476" s="700"/>
      <c r="Q476" s="699"/>
      <c r="R476" s="709"/>
      <c r="S476" s="709"/>
      <c r="T476" s="709"/>
    </row>
    <row r="477" spans="11:20" ht="14.25">
      <c r="K477" s="705"/>
      <c r="L477" s="770"/>
      <c r="M477" s="707"/>
      <c r="N477" s="708"/>
      <c r="O477" s="700"/>
      <c r="P477" s="700"/>
      <c r="Q477" s="699"/>
      <c r="R477" s="709"/>
      <c r="S477" s="709"/>
      <c r="T477" s="709"/>
    </row>
    <row r="478" spans="11:20" ht="14.25">
      <c r="K478" s="705"/>
      <c r="L478" s="770"/>
      <c r="M478" s="707"/>
      <c r="N478" s="708"/>
      <c r="O478" s="700"/>
      <c r="P478" s="700"/>
      <c r="Q478" s="699"/>
      <c r="R478" s="709"/>
      <c r="S478" s="709"/>
      <c r="T478" s="709"/>
    </row>
    <row r="479" spans="11:20" ht="14.25">
      <c r="K479" s="705"/>
      <c r="L479" s="770"/>
      <c r="M479" s="707"/>
      <c r="N479" s="708"/>
      <c r="O479" s="700"/>
      <c r="P479" s="700"/>
      <c r="Q479" s="699"/>
      <c r="R479" s="709"/>
      <c r="S479" s="709"/>
      <c r="T479" s="709"/>
    </row>
    <row r="480" spans="11:20" ht="14.25">
      <c r="K480" s="705"/>
      <c r="L480" s="770"/>
      <c r="M480" s="707"/>
      <c r="N480" s="708"/>
      <c r="O480" s="700"/>
      <c r="P480" s="700"/>
      <c r="Q480" s="699"/>
      <c r="R480" s="709"/>
      <c r="S480" s="709"/>
      <c r="T480" s="709"/>
    </row>
    <row r="481" spans="11:20" ht="14.25">
      <c r="K481" s="705"/>
      <c r="L481" s="770"/>
      <c r="M481" s="707"/>
      <c r="N481" s="708"/>
      <c r="O481" s="700"/>
      <c r="P481" s="700"/>
      <c r="Q481" s="699"/>
      <c r="R481" s="709"/>
      <c r="S481" s="709"/>
      <c r="T481" s="709"/>
    </row>
    <row r="482" spans="11:20" ht="14.25">
      <c r="K482" s="705"/>
      <c r="L482" s="770"/>
      <c r="M482" s="707"/>
      <c r="N482" s="708"/>
      <c r="O482" s="700"/>
      <c r="P482" s="700"/>
      <c r="Q482" s="699"/>
      <c r="R482" s="709"/>
      <c r="S482" s="709"/>
      <c r="T482" s="709"/>
    </row>
    <row r="483" spans="11:20" ht="14.25">
      <c r="K483" s="705"/>
      <c r="L483" s="771"/>
      <c r="M483" s="707"/>
      <c r="N483" s="766"/>
      <c r="O483" s="767"/>
      <c r="P483" s="767"/>
      <c r="Q483" s="701"/>
      <c r="R483" s="709"/>
      <c r="S483" s="709"/>
      <c r="T483" s="709"/>
    </row>
    <row r="484" spans="11:20" ht="14.25">
      <c r="K484" s="775"/>
      <c r="L484" s="705"/>
      <c r="M484" s="707"/>
      <c r="N484" s="705"/>
      <c r="O484" s="699"/>
      <c r="P484" s="699"/>
      <c r="Q484" s="699"/>
      <c r="R484" s="709"/>
      <c r="S484" s="709"/>
      <c r="T484" s="709"/>
    </row>
    <row r="485" spans="11:20" ht="14.25">
      <c r="K485" s="705"/>
      <c r="L485" s="770"/>
      <c r="M485" s="707"/>
      <c r="N485" s="708"/>
      <c r="O485" s="699"/>
      <c r="P485" s="699"/>
      <c r="Q485" s="699"/>
      <c r="R485" s="709"/>
      <c r="S485" s="709"/>
      <c r="T485" s="709"/>
    </row>
    <row r="486" spans="11:20" ht="14.25">
      <c r="K486" s="705"/>
      <c r="L486" s="770"/>
      <c r="M486" s="707"/>
      <c r="N486" s="708"/>
      <c r="O486" s="700"/>
      <c r="P486" s="700"/>
      <c r="Q486" s="699"/>
      <c r="R486" s="709"/>
      <c r="S486" s="709"/>
      <c r="T486" s="709"/>
    </row>
    <row r="487" spans="11:20" ht="14.25">
      <c r="K487" s="705"/>
      <c r="L487" s="770"/>
      <c r="M487" s="707"/>
      <c r="N487" s="708"/>
      <c r="O487" s="700"/>
      <c r="P487" s="700"/>
      <c r="Q487" s="699"/>
      <c r="R487" s="709"/>
      <c r="S487" s="709"/>
      <c r="T487" s="709"/>
    </row>
    <row r="488" spans="11:20" ht="14.25">
      <c r="K488" s="705"/>
      <c r="L488" s="770"/>
      <c r="M488" s="707"/>
      <c r="N488" s="708"/>
      <c r="O488" s="700"/>
      <c r="P488" s="700"/>
      <c r="Q488" s="699"/>
      <c r="R488" s="709"/>
      <c r="S488" s="709"/>
      <c r="T488" s="709"/>
    </row>
    <row r="489" spans="11:20" ht="14.25">
      <c r="K489" s="705"/>
      <c r="L489" s="770"/>
      <c r="M489" s="707"/>
      <c r="N489" s="708"/>
      <c r="O489" s="700"/>
      <c r="P489" s="700"/>
      <c r="Q489" s="699"/>
      <c r="R489" s="709"/>
      <c r="S489" s="709"/>
      <c r="T489" s="709"/>
    </row>
    <row r="490" spans="11:20" ht="14.25">
      <c r="K490" s="705"/>
      <c r="L490" s="770"/>
      <c r="M490" s="707"/>
      <c r="N490" s="708"/>
      <c r="O490" s="700"/>
      <c r="P490" s="700"/>
      <c r="Q490" s="699"/>
      <c r="R490" s="709"/>
      <c r="S490" s="709"/>
      <c r="T490" s="709"/>
    </row>
    <row r="491" spans="11:20" ht="14.25">
      <c r="K491" s="705"/>
      <c r="L491" s="770"/>
      <c r="M491" s="707"/>
      <c r="N491" s="708"/>
      <c r="O491" s="700"/>
      <c r="P491" s="700"/>
      <c r="Q491" s="699"/>
      <c r="R491" s="709"/>
      <c r="S491" s="709"/>
      <c r="T491" s="709"/>
    </row>
    <row r="492" spans="11:20" ht="14.25">
      <c r="K492" s="705"/>
      <c r="L492" s="770"/>
      <c r="M492" s="707"/>
      <c r="N492" s="708"/>
      <c r="O492" s="700"/>
      <c r="P492" s="700"/>
      <c r="Q492" s="699"/>
      <c r="R492" s="709"/>
      <c r="S492" s="709"/>
      <c r="T492" s="709"/>
    </row>
    <row r="493" spans="11:20" ht="14.25">
      <c r="K493" s="705"/>
      <c r="L493" s="770"/>
      <c r="M493" s="707"/>
      <c r="N493" s="708"/>
      <c r="O493" s="700"/>
      <c r="P493" s="700"/>
      <c r="Q493" s="699"/>
      <c r="R493" s="709"/>
      <c r="S493" s="709"/>
      <c r="T493" s="709"/>
    </row>
    <row r="494" spans="11:20" ht="14.25">
      <c r="K494" s="705"/>
      <c r="L494" s="770"/>
      <c r="M494" s="707"/>
      <c r="N494" s="708"/>
      <c r="O494" s="700"/>
      <c r="P494" s="700"/>
      <c r="Q494" s="699"/>
      <c r="R494" s="709"/>
      <c r="S494" s="709"/>
      <c r="T494" s="709"/>
    </row>
    <row r="495" spans="11:20" ht="14.25">
      <c r="K495" s="705"/>
      <c r="L495" s="771"/>
      <c r="M495" s="707"/>
      <c r="N495" s="766"/>
      <c r="O495" s="767"/>
      <c r="P495" s="767"/>
      <c r="Q495" s="701"/>
      <c r="R495" s="709"/>
      <c r="S495" s="709"/>
      <c r="T495" s="709"/>
    </row>
    <row r="496" spans="11:20" ht="14.25">
      <c r="K496" s="775"/>
      <c r="L496" s="705"/>
      <c r="M496" s="707"/>
      <c r="N496" s="705"/>
      <c r="O496" s="699"/>
      <c r="P496" s="699"/>
      <c r="Q496" s="699"/>
      <c r="R496" s="709"/>
      <c r="S496" s="709"/>
      <c r="T496" s="709"/>
    </row>
    <row r="497" spans="11:20" ht="14.25">
      <c r="K497" s="705"/>
      <c r="L497" s="770"/>
      <c r="M497" s="707"/>
      <c r="N497" s="708"/>
      <c r="O497" s="699"/>
      <c r="P497" s="699"/>
      <c r="Q497" s="699"/>
      <c r="R497" s="709"/>
      <c r="S497" s="709"/>
      <c r="T497" s="709"/>
    </row>
    <row r="498" spans="11:20" ht="14.25">
      <c r="K498" s="705"/>
      <c r="L498" s="770"/>
      <c r="M498" s="707"/>
      <c r="N498" s="708"/>
      <c r="O498" s="700"/>
      <c r="P498" s="700"/>
      <c r="Q498" s="699"/>
      <c r="R498" s="709"/>
      <c r="S498" s="709"/>
      <c r="T498" s="709"/>
    </row>
    <row r="499" spans="11:20" ht="14.25">
      <c r="K499" s="705"/>
      <c r="L499" s="770"/>
      <c r="M499" s="707"/>
      <c r="N499" s="708"/>
      <c r="O499" s="700"/>
      <c r="P499" s="700"/>
      <c r="Q499" s="699"/>
      <c r="R499" s="709"/>
      <c r="S499" s="709"/>
      <c r="T499" s="709"/>
    </row>
    <row r="500" spans="11:20" ht="14.25">
      <c r="K500" s="705"/>
      <c r="L500" s="770"/>
      <c r="M500" s="707"/>
      <c r="N500" s="708"/>
      <c r="O500" s="700"/>
      <c r="P500" s="700"/>
      <c r="Q500" s="699"/>
      <c r="R500" s="709"/>
      <c r="S500" s="709"/>
      <c r="T500" s="709"/>
    </row>
    <row r="501" spans="11:20" ht="14.25">
      <c r="K501" s="705"/>
      <c r="L501" s="770"/>
      <c r="M501" s="707"/>
      <c r="N501" s="708"/>
      <c r="O501" s="700"/>
      <c r="P501" s="700"/>
      <c r="Q501" s="699"/>
      <c r="R501" s="709"/>
      <c r="S501" s="709"/>
      <c r="T501" s="709"/>
    </row>
    <row r="502" spans="11:20" ht="14.25">
      <c r="K502" s="705"/>
      <c r="L502" s="770"/>
      <c r="M502" s="707"/>
      <c r="N502" s="708"/>
      <c r="O502" s="700"/>
      <c r="P502" s="700"/>
      <c r="Q502" s="699"/>
      <c r="R502" s="709"/>
      <c r="S502" s="709"/>
      <c r="T502" s="709"/>
    </row>
    <row r="503" spans="11:20" ht="14.25">
      <c r="K503" s="705"/>
      <c r="L503" s="770"/>
      <c r="M503" s="707"/>
      <c r="N503" s="708"/>
      <c r="O503" s="700"/>
      <c r="P503" s="700"/>
      <c r="Q503" s="699"/>
      <c r="R503" s="709"/>
      <c r="S503" s="709"/>
      <c r="T503" s="709"/>
    </row>
    <row r="504" spans="11:20" ht="14.25">
      <c r="K504" s="705"/>
      <c r="L504" s="770"/>
      <c r="M504" s="707"/>
      <c r="N504" s="708"/>
      <c r="O504" s="700"/>
      <c r="P504" s="700"/>
      <c r="Q504" s="699"/>
      <c r="R504" s="709"/>
      <c r="S504" s="709"/>
      <c r="T504" s="709"/>
    </row>
    <row r="505" spans="11:20" ht="14.25">
      <c r="K505" s="705"/>
      <c r="L505" s="770"/>
      <c r="M505" s="707"/>
      <c r="N505" s="708"/>
      <c r="O505" s="700"/>
      <c r="P505" s="700"/>
      <c r="Q505" s="699"/>
      <c r="R505" s="709"/>
      <c r="S505" s="709"/>
      <c r="T505" s="709"/>
    </row>
    <row r="506" spans="11:20" ht="14.25">
      <c r="K506" s="705"/>
      <c r="L506" s="770"/>
      <c r="M506" s="707"/>
      <c r="N506" s="708"/>
      <c r="O506" s="700"/>
      <c r="P506" s="700"/>
      <c r="Q506" s="699"/>
      <c r="R506" s="709"/>
      <c r="S506" s="709"/>
      <c r="T506" s="709"/>
    </row>
    <row r="507" spans="11:20" ht="14.25">
      <c r="K507" s="705"/>
      <c r="L507" s="771"/>
      <c r="M507" s="707"/>
      <c r="N507" s="766"/>
      <c r="O507" s="767"/>
      <c r="P507" s="767"/>
      <c r="Q507" s="701"/>
      <c r="R507" s="709"/>
      <c r="S507" s="709"/>
      <c r="T507" s="709"/>
    </row>
    <row r="508" spans="11:20" ht="14.25">
      <c r="K508" s="775"/>
      <c r="L508" s="705"/>
      <c r="M508" s="707"/>
      <c r="N508" s="705"/>
      <c r="O508" s="699"/>
      <c r="P508" s="699"/>
      <c r="Q508" s="699"/>
      <c r="R508" s="709"/>
      <c r="S508" s="709"/>
      <c r="T508" s="709"/>
    </row>
    <row r="509" spans="11:20" ht="14.25">
      <c r="K509" s="705"/>
      <c r="L509" s="770"/>
      <c r="M509" s="707"/>
      <c r="N509" s="708"/>
      <c r="O509" s="699"/>
      <c r="P509" s="699"/>
      <c r="Q509" s="699"/>
      <c r="R509" s="709"/>
      <c r="S509" s="709"/>
      <c r="T509" s="709"/>
    </row>
    <row r="510" spans="11:20" ht="14.25">
      <c r="K510" s="705"/>
      <c r="L510" s="770"/>
      <c r="M510" s="707"/>
      <c r="N510" s="708"/>
      <c r="O510" s="700"/>
      <c r="P510" s="700"/>
      <c r="Q510" s="699"/>
      <c r="R510" s="709"/>
      <c r="S510" s="709"/>
      <c r="T510" s="709"/>
    </row>
    <row r="511" spans="11:20" ht="14.25">
      <c r="K511" s="705"/>
      <c r="L511" s="770"/>
      <c r="M511" s="707"/>
      <c r="N511" s="708"/>
      <c r="O511" s="700"/>
      <c r="P511" s="700"/>
      <c r="Q511" s="699"/>
      <c r="R511" s="709"/>
      <c r="S511" s="709"/>
      <c r="T511" s="709"/>
    </row>
    <row r="512" spans="11:20" ht="14.25">
      <c r="K512" s="705"/>
      <c r="L512" s="770"/>
      <c r="M512" s="707"/>
      <c r="N512" s="708"/>
      <c r="O512" s="700"/>
      <c r="P512" s="700"/>
      <c r="Q512" s="699"/>
      <c r="R512" s="709"/>
      <c r="S512" s="709"/>
      <c r="T512" s="709"/>
    </row>
    <row r="513" spans="11:20" ht="14.25">
      <c r="K513" s="705"/>
      <c r="L513" s="770"/>
      <c r="M513" s="707"/>
      <c r="N513" s="708"/>
      <c r="O513" s="700"/>
      <c r="P513" s="700"/>
      <c r="Q513" s="699"/>
      <c r="R513" s="709"/>
      <c r="S513" s="709"/>
      <c r="T513" s="709"/>
    </row>
    <row r="514" spans="11:20" ht="14.25">
      <c r="K514" s="705"/>
      <c r="L514" s="770"/>
      <c r="M514" s="707"/>
      <c r="N514" s="708"/>
      <c r="O514" s="700"/>
      <c r="P514" s="700"/>
      <c r="Q514" s="699"/>
      <c r="R514" s="709"/>
      <c r="S514" s="709"/>
      <c r="T514" s="709"/>
    </row>
    <row r="515" spans="11:20" ht="14.25">
      <c r="K515" s="705"/>
      <c r="L515" s="770"/>
      <c r="M515" s="707"/>
      <c r="N515" s="708"/>
      <c r="O515" s="700"/>
      <c r="P515" s="700"/>
      <c r="Q515" s="699"/>
      <c r="R515" s="709"/>
      <c r="S515" s="709"/>
      <c r="T515" s="709"/>
    </row>
    <row r="516" spans="11:20" ht="14.25">
      <c r="K516" s="705"/>
      <c r="L516" s="770"/>
      <c r="M516" s="707"/>
      <c r="N516" s="708"/>
      <c r="O516" s="700"/>
      <c r="P516" s="700"/>
      <c r="Q516" s="699"/>
      <c r="R516" s="709"/>
      <c r="S516" s="709"/>
      <c r="T516" s="709"/>
    </row>
    <row r="517" spans="11:20" ht="14.25">
      <c r="K517" s="705"/>
      <c r="L517" s="770"/>
      <c r="M517" s="707"/>
      <c r="N517" s="708"/>
      <c r="O517" s="700"/>
      <c r="P517" s="700"/>
      <c r="Q517" s="699"/>
      <c r="R517" s="709"/>
      <c r="S517" s="709"/>
      <c r="T517" s="709"/>
    </row>
    <row r="518" spans="11:20" ht="14.25">
      <c r="K518" s="705"/>
      <c r="L518" s="770"/>
      <c r="M518" s="707"/>
      <c r="N518" s="708"/>
      <c r="O518" s="700"/>
      <c r="P518" s="700"/>
      <c r="Q518" s="699"/>
      <c r="R518" s="709"/>
      <c r="S518" s="709"/>
      <c r="T518" s="709"/>
    </row>
    <row r="519" spans="11:20" ht="14.25">
      <c r="K519" s="705"/>
      <c r="L519" s="771"/>
      <c r="M519" s="707"/>
      <c r="N519" s="766"/>
      <c r="O519" s="767"/>
      <c r="P519" s="767"/>
      <c r="Q519" s="701"/>
      <c r="R519" s="709"/>
      <c r="S519" s="709"/>
      <c r="T519" s="709"/>
    </row>
    <row r="520" spans="11:20" ht="14.25">
      <c r="K520" s="775"/>
      <c r="L520" s="705"/>
      <c r="M520" s="707"/>
      <c r="N520" s="705"/>
      <c r="O520" s="699"/>
      <c r="P520" s="699"/>
      <c r="Q520" s="699"/>
      <c r="R520" s="709"/>
      <c r="S520" s="709"/>
      <c r="T520" s="709"/>
    </row>
    <row r="521" spans="11:20" ht="14.25">
      <c r="K521" s="705"/>
      <c r="L521" s="770"/>
      <c r="M521" s="707"/>
      <c r="N521" s="708"/>
      <c r="O521" s="699"/>
      <c r="P521" s="699"/>
      <c r="Q521" s="699"/>
      <c r="R521" s="709"/>
      <c r="S521" s="709"/>
      <c r="T521" s="709"/>
    </row>
    <row r="522" spans="11:20" ht="14.25">
      <c r="K522" s="705"/>
      <c r="L522" s="770"/>
      <c r="M522" s="707"/>
      <c r="N522" s="708"/>
      <c r="O522" s="700"/>
      <c r="P522" s="700"/>
      <c r="Q522" s="699"/>
      <c r="R522" s="709"/>
      <c r="S522" s="709"/>
      <c r="T522" s="709"/>
    </row>
    <row r="523" spans="11:20" ht="14.25">
      <c r="K523" s="705"/>
      <c r="L523" s="770"/>
      <c r="M523" s="707"/>
      <c r="N523" s="708"/>
      <c r="O523" s="700"/>
      <c r="P523" s="700"/>
      <c r="Q523" s="699"/>
      <c r="R523" s="709"/>
      <c r="S523" s="709"/>
      <c r="T523" s="709"/>
    </row>
    <row r="524" spans="11:20" ht="14.25">
      <c r="K524" s="705"/>
      <c r="L524" s="770"/>
      <c r="M524" s="707"/>
      <c r="N524" s="708"/>
      <c r="O524" s="700"/>
      <c r="P524" s="700"/>
      <c r="Q524" s="699"/>
      <c r="R524" s="709"/>
      <c r="S524" s="709"/>
      <c r="T524" s="709"/>
    </row>
    <row r="525" spans="11:20" ht="14.25">
      <c r="K525" s="705"/>
      <c r="L525" s="770"/>
      <c r="M525" s="707"/>
      <c r="N525" s="708"/>
      <c r="O525" s="700"/>
      <c r="P525" s="700"/>
      <c r="Q525" s="699"/>
      <c r="R525" s="709"/>
      <c r="S525" s="709"/>
      <c r="T525" s="709"/>
    </row>
    <row r="526" spans="11:20" ht="14.25">
      <c r="K526" s="705"/>
      <c r="L526" s="770"/>
      <c r="M526" s="707"/>
      <c r="N526" s="708"/>
      <c r="O526" s="700"/>
      <c r="P526" s="700"/>
      <c r="Q526" s="699"/>
      <c r="R526" s="709"/>
      <c r="S526" s="709"/>
      <c r="T526" s="709"/>
    </row>
    <row r="527" spans="11:20" ht="14.25">
      <c r="K527" s="705"/>
      <c r="L527" s="770"/>
      <c r="M527" s="707"/>
      <c r="N527" s="708"/>
      <c r="O527" s="700"/>
      <c r="P527" s="700"/>
      <c r="Q527" s="699"/>
      <c r="R527" s="709"/>
      <c r="S527" s="709"/>
      <c r="T527" s="709"/>
    </row>
    <row r="528" spans="11:20" ht="14.25">
      <c r="K528" s="705"/>
      <c r="L528" s="770"/>
      <c r="M528" s="707"/>
      <c r="N528" s="708"/>
      <c r="O528" s="700"/>
      <c r="P528" s="700"/>
      <c r="Q528" s="699"/>
      <c r="R528" s="709"/>
      <c r="S528" s="709"/>
      <c r="T528" s="709"/>
    </row>
    <row r="529" spans="11:20" ht="14.25">
      <c r="K529" s="705"/>
      <c r="L529" s="770"/>
      <c r="M529" s="707"/>
      <c r="N529" s="708"/>
      <c r="O529" s="700"/>
      <c r="P529" s="700"/>
      <c r="Q529" s="699"/>
      <c r="R529" s="709"/>
      <c r="S529" s="709"/>
      <c r="T529" s="709"/>
    </row>
    <row r="530" spans="11:20" ht="14.25">
      <c r="K530" s="705"/>
      <c r="L530" s="770"/>
      <c r="M530" s="707"/>
      <c r="N530" s="708"/>
      <c r="O530" s="700"/>
      <c r="P530" s="700"/>
      <c r="Q530" s="699"/>
      <c r="R530" s="709"/>
      <c r="S530" s="709"/>
      <c r="T530" s="709"/>
    </row>
    <row r="531" spans="11:20" ht="14.25">
      <c r="K531" s="705"/>
      <c r="L531" s="771"/>
      <c r="M531" s="707"/>
      <c r="N531" s="766"/>
      <c r="O531" s="767"/>
      <c r="P531" s="767"/>
      <c r="Q531" s="701"/>
      <c r="R531" s="709"/>
      <c r="S531" s="709"/>
      <c r="T531" s="709"/>
    </row>
    <row r="532" spans="11:20" ht="14.25">
      <c r="K532" s="775"/>
      <c r="L532" s="705"/>
      <c r="M532" s="707"/>
      <c r="N532" s="705"/>
      <c r="O532" s="699"/>
      <c r="P532" s="699"/>
      <c r="Q532" s="699"/>
      <c r="R532" s="709"/>
      <c r="S532" s="709"/>
      <c r="T532" s="709"/>
    </row>
    <row r="533" spans="11:20" ht="14.25">
      <c r="K533" s="705"/>
      <c r="L533" s="770"/>
      <c r="M533" s="707"/>
      <c r="N533" s="708"/>
      <c r="O533" s="699"/>
      <c r="P533" s="699"/>
      <c r="Q533" s="699"/>
      <c r="R533" s="709"/>
      <c r="S533" s="709"/>
      <c r="T533" s="709"/>
    </row>
    <row r="534" spans="11:20" ht="14.25">
      <c r="K534" s="705"/>
      <c r="L534" s="770"/>
      <c r="M534" s="707"/>
      <c r="N534" s="708"/>
      <c r="O534" s="700"/>
      <c r="P534" s="700"/>
      <c r="Q534" s="699"/>
      <c r="R534" s="709"/>
      <c r="S534" s="709"/>
      <c r="T534" s="709"/>
    </row>
    <row r="535" spans="11:20" ht="14.25">
      <c r="K535" s="705"/>
      <c r="L535" s="770"/>
      <c r="M535" s="707"/>
      <c r="N535" s="708"/>
      <c r="O535" s="700"/>
      <c r="P535" s="700"/>
      <c r="Q535" s="699"/>
      <c r="R535" s="709"/>
      <c r="S535" s="709"/>
      <c r="T535" s="709"/>
    </row>
    <row r="536" spans="11:20" ht="14.25">
      <c r="K536" s="705"/>
      <c r="L536" s="770"/>
      <c r="M536" s="707"/>
      <c r="N536" s="708"/>
      <c r="O536" s="700"/>
      <c r="P536" s="700"/>
      <c r="Q536" s="699"/>
      <c r="R536" s="709"/>
      <c r="S536" s="709"/>
      <c r="T536" s="709"/>
    </row>
    <row r="537" spans="11:20" ht="14.25">
      <c r="K537" s="705"/>
      <c r="L537" s="770"/>
      <c r="M537" s="707"/>
      <c r="N537" s="708"/>
      <c r="O537" s="700"/>
      <c r="P537" s="700"/>
      <c r="Q537" s="699"/>
      <c r="R537" s="709"/>
      <c r="S537" s="709"/>
      <c r="T537" s="709"/>
    </row>
    <row r="538" spans="11:20" ht="14.25">
      <c r="K538" s="705"/>
      <c r="L538" s="770"/>
      <c r="M538" s="707"/>
      <c r="N538" s="708"/>
      <c r="O538" s="700"/>
      <c r="P538" s="700"/>
      <c r="Q538" s="699"/>
      <c r="R538" s="709"/>
      <c r="S538" s="709"/>
      <c r="T538" s="709"/>
    </row>
    <row r="539" spans="11:20" ht="14.25">
      <c r="K539" s="705"/>
      <c r="L539" s="770"/>
      <c r="M539" s="707"/>
      <c r="N539" s="708"/>
      <c r="O539" s="700"/>
      <c r="P539" s="700"/>
      <c r="Q539" s="699"/>
      <c r="R539" s="709"/>
      <c r="S539" s="709"/>
      <c r="T539" s="709"/>
    </row>
    <row r="540" spans="11:20" ht="14.25">
      <c r="K540" s="705"/>
      <c r="L540" s="770"/>
      <c r="M540" s="707"/>
      <c r="N540" s="708"/>
      <c r="O540" s="700"/>
      <c r="P540" s="700"/>
      <c r="Q540" s="699"/>
      <c r="R540" s="709"/>
      <c r="S540" s="709"/>
      <c r="T540" s="709"/>
    </row>
    <row r="541" spans="11:20" ht="14.25">
      <c r="K541" s="705"/>
      <c r="L541" s="770"/>
      <c r="M541" s="707"/>
      <c r="N541" s="708"/>
      <c r="O541" s="700"/>
      <c r="P541" s="700"/>
      <c r="Q541" s="699"/>
      <c r="R541" s="709"/>
      <c r="S541" s="709"/>
      <c r="T541" s="709"/>
    </row>
    <row r="542" spans="11:20" ht="14.25">
      <c r="K542" s="705"/>
      <c r="L542" s="770"/>
      <c r="M542" s="707"/>
      <c r="N542" s="708"/>
      <c r="O542" s="700"/>
      <c r="P542" s="700"/>
      <c r="Q542" s="699"/>
      <c r="R542" s="709"/>
      <c r="S542" s="709"/>
      <c r="T542" s="709"/>
    </row>
    <row r="543" spans="11:20" ht="14.25">
      <c r="K543" s="705"/>
      <c r="L543" s="771"/>
      <c r="M543" s="707"/>
      <c r="N543" s="766"/>
      <c r="O543" s="767"/>
      <c r="P543" s="767"/>
      <c r="Q543" s="701"/>
      <c r="R543" s="709"/>
      <c r="S543" s="709"/>
      <c r="T543" s="709"/>
    </row>
    <row r="544" spans="11:20" ht="14.25">
      <c r="K544" s="775"/>
      <c r="L544" s="705"/>
      <c r="M544" s="707"/>
      <c r="N544" s="705"/>
      <c r="O544" s="699"/>
      <c r="P544" s="699"/>
      <c r="Q544" s="699"/>
      <c r="R544" s="709"/>
      <c r="S544" s="709"/>
      <c r="T544" s="709"/>
    </row>
    <row r="545" spans="1:20" ht="14.25">
      <c r="K545" s="705"/>
      <c r="L545" s="770"/>
      <c r="M545" s="707"/>
      <c r="N545" s="708"/>
      <c r="O545" s="699"/>
      <c r="P545" s="699"/>
      <c r="Q545" s="699"/>
      <c r="R545" s="709"/>
      <c r="S545" s="709"/>
      <c r="T545" s="709"/>
    </row>
    <row r="546" spans="1:20" ht="14.25">
      <c r="K546" s="705"/>
      <c r="L546" s="705"/>
      <c r="M546" s="707"/>
      <c r="N546" s="773"/>
      <c r="O546" s="699"/>
      <c r="P546" s="699"/>
      <c r="Q546" s="699"/>
      <c r="R546" s="709"/>
      <c r="S546" s="709"/>
      <c r="T546" s="709"/>
    </row>
    <row r="547" spans="1:20" ht="14.25">
      <c r="K547" s="705"/>
      <c r="L547" s="770"/>
      <c r="M547" s="707"/>
      <c r="N547" s="708"/>
      <c r="O547" s="700"/>
      <c r="P547" s="700"/>
      <c r="Q547" s="699"/>
      <c r="R547" s="709"/>
      <c r="S547" s="709"/>
      <c r="T547" s="709"/>
    </row>
    <row r="548" spans="1:20" ht="14.25">
      <c r="K548" s="705"/>
      <c r="L548" s="705"/>
      <c r="M548" s="707"/>
      <c r="N548" s="773"/>
      <c r="O548" s="699"/>
      <c r="P548" s="699"/>
      <c r="Q548" s="699"/>
      <c r="R548" s="709"/>
      <c r="S548" s="709"/>
      <c r="T548" s="709"/>
    </row>
    <row r="549" spans="1:20" ht="14.25">
      <c r="K549" s="705"/>
      <c r="L549" s="705"/>
      <c r="M549" s="707"/>
      <c r="N549" s="773"/>
      <c r="O549" s="699"/>
      <c r="P549" s="699"/>
      <c r="Q549" s="699"/>
      <c r="R549" s="709"/>
      <c r="S549" s="709"/>
      <c r="T549" s="709"/>
    </row>
    <row r="550" spans="1:20" ht="14.25">
      <c r="K550" s="705"/>
      <c r="L550" s="705"/>
      <c r="M550" s="707"/>
      <c r="N550" s="773"/>
      <c r="O550" s="699"/>
      <c r="P550" s="699"/>
      <c r="Q550" s="699"/>
      <c r="R550" s="709"/>
      <c r="S550" s="709"/>
      <c r="T550" s="709"/>
    </row>
    <row r="551" spans="1:20" ht="14.25">
      <c r="K551" s="705"/>
      <c r="L551" s="771"/>
      <c r="M551" s="707"/>
      <c r="N551" s="766"/>
      <c r="O551" s="767"/>
      <c r="P551" s="767"/>
      <c r="Q551" s="701"/>
      <c r="R551" s="709"/>
      <c r="S551" s="709"/>
      <c r="T551" s="709"/>
    </row>
    <row r="552" spans="1:20" ht="14.25">
      <c r="K552" s="709"/>
      <c r="L552" s="709"/>
      <c r="M552" s="709"/>
      <c r="N552" s="709"/>
      <c r="O552" s="761"/>
      <c r="P552" s="761"/>
      <c r="Q552" s="761"/>
      <c r="R552" s="761"/>
      <c r="S552" s="709"/>
      <c r="T552" s="709"/>
    </row>
    <row r="553" spans="1:20" ht="14.25">
      <c r="K553" s="709"/>
      <c r="L553" s="709"/>
      <c r="M553" s="709"/>
      <c r="N553" s="709"/>
      <c r="O553" s="761"/>
      <c r="P553" s="761"/>
      <c r="Q553" s="761"/>
      <c r="R553" s="761"/>
      <c r="S553" s="709"/>
      <c r="T553" s="709"/>
    </row>
    <row r="554" spans="1:20" ht="14.25">
      <c r="K554" s="709"/>
      <c r="L554" s="709"/>
      <c r="M554" s="709"/>
      <c r="N554" s="709"/>
      <c r="O554" s="761"/>
      <c r="P554" s="761"/>
      <c r="Q554" s="761"/>
      <c r="R554" s="761"/>
      <c r="S554" s="709"/>
      <c r="T554" s="709"/>
    </row>
    <row r="555" spans="1:20" ht="14.25">
      <c r="K555" s="709"/>
      <c r="L555" s="709"/>
      <c r="M555" s="709"/>
      <c r="N555" s="709"/>
      <c r="O555" s="761"/>
      <c r="P555" s="761"/>
      <c r="Q555" s="761"/>
      <c r="R555" s="761"/>
      <c r="S555" s="709"/>
      <c r="T555" s="709"/>
    </row>
    <row r="556" spans="1:20" ht="14.25">
      <c r="K556" s="709"/>
      <c r="L556" s="709"/>
      <c r="M556" s="709"/>
      <c r="N556" s="709"/>
      <c r="O556" s="761"/>
      <c r="P556" s="761"/>
      <c r="Q556" s="761"/>
      <c r="R556" s="761"/>
      <c r="S556" s="709"/>
      <c r="T556" s="709"/>
    </row>
    <row r="557" spans="1:20" ht="14.25">
      <c r="K557" s="709"/>
      <c r="L557" s="709"/>
      <c r="M557" s="709"/>
      <c r="N557" s="709"/>
      <c r="O557" s="761"/>
      <c r="P557" s="761"/>
      <c r="Q557" s="761"/>
      <c r="R557" s="761"/>
      <c r="S557" s="709"/>
      <c r="T557" s="709"/>
    </row>
    <row r="558" spans="1:20" ht="14.25">
      <c r="K558" s="709"/>
      <c r="L558" s="709"/>
      <c r="M558" s="709"/>
      <c r="N558" s="709"/>
      <c r="O558" s="761"/>
      <c r="P558" s="761"/>
      <c r="Q558" s="761"/>
      <c r="R558" s="761"/>
      <c r="S558" s="709"/>
      <c r="T558" s="709"/>
    </row>
    <row r="559" spans="1:20" ht="14.25">
      <c r="K559" s="709"/>
      <c r="L559" s="709"/>
      <c r="M559" s="709"/>
      <c r="N559" s="709"/>
      <c r="O559" s="761"/>
      <c r="P559" s="761"/>
      <c r="Q559" s="761"/>
      <c r="R559" s="761"/>
      <c r="S559" s="709"/>
      <c r="T559" s="709"/>
    </row>
    <row r="560" spans="1:20" ht="14.25">
      <c r="A560" s="776"/>
      <c r="B560" s="776"/>
      <c r="C560" s="835"/>
      <c r="D560" s="836"/>
      <c r="E560" s="836"/>
      <c r="F560" s="836"/>
      <c r="G560" s="836"/>
      <c r="H560" s="835"/>
      <c r="I560" s="870"/>
      <c r="K560" s="709"/>
      <c r="L560" s="709"/>
      <c r="M560" s="709"/>
      <c r="N560" s="709"/>
      <c r="O560" s="761"/>
      <c r="P560" s="761"/>
      <c r="Q560" s="761"/>
      <c r="R560" s="761"/>
      <c r="S560" s="709"/>
      <c r="T560" s="709"/>
    </row>
    <row r="561" spans="11:20" ht="14.25">
      <c r="K561" s="709"/>
      <c r="L561" s="709"/>
      <c r="M561" s="709"/>
      <c r="N561" s="709"/>
      <c r="O561" s="761"/>
      <c r="P561" s="761"/>
      <c r="Q561" s="761"/>
      <c r="R561" s="761"/>
      <c r="S561" s="709"/>
      <c r="T561" s="709"/>
    </row>
    <row r="562" spans="11:20" ht="14.25">
      <c r="K562" s="709"/>
      <c r="L562" s="709"/>
      <c r="M562" s="709"/>
      <c r="N562" s="709"/>
      <c r="O562" s="761"/>
      <c r="P562" s="761"/>
      <c r="Q562" s="761"/>
      <c r="R562" s="761"/>
      <c r="S562" s="709"/>
      <c r="T562" s="709"/>
    </row>
    <row r="563" spans="11:20" ht="14.25">
      <c r="K563" s="709"/>
      <c r="L563" s="709"/>
      <c r="M563" s="709"/>
      <c r="N563" s="709"/>
      <c r="O563" s="761"/>
      <c r="P563" s="761"/>
      <c r="Q563" s="761"/>
      <c r="R563" s="761"/>
      <c r="S563" s="709"/>
      <c r="T563" s="709"/>
    </row>
    <row r="564" spans="11:20" ht="14.25">
      <c r="K564" s="709"/>
      <c r="L564" s="709"/>
      <c r="M564" s="709"/>
      <c r="N564" s="709"/>
      <c r="O564" s="761"/>
      <c r="P564" s="761"/>
      <c r="Q564" s="761"/>
      <c r="R564" s="761"/>
      <c r="S564" s="709"/>
      <c r="T564" s="709"/>
    </row>
    <row r="565" spans="11:20" ht="14.25">
      <c r="K565" s="709"/>
      <c r="L565" s="709"/>
      <c r="M565" s="709"/>
      <c r="N565" s="709"/>
      <c r="O565" s="761"/>
      <c r="P565" s="761"/>
      <c r="Q565" s="761"/>
      <c r="R565" s="761"/>
      <c r="S565" s="709"/>
      <c r="T565" s="709"/>
    </row>
    <row r="566" spans="11:20" ht="14.25">
      <c r="K566" s="709"/>
      <c r="L566" s="709"/>
      <c r="M566" s="709"/>
      <c r="N566" s="709"/>
      <c r="O566" s="761"/>
      <c r="P566" s="761"/>
      <c r="Q566" s="761"/>
      <c r="R566" s="761"/>
      <c r="S566" s="709"/>
      <c r="T566" s="709"/>
    </row>
    <row r="567" spans="11:20" ht="14.25">
      <c r="K567" s="709"/>
      <c r="L567" s="709"/>
      <c r="M567" s="709"/>
      <c r="N567" s="709"/>
      <c r="O567" s="761"/>
      <c r="P567" s="761"/>
      <c r="Q567" s="761"/>
      <c r="R567" s="761"/>
      <c r="S567" s="709"/>
      <c r="T567" s="709"/>
    </row>
    <row r="568" spans="11:20" ht="14.25">
      <c r="K568" s="709"/>
      <c r="L568" s="709"/>
      <c r="M568" s="709"/>
      <c r="N568" s="709"/>
      <c r="O568" s="761"/>
      <c r="P568" s="761"/>
      <c r="Q568" s="761"/>
      <c r="R568" s="761"/>
      <c r="S568" s="709"/>
      <c r="T568" s="709"/>
    </row>
    <row r="569" spans="11:20" ht="14.25">
      <c r="K569" s="709"/>
      <c r="L569" s="709"/>
      <c r="M569" s="709"/>
      <c r="N569" s="709"/>
      <c r="O569" s="761"/>
      <c r="P569" s="761"/>
      <c r="Q569" s="761"/>
      <c r="R569" s="761"/>
      <c r="S569" s="709"/>
      <c r="T569" s="709"/>
    </row>
    <row r="570" spans="11:20" ht="14.25">
      <c r="K570" s="709"/>
      <c r="L570" s="709"/>
      <c r="M570" s="709"/>
      <c r="N570" s="709"/>
      <c r="O570" s="761"/>
      <c r="P570" s="761"/>
      <c r="Q570" s="761"/>
      <c r="R570" s="761"/>
      <c r="S570" s="709"/>
      <c r="T570" s="709"/>
    </row>
    <row r="571" spans="11:20" ht="14.25">
      <c r="K571" s="709"/>
      <c r="L571" s="709"/>
      <c r="M571" s="709"/>
      <c r="N571" s="709"/>
      <c r="O571" s="761"/>
      <c r="P571" s="761"/>
      <c r="Q571" s="761"/>
      <c r="R571" s="761"/>
      <c r="S571" s="709"/>
      <c r="T571" s="709"/>
    </row>
    <row r="572" spans="11:20" ht="14.25">
      <c r="K572" s="709"/>
      <c r="L572" s="709"/>
      <c r="M572" s="709"/>
      <c r="N572" s="709"/>
      <c r="O572" s="761"/>
      <c r="P572" s="761"/>
      <c r="Q572" s="761"/>
      <c r="R572" s="761"/>
      <c r="S572" s="709"/>
      <c r="T572" s="709"/>
    </row>
    <row r="573" spans="11:20" ht="14.25">
      <c r="K573" s="709"/>
      <c r="L573" s="709"/>
      <c r="M573" s="709"/>
      <c r="N573" s="709"/>
      <c r="O573" s="761"/>
      <c r="P573" s="761"/>
      <c r="Q573" s="761"/>
      <c r="R573" s="761"/>
      <c r="S573" s="709"/>
      <c r="T573" s="709"/>
    </row>
    <row r="574" spans="11:20" ht="14.25">
      <c r="K574" s="709"/>
      <c r="L574" s="709"/>
      <c r="M574" s="709"/>
      <c r="N574" s="709"/>
      <c r="O574" s="761"/>
      <c r="P574" s="761"/>
      <c r="Q574" s="761"/>
      <c r="R574" s="761"/>
      <c r="S574" s="709"/>
      <c r="T574" s="709"/>
    </row>
    <row r="575" spans="11:20" ht="14.25">
      <c r="K575" s="709"/>
      <c r="L575" s="709"/>
      <c r="M575" s="709"/>
      <c r="N575" s="709"/>
      <c r="O575" s="761"/>
      <c r="P575" s="761"/>
      <c r="Q575" s="761"/>
      <c r="R575" s="761"/>
      <c r="S575" s="709"/>
      <c r="T575" s="709"/>
    </row>
    <row r="576" spans="11:20" ht="14.25">
      <c r="K576" s="709"/>
      <c r="L576" s="709"/>
      <c r="M576" s="709"/>
      <c r="N576" s="709"/>
      <c r="O576" s="761"/>
      <c r="P576" s="761"/>
      <c r="Q576" s="761"/>
      <c r="R576" s="761"/>
      <c r="S576" s="709"/>
      <c r="T576" s="709"/>
    </row>
    <row r="577" spans="11:20" ht="14.25">
      <c r="K577" s="709"/>
      <c r="L577" s="709"/>
      <c r="M577" s="709"/>
      <c r="N577" s="709"/>
      <c r="O577" s="761"/>
      <c r="P577" s="761"/>
      <c r="Q577" s="761"/>
      <c r="R577" s="761"/>
      <c r="S577" s="709"/>
      <c r="T577" s="709"/>
    </row>
    <row r="578" spans="11:20" ht="14.25">
      <c r="K578" s="709"/>
      <c r="L578" s="709"/>
      <c r="M578" s="709"/>
      <c r="N578" s="709"/>
      <c r="O578" s="761"/>
      <c r="P578" s="761"/>
      <c r="Q578" s="761"/>
      <c r="R578" s="761"/>
      <c r="S578" s="709"/>
      <c r="T578" s="709"/>
    </row>
    <row r="579" spans="11:20" ht="14.25">
      <c r="K579" s="709"/>
      <c r="L579" s="709"/>
      <c r="M579" s="709"/>
      <c r="N579" s="709"/>
      <c r="O579" s="761"/>
      <c r="P579" s="761"/>
      <c r="Q579" s="761"/>
      <c r="R579" s="761"/>
      <c r="S579" s="709"/>
      <c r="T579" s="709"/>
    </row>
    <row r="580" spans="11:20" ht="14.25">
      <c r="K580" s="709"/>
      <c r="L580" s="709"/>
      <c r="M580" s="709"/>
      <c r="N580" s="709"/>
      <c r="O580" s="761"/>
      <c r="P580" s="761"/>
      <c r="Q580" s="761"/>
      <c r="R580" s="761"/>
      <c r="S580" s="709"/>
      <c r="T580" s="709"/>
    </row>
    <row r="581" spans="11:20" ht="14.25">
      <c r="K581" s="709"/>
      <c r="L581" s="709"/>
      <c r="M581" s="709"/>
      <c r="N581" s="709"/>
      <c r="O581" s="761"/>
      <c r="P581" s="761"/>
      <c r="Q581" s="761"/>
      <c r="R581" s="761"/>
      <c r="S581" s="709"/>
      <c r="T581" s="709"/>
    </row>
    <row r="582" spans="11:20" ht="14.25">
      <c r="K582" s="709"/>
      <c r="L582" s="709"/>
      <c r="M582" s="709"/>
      <c r="N582" s="709"/>
      <c r="O582" s="761"/>
      <c r="P582" s="761"/>
      <c r="Q582" s="761"/>
      <c r="R582" s="761"/>
      <c r="S582" s="709"/>
      <c r="T582" s="709"/>
    </row>
    <row r="583" spans="11:20" ht="14.25">
      <c r="K583" s="709"/>
      <c r="L583" s="709"/>
      <c r="M583" s="709"/>
      <c r="N583" s="709"/>
      <c r="O583" s="761"/>
      <c r="P583" s="761"/>
      <c r="Q583" s="761"/>
      <c r="R583" s="761"/>
      <c r="S583" s="709"/>
      <c r="T583" s="709"/>
    </row>
    <row r="584" spans="11:20" ht="14.25">
      <c r="K584" s="709"/>
      <c r="L584" s="709"/>
      <c r="M584" s="709"/>
      <c r="N584" s="709"/>
      <c r="O584" s="761"/>
      <c r="P584" s="761"/>
      <c r="Q584" s="761"/>
      <c r="R584" s="761"/>
      <c r="S584" s="709"/>
      <c r="T584" s="709"/>
    </row>
    <row r="585" spans="11:20" ht="14.25">
      <c r="K585" s="709"/>
      <c r="L585" s="709"/>
      <c r="M585" s="709"/>
      <c r="N585" s="709"/>
      <c r="O585" s="761"/>
      <c r="P585" s="761"/>
      <c r="Q585" s="761"/>
      <c r="R585" s="761"/>
      <c r="S585" s="709"/>
      <c r="T585" s="709"/>
    </row>
    <row r="586" spans="11:20" ht="14.25">
      <c r="K586" s="709"/>
      <c r="L586" s="709"/>
      <c r="M586" s="709"/>
      <c r="N586" s="709"/>
      <c r="O586" s="761"/>
      <c r="P586" s="761"/>
      <c r="Q586" s="761"/>
      <c r="R586" s="761"/>
      <c r="S586" s="709"/>
      <c r="T586" s="709"/>
    </row>
    <row r="587" spans="11:20" ht="14.25">
      <c r="K587" s="709"/>
      <c r="L587" s="709"/>
      <c r="M587" s="709"/>
      <c r="N587" s="709"/>
      <c r="O587" s="761"/>
      <c r="P587" s="761"/>
      <c r="Q587" s="761"/>
      <c r="R587" s="761"/>
      <c r="S587" s="709"/>
      <c r="T587" s="709"/>
    </row>
    <row r="588" spans="11:20" ht="14.25">
      <c r="K588" s="709"/>
      <c r="L588" s="709"/>
      <c r="M588" s="709"/>
      <c r="N588" s="709"/>
      <c r="O588" s="761"/>
      <c r="P588" s="761"/>
      <c r="Q588" s="761"/>
      <c r="R588" s="761"/>
      <c r="S588" s="709"/>
      <c r="T588" s="709"/>
    </row>
    <row r="589" spans="11:20" ht="14.25">
      <c r="K589" s="709"/>
      <c r="L589" s="709"/>
      <c r="M589" s="709"/>
      <c r="N589" s="709"/>
      <c r="O589" s="761"/>
      <c r="P589" s="761"/>
      <c r="Q589" s="761"/>
      <c r="R589" s="761"/>
      <c r="S589" s="709"/>
      <c r="T589" s="709"/>
    </row>
    <row r="590" spans="11:20" ht="14.25">
      <c r="K590" s="709"/>
      <c r="L590" s="709"/>
      <c r="M590" s="709"/>
      <c r="N590" s="709"/>
      <c r="O590" s="761"/>
      <c r="P590" s="761"/>
      <c r="Q590" s="761"/>
      <c r="R590" s="761"/>
      <c r="S590" s="709"/>
      <c r="T590" s="709"/>
    </row>
    <row r="591" spans="11:20" ht="14.25">
      <c r="K591" s="709"/>
      <c r="L591" s="709"/>
      <c r="M591" s="709"/>
      <c r="N591" s="709"/>
      <c r="O591" s="761"/>
      <c r="P591" s="761"/>
      <c r="Q591" s="761"/>
      <c r="R591" s="761"/>
      <c r="S591" s="709"/>
      <c r="T591" s="709"/>
    </row>
    <row r="592" spans="11:20" ht="14.25">
      <c r="K592" s="709"/>
      <c r="L592" s="709"/>
      <c r="M592" s="709"/>
      <c r="N592" s="709"/>
      <c r="O592" s="761"/>
      <c r="P592" s="761"/>
      <c r="Q592" s="761"/>
      <c r="R592" s="761"/>
      <c r="S592" s="709"/>
      <c r="T592" s="709"/>
    </row>
    <row r="593" spans="11:20" ht="14.25">
      <c r="K593" s="709"/>
      <c r="L593" s="709"/>
      <c r="M593" s="709"/>
      <c r="N593" s="709"/>
      <c r="O593" s="761"/>
      <c r="P593" s="761"/>
      <c r="Q593" s="761"/>
      <c r="R593" s="761"/>
      <c r="S593" s="709"/>
      <c r="T593" s="709"/>
    </row>
    <row r="594" spans="11:20" ht="14.25">
      <c r="K594" s="709"/>
      <c r="L594" s="709"/>
      <c r="M594" s="709"/>
      <c r="N594" s="709"/>
      <c r="O594" s="761"/>
      <c r="P594" s="761"/>
      <c r="Q594" s="761"/>
      <c r="R594" s="761"/>
      <c r="S594" s="709"/>
      <c r="T594" s="709"/>
    </row>
    <row r="595" spans="11:20" ht="14.25">
      <c r="K595" s="709"/>
      <c r="L595" s="709"/>
      <c r="M595" s="709"/>
      <c r="N595" s="709"/>
      <c r="O595" s="761"/>
      <c r="P595" s="761"/>
      <c r="Q595" s="761"/>
      <c r="R595" s="761"/>
      <c r="S595" s="709"/>
      <c r="T595" s="709"/>
    </row>
    <row r="596" spans="11:20" ht="14.25">
      <c r="K596" s="709"/>
      <c r="L596" s="709"/>
      <c r="M596" s="709"/>
      <c r="N596" s="709"/>
      <c r="O596" s="761"/>
      <c r="P596" s="761"/>
      <c r="Q596" s="761"/>
      <c r="R596" s="761"/>
      <c r="S596" s="709"/>
      <c r="T596" s="709"/>
    </row>
    <row r="597" spans="11:20" ht="14.25">
      <c r="K597" s="709"/>
      <c r="L597" s="709"/>
      <c r="M597" s="709"/>
      <c r="N597" s="709"/>
      <c r="O597" s="761"/>
      <c r="P597" s="761"/>
      <c r="Q597" s="761"/>
      <c r="R597" s="761"/>
      <c r="S597" s="709"/>
      <c r="T597" s="709"/>
    </row>
    <row r="598" spans="11:20" ht="14.25">
      <c r="K598" s="709"/>
      <c r="L598" s="709"/>
      <c r="M598" s="709"/>
      <c r="N598" s="709"/>
      <c r="O598" s="761"/>
      <c r="P598" s="761"/>
      <c r="Q598" s="761"/>
      <c r="R598" s="761"/>
      <c r="S598" s="709"/>
      <c r="T598" s="709"/>
    </row>
    <row r="599" spans="11:20" ht="14.25">
      <c r="K599" s="709"/>
      <c r="L599" s="709"/>
      <c r="M599" s="709"/>
      <c r="N599" s="709"/>
      <c r="O599" s="761"/>
      <c r="P599" s="761"/>
      <c r="Q599" s="761"/>
      <c r="R599" s="761"/>
      <c r="S599" s="709"/>
      <c r="T599" s="709"/>
    </row>
    <row r="600" spans="11:20" ht="14.25">
      <c r="K600" s="709"/>
      <c r="L600" s="709"/>
      <c r="M600" s="709"/>
      <c r="N600" s="709"/>
      <c r="O600" s="761"/>
      <c r="P600" s="761"/>
      <c r="Q600" s="761"/>
      <c r="R600" s="761"/>
      <c r="S600" s="709"/>
      <c r="T600" s="709"/>
    </row>
    <row r="601" spans="11:20" ht="14.25">
      <c r="K601" s="709"/>
      <c r="L601" s="709"/>
      <c r="M601" s="709"/>
      <c r="N601" s="709"/>
      <c r="O601" s="761"/>
      <c r="P601" s="761"/>
      <c r="Q601" s="761"/>
      <c r="R601" s="761"/>
      <c r="S601" s="709"/>
      <c r="T601" s="709"/>
    </row>
    <row r="602" spans="11:20" ht="14.25">
      <c r="K602" s="709"/>
      <c r="L602" s="709"/>
      <c r="M602" s="709"/>
      <c r="N602" s="709"/>
      <c r="O602" s="761"/>
      <c r="P602" s="761"/>
      <c r="Q602" s="761"/>
      <c r="R602" s="761"/>
      <c r="S602" s="709"/>
      <c r="T602" s="709"/>
    </row>
    <row r="603" spans="11:20" ht="14.25">
      <c r="K603" s="709"/>
      <c r="L603" s="709"/>
      <c r="M603" s="709"/>
      <c r="N603" s="709"/>
      <c r="O603" s="761"/>
      <c r="P603" s="761"/>
      <c r="Q603" s="761"/>
      <c r="R603" s="761"/>
      <c r="S603" s="709"/>
      <c r="T603" s="709"/>
    </row>
    <row r="604" spans="11:20" ht="14.25">
      <c r="K604" s="709"/>
      <c r="L604" s="709"/>
      <c r="M604" s="709"/>
      <c r="N604" s="709"/>
      <c r="O604" s="761"/>
      <c r="P604" s="761"/>
      <c r="Q604" s="761"/>
      <c r="R604" s="761"/>
      <c r="S604" s="709"/>
      <c r="T604" s="709"/>
    </row>
    <row r="605" spans="11:20" ht="14.25">
      <c r="K605" s="709"/>
      <c r="L605" s="709"/>
      <c r="M605" s="709"/>
      <c r="N605" s="709"/>
      <c r="O605" s="761"/>
      <c r="P605" s="761"/>
      <c r="Q605" s="761"/>
      <c r="R605" s="761"/>
      <c r="S605" s="709"/>
      <c r="T605" s="709"/>
    </row>
    <row r="606" spans="11:20" ht="14.25">
      <c r="K606" s="709"/>
      <c r="L606" s="709"/>
      <c r="M606" s="709"/>
      <c r="N606" s="709"/>
      <c r="O606" s="761"/>
      <c r="P606" s="761"/>
      <c r="Q606" s="761"/>
      <c r="R606" s="761"/>
      <c r="S606" s="709"/>
      <c r="T606" s="709"/>
    </row>
    <row r="607" spans="11:20" ht="14.25">
      <c r="K607" s="709"/>
      <c r="L607" s="709"/>
      <c r="M607" s="709"/>
      <c r="N607" s="709"/>
      <c r="O607" s="761"/>
      <c r="P607" s="761"/>
      <c r="Q607" s="761"/>
      <c r="R607" s="761"/>
      <c r="S607" s="709"/>
      <c r="T607" s="709"/>
    </row>
    <row r="608" spans="11:20" ht="14.25">
      <c r="K608" s="709"/>
      <c r="L608" s="709"/>
      <c r="M608" s="709"/>
      <c r="N608" s="709"/>
      <c r="O608" s="761"/>
      <c r="P608" s="761"/>
      <c r="Q608" s="761"/>
      <c r="R608" s="761"/>
      <c r="S608" s="709"/>
      <c r="T608" s="709"/>
    </row>
    <row r="609" spans="11:20" ht="14.25">
      <c r="K609" s="709"/>
      <c r="L609" s="709"/>
      <c r="M609" s="709"/>
      <c r="N609" s="709"/>
      <c r="O609" s="761"/>
      <c r="P609" s="761"/>
      <c r="Q609" s="761"/>
      <c r="R609" s="761"/>
      <c r="S609" s="709"/>
      <c r="T609" s="709"/>
    </row>
    <row r="610" spans="11:20" ht="14.25">
      <c r="K610" s="709"/>
      <c r="L610" s="709"/>
      <c r="M610" s="709"/>
      <c r="N610" s="709"/>
      <c r="O610" s="761"/>
      <c r="P610" s="761"/>
      <c r="Q610" s="761"/>
      <c r="R610" s="761"/>
      <c r="S610" s="709"/>
      <c r="T610" s="709"/>
    </row>
    <row r="611" spans="11:20" ht="14.25">
      <c r="K611" s="709"/>
      <c r="L611" s="709"/>
      <c r="M611" s="709"/>
      <c r="N611" s="709"/>
      <c r="O611" s="761"/>
      <c r="P611" s="761"/>
      <c r="Q611" s="761"/>
      <c r="R611" s="761"/>
      <c r="S611" s="709"/>
      <c r="T611" s="709"/>
    </row>
    <row r="612" spans="11:20" ht="14.25">
      <c r="K612" s="709"/>
      <c r="L612" s="709"/>
      <c r="M612" s="709"/>
      <c r="N612" s="709"/>
      <c r="O612" s="761"/>
      <c r="P612" s="761"/>
      <c r="Q612" s="761"/>
      <c r="R612" s="761"/>
      <c r="S612" s="709"/>
      <c r="T612" s="709"/>
    </row>
    <row r="613" spans="11:20" ht="14.25">
      <c r="K613" s="709"/>
      <c r="L613" s="709"/>
      <c r="M613" s="709"/>
      <c r="N613" s="709"/>
      <c r="O613" s="761"/>
      <c r="P613" s="761"/>
      <c r="Q613" s="761"/>
      <c r="R613" s="761"/>
      <c r="S613" s="709"/>
      <c r="T613" s="709"/>
    </row>
    <row r="614" spans="11:20" ht="14.25">
      <c r="K614" s="709"/>
      <c r="L614" s="709"/>
      <c r="M614" s="709"/>
      <c r="N614" s="709"/>
      <c r="O614" s="761"/>
      <c r="P614" s="761"/>
      <c r="Q614" s="761"/>
      <c r="R614" s="761"/>
      <c r="S614" s="709"/>
      <c r="T614" s="709"/>
    </row>
    <row r="615" spans="11:20" ht="14.25">
      <c r="K615" s="709"/>
      <c r="L615" s="709"/>
      <c r="M615" s="709"/>
      <c r="N615" s="709"/>
      <c r="O615" s="761"/>
      <c r="P615" s="761"/>
      <c r="Q615" s="761"/>
      <c r="R615" s="761"/>
      <c r="S615" s="709"/>
      <c r="T615" s="709"/>
    </row>
    <row r="616" spans="11:20" ht="14.25">
      <c r="K616" s="709"/>
      <c r="L616" s="709"/>
      <c r="M616" s="709"/>
      <c r="N616" s="709"/>
      <c r="O616" s="761"/>
      <c r="P616" s="761"/>
      <c r="Q616" s="761"/>
      <c r="R616" s="761"/>
      <c r="S616" s="709"/>
      <c r="T616" s="709"/>
    </row>
    <row r="617" spans="11:20" ht="14.25">
      <c r="K617" s="709"/>
      <c r="L617" s="709"/>
      <c r="M617" s="709"/>
      <c r="N617" s="709"/>
      <c r="O617" s="761"/>
      <c r="P617" s="761"/>
      <c r="Q617" s="761"/>
      <c r="R617" s="761"/>
      <c r="S617" s="709"/>
      <c r="T617" s="709"/>
    </row>
    <row r="618" spans="11:20" ht="14.25">
      <c r="K618" s="709"/>
      <c r="L618" s="709"/>
      <c r="M618" s="709"/>
      <c r="N618" s="709"/>
      <c r="O618" s="761"/>
      <c r="P618" s="761"/>
      <c r="Q618" s="761"/>
      <c r="R618" s="761"/>
      <c r="S618" s="709"/>
      <c r="T618" s="709"/>
    </row>
    <row r="619" spans="11:20" ht="14.25">
      <c r="K619" s="709"/>
      <c r="L619" s="709"/>
      <c r="M619" s="709"/>
      <c r="N619" s="709"/>
      <c r="O619" s="761"/>
      <c r="P619" s="761"/>
      <c r="Q619" s="761"/>
      <c r="R619" s="761"/>
      <c r="S619" s="709"/>
      <c r="T619" s="709"/>
    </row>
    <row r="620" spans="11:20" ht="14.25">
      <c r="K620" s="709"/>
      <c r="L620" s="709"/>
      <c r="M620" s="709"/>
      <c r="N620" s="709"/>
      <c r="O620" s="761"/>
      <c r="P620" s="761"/>
      <c r="Q620" s="761"/>
      <c r="R620" s="761"/>
      <c r="S620" s="709"/>
      <c r="T620" s="709"/>
    </row>
    <row r="621" spans="11:20" ht="14.25">
      <c r="K621" s="709"/>
      <c r="L621" s="709"/>
      <c r="M621" s="709"/>
      <c r="N621" s="709"/>
      <c r="O621" s="761"/>
      <c r="P621" s="761"/>
      <c r="Q621" s="761"/>
      <c r="R621" s="761"/>
      <c r="S621" s="709"/>
      <c r="T621" s="709"/>
    </row>
    <row r="622" spans="11:20" ht="14.25">
      <c r="K622" s="709"/>
      <c r="L622" s="709"/>
      <c r="M622" s="709"/>
      <c r="N622" s="709"/>
      <c r="O622" s="761"/>
      <c r="P622" s="761"/>
      <c r="Q622" s="761"/>
      <c r="R622" s="761"/>
      <c r="S622" s="709"/>
      <c r="T622" s="709"/>
    </row>
    <row r="623" spans="11:20" ht="14.25">
      <c r="K623" s="709"/>
      <c r="L623" s="709"/>
      <c r="M623" s="709"/>
      <c r="N623" s="709"/>
      <c r="O623" s="761"/>
      <c r="P623" s="761"/>
      <c r="Q623" s="761"/>
      <c r="R623" s="761"/>
      <c r="S623" s="709"/>
      <c r="T623" s="709"/>
    </row>
    <row r="624" spans="11:20" ht="14.25">
      <c r="K624" s="709"/>
      <c r="L624" s="709"/>
      <c r="M624" s="709"/>
      <c r="N624" s="709"/>
      <c r="O624" s="761"/>
      <c r="P624" s="761"/>
      <c r="Q624" s="761"/>
      <c r="R624" s="761"/>
      <c r="S624" s="709"/>
      <c r="T624" s="709"/>
    </row>
    <row r="625" spans="11:20" ht="14.25">
      <c r="K625" s="709"/>
      <c r="L625" s="709"/>
      <c r="M625" s="709"/>
      <c r="N625" s="709"/>
      <c r="O625" s="761"/>
      <c r="P625" s="761"/>
      <c r="Q625" s="761"/>
      <c r="R625" s="761"/>
      <c r="S625" s="709"/>
      <c r="T625" s="709"/>
    </row>
    <row r="626" spans="11:20" ht="14.25">
      <c r="K626" s="709"/>
      <c r="L626" s="709"/>
      <c r="M626" s="709"/>
      <c r="N626" s="709"/>
      <c r="O626" s="761"/>
      <c r="P626" s="761"/>
      <c r="Q626" s="761"/>
      <c r="R626" s="761"/>
      <c r="S626" s="709"/>
      <c r="T626" s="709"/>
    </row>
    <row r="627" spans="11:20" ht="14.25">
      <c r="K627" s="709"/>
      <c r="L627" s="709"/>
      <c r="M627" s="709"/>
      <c r="N627" s="709"/>
      <c r="O627" s="761"/>
      <c r="P627" s="761"/>
      <c r="Q627" s="761"/>
      <c r="R627" s="761"/>
      <c r="S627" s="709"/>
      <c r="T627" s="709"/>
    </row>
    <row r="628" spans="11:20" ht="14.25">
      <c r="K628" s="709"/>
      <c r="L628" s="709"/>
      <c r="M628" s="709"/>
      <c r="N628" s="709"/>
      <c r="O628" s="761"/>
      <c r="P628" s="761"/>
      <c r="Q628" s="761"/>
      <c r="R628" s="761"/>
      <c r="S628" s="709"/>
      <c r="T628" s="709"/>
    </row>
    <row r="629" spans="11:20" ht="14.25">
      <c r="K629" s="709"/>
      <c r="L629" s="709"/>
      <c r="M629" s="709"/>
      <c r="N629" s="709"/>
      <c r="O629" s="761"/>
      <c r="P629" s="761"/>
      <c r="Q629" s="761"/>
      <c r="R629" s="761"/>
      <c r="S629" s="709"/>
      <c r="T629" s="709"/>
    </row>
    <row r="630" spans="11:20" ht="14.25">
      <c r="K630" s="709"/>
      <c r="L630" s="709"/>
      <c r="M630" s="709"/>
      <c r="N630" s="709"/>
      <c r="O630" s="761"/>
      <c r="P630" s="761"/>
      <c r="Q630" s="761"/>
      <c r="R630" s="761"/>
      <c r="S630" s="709"/>
      <c r="T630" s="709"/>
    </row>
    <row r="631" spans="11:20" ht="14.25">
      <c r="K631" s="709"/>
      <c r="L631" s="709"/>
      <c r="M631" s="709"/>
      <c r="N631" s="709"/>
      <c r="O631" s="761"/>
      <c r="P631" s="761"/>
      <c r="Q631" s="761"/>
      <c r="R631" s="761"/>
      <c r="S631" s="709"/>
      <c r="T631" s="709"/>
    </row>
    <row r="632" spans="11:20" ht="14.25">
      <c r="K632" s="709"/>
      <c r="L632" s="709"/>
      <c r="M632" s="709"/>
      <c r="N632" s="709"/>
      <c r="O632" s="761"/>
      <c r="P632" s="761"/>
      <c r="Q632" s="761"/>
      <c r="R632" s="761"/>
      <c r="S632" s="709"/>
      <c r="T632" s="709"/>
    </row>
    <row r="633" spans="11:20" ht="14.25">
      <c r="K633" s="709"/>
      <c r="L633" s="709"/>
      <c r="M633" s="709"/>
      <c r="N633" s="709"/>
      <c r="O633" s="761"/>
      <c r="P633" s="761"/>
      <c r="Q633" s="761"/>
      <c r="R633" s="761"/>
      <c r="S633" s="709"/>
      <c r="T633" s="709"/>
    </row>
    <row r="634" spans="11:20" ht="14.25">
      <c r="K634" s="709"/>
      <c r="L634" s="709"/>
      <c r="M634" s="709"/>
      <c r="N634" s="709"/>
      <c r="O634" s="761"/>
      <c r="P634" s="761"/>
      <c r="Q634" s="761"/>
      <c r="R634" s="761"/>
      <c r="S634" s="709"/>
      <c r="T634" s="709"/>
    </row>
    <row r="635" spans="11:20" ht="14.25">
      <c r="K635" s="709"/>
      <c r="L635" s="709"/>
      <c r="M635" s="709"/>
      <c r="N635" s="709"/>
      <c r="O635" s="761"/>
      <c r="P635" s="761"/>
      <c r="Q635" s="761"/>
      <c r="R635" s="761"/>
      <c r="S635" s="709"/>
      <c r="T635" s="709"/>
    </row>
    <row r="636" spans="11:20" ht="14.25">
      <c r="K636" s="709"/>
      <c r="L636" s="709"/>
      <c r="M636" s="709"/>
      <c r="N636" s="709"/>
      <c r="O636" s="761"/>
      <c r="P636" s="761"/>
      <c r="Q636" s="761"/>
      <c r="R636" s="761"/>
      <c r="S636" s="709"/>
      <c r="T636" s="709"/>
    </row>
    <row r="637" spans="11:20" ht="14.25">
      <c r="K637" s="709"/>
      <c r="L637" s="709"/>
      <c r="M637" s="709"/>
      <c r="N637" s="709"/>
      <c r="O637" s="761"/>
      <c r="P637" s="761"/>
      <c r="Q637" s="761"/>
      <c r="R637" s="761"/>
      <c r="S637" s="709"/>
      <c r="T637" s="709"/>
    </row>
    <row r="638" spans="11:20" ht="14.25">
      <c r="K638" s="709"/>
      <c r="L638" s="709"/>
      <c r="M638" s="709"/>
      <c r="N638" s="709"/>
      <c r="O638" s="761"/>
      <c r="P638" s="761"/>
      <c r="Q638" s="761"/>
      <c r="R638" s="761"/>
      <c r="S638" s="709"/>
      <c r="T638" s="709"/>
    </row>
    <row r="639" spans="11:20" ht="14.25">
      <c r="K639" s="709"/>
      <c r="L639" s="709"/>
      <c r="M639" s="709"/>
      <c r="N639" s="709"/>
      <c r="O639" s="761"/>
      <c r="P639" s="761"/>
      <c r="Q639" s="761"/>
      <c r="R639" s="761"/>
      <c r="S639" s="709"/>
      <c r="T639" s="709"/>
    </row>
    <row r="640" spans="11:20" ht="14.25">
      <c r="K640" s="709"/>
      <c r="L640" s="709"/>
      <c r="M640" s="709"/>
      <c r="N640" s="709"/>
      <c r="O640" s="761"/>
      <c r="P640" s="761"/>
      <c r="Q640" s="761"/>
      <c r="R640" s="761"/>
      <c r="S640" s="709"/>
      <c r="T640" s="709"/>
    </row>
    <row r="641" spans="11:20" ht="14.25">
      <c r="K641" s="709"/>
      <c r="L641" s="709"/>
      <c r="M641" s="709"/>
      <c r="N641" s="709"/>
      <c r="O641" s="761"/>
      <c r="P641" s="761"/>
      <c r="Q641" s="761"/>
      <c r="R641" s="761"/>
      <c r="S641" s="709"/>
      <c r="T641" s="709"/>
    </row>
    <row r="642" spans="11:20" ht="14.25">
      <c r="K642" s="709"/>
      <c r="L642" s="709"/>
      <c r="M642" s="709"/>
      <c r="N642" s="709"/>
      <c r="O642" s="761"/>
      <c r="P642" s="761"/>
      <c r="Q642" s="761"/>
      <c r="R642" s="761"/>
      <c r="S642" s="709"/>
      <c r="T642" s="709"/>
    </row>
    <row r="643" spans="11:20" ht="14.25">
      <c r="K643" s="709"/>
      <c r="L643" s="709"/>
      <c r="M643" s="709"/>
      <c r="N643" s="709"/>
      <c r="O643" s="761"/>
      <c r="P643" s="761"/>
      <c r="Q643" s="761"/>
      <c r="R643" s="761"/>
      <c r="S643" s="709"/>
      <c r="T643" s="709"/>
    </row>
    <row r="644" spans="11:20" ht="14.25">
      <c r="K644" s="709"/>
      <c r="L644" s="709"/>
      <c r="M644" s="709"/>
      <c r="N644" s="709"/>
      <c r="O644" s="761"/>
      <c r="P644" s="761"/>
      <c r="Q644" s="761"/>
      <c r="R644" s="761"/>
      <c r="S644" s="709"/>
      <c r="T644" s="709"/>
    </row>
    <row r="645" spans="11:20" ht="14.25">
      <c r="K645" s="709"/>
      <c r="L645" s="709"/>
      <c r="M645" s="709"/>
      <c r="N645" s="709"/>
      <c r="O645" s="761"/>
      <c r="P645" s="761"/>
      <c r="Q645" s="761"/>
      <c r="R645" s="761"/>
      <c r="S645" s="709"/>
      <c r="T645" s="709"/>
    </row>
    <row r="646" spans="11:20" ht="14.25">
      <c r="K646" s="709"/>
      <c r="L646" s="709"/>
      <c r="M646" s="709"/>
      <c r="N646" s="709"/>
      <c r="O646" s="761"/>
      <c r="P646" s="761"/>
      <c r="Q646" s="761"/>
      <c r="R646" s="761"/>
      <c r="S646" s="709"/>
      <c r="T646" s="709"/>
    </row>
    <row r="647" spans="11:20" ht="14.25">
      <c r="K647" s="709"/>
      <c r="L647" s="709"/>
      <c r="M647" s="709"/>
      <c r="N647" s="709"/>
      <c r="O647" s="761"/>
      <c r="P647" s="761"/>
      <c r="Q647" s="761"/>
      <c r="R647" s="761"/>
      <c r="S647" s="709"/>
      <c r="T647" s="709"/>
    </row>
    <row r="648" spans="11:20" ht="14.25">
      <c r="K648" s="709"/>
      <c r="L648" s="709"/>
      <c r="M648" s="709"/>
      <c r="N648" s="709"/>
      <c r="O648" s="761"/>
      <c r="P648" s="761"/>
      <c r="Q648" s="761"/>
      <c r="R648" s="761"/>
      <c r="S648" s="709"/>
      <c r="T648" s="709"/>
    </row>
    <row r="649" spans="11:20" ht="14.25">
      <c r="K649" s="709"/>
      <c r="L649" s="709"/>
      <c r="M649" s="709"/>
      <c r="N649" s="709"/>
      <c r="O649" s="761"/>
      <c r="P649" s="761"/>
      <c r="Q649" s="761"/>
      <c r="R649" s="761"/>
      <c r="S649" s="709"/>
      <c r="T649" s="709"/>
    </row>
    <row r="650" spans="11:20" ht="14.25">
      <c r="K650" s="709"/>
      <c r="L650" s="709"/>
      <c r="M650" s="709"/>
      <c r="N650" s="709"/>
      <c r="O650" s="761"/>
      <c r="P650" s="761"/>
      <c r="Q650" s="761"/>
      <c r="R650" s="761"/>
      <c r="S650" s="709"/>
      <c r="T650" s="709"/>
    </row>
    <row r="651" spans="11:20" ht="14.25">
      <c r="K651" s="709"/>
      <c r="L651" s="709"/>
      <c r="M651" s="709"/>
      <c r="N651" s="709"/>
      <c r="O651" s="761"/>
      <c r="P651" s="761"/>
      <c r="Q651" s="761"/>
      <c r="R651" s="761"/>
      <c r="S651" s="709"/>
      <c r="T651" s="709"/>
    </row>
    <row r="652" spans="11:20" ht="14.25">
      <c r="K652" s="709"/>
      <c r="L652" s="709"/>
      <c r="M652" s="709"/>
      <c r="N652" s="709"/>
      <c r="O652" s="761"/>
      <c r="P652" s="761"/>
      <c r="Q652" s="761"/>
      <c r="R652" s="761"/>
      <c r="S652" s="709"/>
      <c r="T652" s="709"/>
    </row>
    <row r="653" spans="11:20" ht="14.25">
      <c r="K653" s="709"/>
      <c r="L653" s="709"/>
      <c r="M653" s="709"/>
      <c r="N653" s="709"/>
      <c r="O653" s="761"/>
      <c r="P653" s="761"/>
      <c r="Q653" s="761"/>
      <c r="R653" s="761"/>
      <c r="S653" s="709"/>
      <c r="T653" s="709"/>
    </row>
    <row r="654" spans="11:20" ht="14.25">
      <c r="K654" s="709"/>
      <c r="L654" s="709"/>
      <c r="M654" s="709"/>
      <c r="N654" s="709"/>
      <c r="O654" s="761"/>
      <c r="P654" s="761"/>
      <c r="Q654" s="761"/>
      <c r="R654" s="761"/>
      <c r="S654" s="709"/>
      <c r="T654" s="709"/>
    </row>
    <row r="655" spans="11:20" ht="14.25">
      <c r="K655" s="709"/>
      <c r="L655" s="709"/>
      <c r="M655" s="709"/>
      <c r="N655" s="709"/>
      <c r="O655" s="761"/>
      <c r="P655" s="761"/>
      <c r="Q655" s="761"/>
      <c r="R655" s="761"/>
      <c r="S655" s="709"/>
      <c r="T655" s="709"/>
    </row>
    <row r="656" spans="11:20" ht="14.25">
      <c r="K656" s="709"/>
      <c r="L656" s="709"/>
      <c r="M656" s="709"/>
      <c r="N656" s="709"/>
      <c r="O656" s="761"/>
      <c r="P656" s="761"/>
      <c r="Q656" s="761"/>
      <c r="R656" s="761"/>
      <c r="S656" s="709"/>
      <c r="T656" s="709"/>
    </row>
    <row r="657" spans="11:20" ht="14.25">
      <c r="K657" s="709"/>
      <c r="L657" s="709"/>
      <c r="M657" s="709"/>
      <c r="N657" s="709"/>
      <c r="O657" s="761"/>
      <c r="P657" s="761"/>
      <c r="Q657" s="761"/>
      <c r="R657" s="761"/>
      <c r="S657" s="709"/>
      <c r="T657" s="709"/>
    </row>
    <row r="658" spans="11:20" ht="14.25">
      <c r="K658" s="709"/>
      <c r="L658" s="709"/>
      <c r="M658" s="709"/>
      <c r="N658" s="709"/>
      <c r="O658" s="761"/>
      <c r="P658" s="761"/>
      <c r="Q658" s="761"/>
      <c r="R658" s="761"/>
      <c r="S658" s="709"/>
      <c r="T658" s="709"/>
    </row>
    <row r="659" spans="11:20" ht="14.25">
      <c r="K659" s="709"/>
      <c r="L659" s="709"/>
      <c r="M659" s="709"/>
      <c r="N659" s="709"/>
      <c r="O659" s="761"/>
      <c r="P659" s="761"/>
      <c r="Q659" s="761"/>
      <c r="R659" s="761"/>
      <c r="S659" s="709"/>
      <c r="T659" s="709"/>
    </row>
    <row r="660" spans="11:20" ht="14.25">
      <c r="K660" s="709"/>
      <c r="L660" s="709"/>
      <c r="M660" s="709"/>
      <c r="N660" s="709"/>
      <c r="O660" s="761"/>
      <c r="P660" s="761"/>
      <c r="Q660" s="761"/>
      <c r="R660" s="761"/>
      <c r="S660" s="709"/>
      <c r="T660" s="709"/>
    </row>
    <row r="661" spans="11:20" ht="14.25">
      <c r="K661" s="709"/>
      <c r="L661" s="709"/>
      <c r="M661" s="709"/>
      <c r="N661" s="709"/>
      <c r="O661" s="761"/>
      <c r="P661" s="761"/>
      <c r="Q661" s="761"/>
      <c r="R661" s="761"/>
      <c r="S661" s="709"/>
      <c r="T661" s="709"/>
    </row>
    <row r="662" spans="11:20" ht="14.25">
      <c r="K662" s="709"/>
      <c r="L662" s="709"/>
      <c r="M662" s="709"/>
      <c r="N662" s="709"/>
      <c r="O662" s="761"/>
      <c r="P662" s="761"/>
      <c r="Q662" s="761"/>
      <c r="R662" s="761"/>
      <c r="S662" s="709"/>
      <c r="T662" s="709"/>
    </row>
    <row r="663" spans="11:20" ht="14.25">
      <c r="K663" s="709"/>
      <c r="L663" s="709"/>
      <c r="M663" s="709"/>
      <c r="N663" s="709"/>
      <c r="O663" s="761"/>
      <c r="P663" s="761"/>
      <c r="Q663" s="761"/>
      <c r="R663" s="761"/>
      <c r="S663" s="709"/>
      <c r="T663" s="709"/>
    </row>
    <row r="664" spans="11:20" ht="14.25">
      <c r="K664" s="709"/>
      <c r="L664" s="709"/>
      <c r="M664" s="709"/>
      <c r="N664" s="709"/>
      <c r="O664" s="761"/>
      <c r="P664" s="761"/>
      <c r="Q664" s="761"/>
      <c r="R664" s="761"/>
      <c r="S664" s="709"/>
      <c r="T664" s="709"/>
    </row>
    <row r="665" spans="11:20" ht="14.25">
      <c r="K665" s="709"/>
      <c r="L665" s="709"/>
      <c r="M665" s="709"/>
      <c r="N665" s="709"/>
      <c r="O665" s="761"/>
      <c r="P665" s="761"/>
      <c r="Q665" s="761"/>
      <c r="R665" s="761"/>
      <c r="S665" s="709"/>
      <c r="T665" s="709"/>
    </row>
    <row r="666" spans="11:20" ht="14.25">
      <c r="K666" s="709"/>
      <c r="L666" s="709"/>
      <c r="M666" s="709"/>
      <c r="N666" s="709"/>
      <c r="O666" s="761"/>
      <c r="P666" s="761"/>
      <c r="Q666" s="761"/>
      <c r="R666" s="761"/>
      <c r="S666" s="709"/>
      <c r="T666" s="709"/>
    </row>
    <row r="667" spans="11:20" ht="14.25">
      <c r="K667" s="709"/>
      <c r="L667" s="709"/>
      <c r="M667" s="709"/>
      <c r="N667" s="709"/>
      <c r="O667" s="761"/>
      <c r="P667" s="761"/>
      <c r="Q667" s="761"/>
      <c r="R667" s="761"/>
      <c r="S667" s="709"/>
      <c r="T667" s="709"/>
    </row>
    <row r="668" spans="11:20" ht="14.25">
      <c r="K668" s="709"/>
      <c r="L668" s="709"/>
      <c r="M668" s="709"/>
      <c r="N668" s="709"/>
      <c r="O668" s="761"/>
      <c r="P668" s="761"/>
      <c r="Q668" s="761"/>
      <c r="R668" s="761"/>
      <c r="S668" s="709"/>
      <c r="T668" s="709"/>
    </row>
    <row r="669" spans="11:20" ht="14.25">
      <c r="K669" s="709"/>
      <c r="L669" s="709"/>
      <c r="M669" s="709"/>
      <c r="N669" s="709"/>
      <c r="O669" s="761"/>
      <c r="P669" s="761"/>
      <c r="Q669" s="761"/>
      <c r="R669" s="761"/>
      <c r="S669" s="709"/>
      <c r="T669" s="709"/>
    </row>
    <row r="670" spans="11:20" ht="14.25">
      <c r="K670" s="709"/>
      <c r="L670" s="709"/>
      <c r="M670" s="709"/>
      <c r="N670" s="709"/>
      <c r="O670" s="761"/>
      <c r="P670" s="761"/>
      <c r="Q670" s="761"/>
      <c r="R670" s="761"/>
      <c r="S670" s="709"/>
      <c r="T670" s="709"/>
    </row>
    <row r="671" spans="11:20" ht="14.25">
      <c r="K671" s="709"/>
      <c r="L671" s="709"/>
      <c r="M671" s="709"/>
      <c r="N671" s="709"/>
      <c r="O671" s="761"/>
      <c r="P671" s="761"/>
      <c r="Q671" s="761"/>
      <c r="R671" s="761"/>
      <c r="S671" s="709"/>
      <c r="T671" s="709"/>
    </row>
    <row r="672" spans="11:20" ht="14.25">
      <c r="K672" s="709"/>
      <c r="L672" s="709"/>
      <c r="M672" s="709"/>
      <c r="N672" s="709"/>
      <c r="O672" s="761"/>
      <c r="P672" s="761"/>
      <c r="Q672" s="761"/>
      <c r="R672" s="761"/>
      <c r="S672" s="709"/>
      <c r="T672" s="709"/>
    </row>
    <row r="673" spans="11:20" ht="14.25">
      <c r="K673" s="709"/>
      <c r="L673" s="709"/>
      <c r="M673" s="709"/>
      <c r="N673" s="709"/>
      <c r="O673" s="761"/>
      <c r="P673" s="761"/>
      <c r="Q673" s="761"/>
      <c r="R673" s="761"/>
      <c r="S673" s="709"/>
      <c r="T673" s="709"/>
    </row>
    <row r="674" spans="11:20" ht="14.25">
      <c r="K674" s="709"/>
      <c r="L674" s="709"/>
      <c r="M674" s="709"/>
      <c r="N674" s="709"/>
      <c r="O674" s="761"/>
      <c r="P674" s="761"/>
      <c r="Q674" s="761"/>
      <c r="R674" s="761"/>
      <c r="S674" s="709"/>
      <c r="T674" s="709"/>
    </row>
    <row r="675" spans="11:20" ht="14.25">
      <c r="K675" s="709"/>
      <c r="L675" s="709"/>
      <c r="M675" s="709"/>
      <c r="N675" s="709"/>
      <c r="O675" s="761"/>
      <c r="P675" s="761"/>
      <c r="Q675" s="761"/>
      <c r="R675" s="761"/>
      <c r="S675" s="709"/>
      <c r="T675" s="709"/>
    </row>
    <row r="676" spans="11:20" ht="14.25">
      <c r="K676" s="709"/>
      <c r="L676" s="709"/>
      <c r="M676" s="709"/>
      <c r="N676" s="709"/>
      <c r="O676" s="761"/>
      <c r="P676" s="761"/>
      <c r="Q676" s="761"/>
      <c r="R676" s="761"/>
      <c r="S676" s="709"/>
      <c r="T676" s="709"/>
    </row>
    <row r="677" spans="11:20" ht="14.25">
      <c r="K677" s="709"/>
      <c r="L677" s="709"/>
      <c r="M677" s="709"/>
      <c r="N677" s="709"/>
      <c r="O677" s="761"/>
      <c r="P677" s="761"/>
      <c r="Q677" s="761"/>
      <c r="R677" s="761"/>
      <c r="S677" s="709"/>
      <c r="T677" s="709"/>
    </row>
    <row r="678" spans="11:20" ht="14.25">
      <c r="K678" s="709"/>
      <c r="L678" s="709"/>
      <c r="M678" s="709"/>
      <c r="N678" s="709"/>
      <c r="O678" s="761"/>
      <c r="P678" s="761"/>
      <c r="Q678" s="761"/>
      <c r="R678" s="761"/>
      <c r="S678" s="709"/>
      <c r="T678" s="709"/>
    </row>
    <row r="679" spans="11:20" ht="14.25">
      <c r="K679" s="709"/>
      <c r="L679" s="709"/>
      <c r="M679" s="709"/>
      <c r="N679" s="709"/>
      <c r="O679" s="761"/>
      <c r="P679" s="761"/>
      <c r="Q679" s="761"/>
      <c r="R679" s="761"/>
      <c r="S679" s="709"/>
      <c r="T679" s="709"/>
    </row>
    <row r="680" spans="11:20" ht="14.25">
      <c r="K680" s="709"/>
      <c r="L680" s="709"/>
      <c r="M680" s="709"/>
      <c r="N680" s="709"/>
      <c r="O680" s="761"/>
      <c r="P680" s="761"/>
      <c r="Q680" s="761"/>
      <c r="R680" s="761"/>
      <c r="S680" s="709"/>
      <c r="T680" s="709"/>
    </row>
    <row r="681" spans="11:20" ht="14.25">
      <c r="K681" s="709"/>
      <c r="L681" s="709"/>
      <c r="M681" s="709"/>
      <c r="N681" s="709"/>
      <c r="O681" s="761"/>
      <c r="P681" s="761"/>
      <c r="Q681" s="761"/>
      <c r="R681" s="761"/>
      <c r="S681" s="709"/>
      <c r="T681" s="709"/>
    </row>
    <row r="682" spans="11:20" ht="14.25">
      <c r="K682" s="709"/>
      <c r="L682" s="709"/>
      <c r="M682" s="709"/>
      <c r="N682" s="709"/>
      <c r="O682" s="761"/>
      <c r="P682" s="761"/>
      <c r="Q682" s="761"/>
      <c r="R682" s="761"/>
      <c r="S682" s="709"/>
      <c r="T682" s="709"/>
    </row>
    <row r="683" spans="11:20" ht="14.25">
      <c r="K683" s="709"/>
      <c r="L683" s="709"/>
      <c r="M683" s="709"/>
      <c r="N683" s="709"/>
      <c r="O683" s="761"/>
      <c r="P683" s="761"/>
      <c r="Q683" s="761"/>
      <c r="R683" s="761"/>
      <c r="S683" s="709"/>
      <c r="T683" s="709"/>
    </row>
    <row r="684" spans="11:20" ht="14.25">
      <c r="K684" s="709"/>
      <c r="L684" s="709"/>
      <c r="M684" s="709"/>
      <c r="N684" s="709"/>
      <c r="O684" s="761"/>
      <c r="P684" s="761"/>
      <c r="Q684" s="761"/>
      <c r="R684" s="761"/>
      <c r="S684" s="709"/>
      <c r="T684" s="709"/>
    </row>
    <row r="685" spans="11:20" ht="14.25">
      <c r="K685" s="709"/>
      <c r="L685" s="709"/>
      <c r="M685" s="709"/>
      <c r="N685" s="709"/>
      <c r="O685" s="761"/>
      <c r="P685" s="761"/>
      <c r="Q685" s="761"/>
      <c r="R685" s="761"/>
      <c r="S685" s="709"/>
      <c r="T685" s="709"/>
    </row>
    <row r="686" spans="11:20" ht="14.25">
      <c r="K686" s="709"/>
      <c r="L686" s="709"/>
      <c r="M686" s="709"/>
      <c r="N686" s="709"/>
      <c r="O686" s="761"/>
      <c r="P686" s="761"/>
      <c r="Q686" s="761"/>
      <c r="R686" s="761"/>
      <c r="S686" s="709"/>
      <c r="T686" s="709"/>
    </row>
    <row r="687" spans="11:20" ht="14.25">
      <c r="K687" s="709"/>
      <c r="L687" s="709"/>
      <c r="M687" s="709"/>
      <c r="N687" s="709"/>
      <c r="O687" s="761"/>
      <c r="P687" s="761"/>
      <c r="Q687" s="761"/>
      <c r="R687" s="761"/>
      <c r="S687" s="709"/>
      <c r="T687" s="709"/>
    </row>
    <row r="688" spans="11:20" ht="14.25">
      <c r="K688" s="709"/>
      <c r="L688" s="709"/>
      <c r="M688" s="709"/>
      <c r="N688" s="709"/>
      <c r="O688" s="761"/>
      <c r="P688" s="761"/>
      <c r="Q688" s="761"/>
      <c r="R688" s="761"/>
      <c r="S688" s="709"/>
      <c r="T688" s="709"/>
    </row>
    <row r="689" spans="11:20" ht="14.25">
      <c r="K689" s="709"/>
      <c r="L689" s="709"/>
      <c r="M689" s="709"/>
      <c r="N689" s="709"/>
      <c r="O689" s="761"/>
      <c r="P689" s="761"/>
      <c r="Q689" s="761"/>
      <c r="R689" s="761"/>
      <c r="S689" s="709"/>
      <c r="T689" s="709"/>
    </row>
    <row r="690" spans="11:20" ht="14.25">
      <c r="K690" s="709"/>
      <c r="L690" s="709"/>
      <c r="M690" s="709"/>
      <c r="N690" s="709"/>
      <c r="O690" s="761"/>
      <c r="P690" s="761"/>
      <c r="Q690" s="761"/>
      <c r="R690" s="761"/>
      <c r="S690" s="709"/>
      <c r="T690" s="709"/>
    </row>
    <row r="691" spans="11:20" ht="14.25">
      <c r="K691" s="709"/>
      <c r="L691" s="709"/>
      <c r="M691" s="709"/>
      <c r="N691" s="709"/>
      <c r="O691" s="761"/>
      <c r="P691" s="761"/>
      <c r="Q691" s="761"/>
      <c r="R691" s="761"/>
      <c r="S691" s="709"/>
      <c r="T691" s="709"/>
    </row>
    <row r="692" spans="11:20" ht="14.25">
      <c r="K692" s="709"/>
      <c r="L692" s="709"/>
      <c r="M692" s="709"/>
      <c r="N692" s="709"/>
      <c r="O692" s="761"/>
      <c r="P692" s="761"/>
      <c r="Q692" s="761"/>
      <c r="R692" s="761"/>
      <c r="S692" s="709"/>
      <c r="T692" s="709"/>
    </row>
    <row r="693" spans="11:20" ht="14.25">
      <c r="K693" s="709"/>
      <c r="L693" s="709"/>
      <c r="M693" s="709"/>
      <c r="N693" s="709"/>
      <c r="O693" s="761"/>
      <c r="P693" s="761"/>
      <c r="Q693" s="761"/>
      <c r="R693" s="761"/>
      <c r="S693" s="709"/>
      <c r="T693" s="709"/>
    </row>
    <row r="694" spans="11:20" ht="14.25">
      <c r="K694" s="709"/>
      <c r="L694" s="709"/>
      <c r="M694" s="709"/>
      <c r="N694" s="709"/>
      <c r="O694" s="761"/>
      <c r="P694" s="761"/>
      <c r="Q694" s="761"/>
      <c r="R694" s="761"/>
      <c r="S694" s="709"/>
      <c r="T694" s="709"/>
    </row>
    <row r="695" spans="11:20" ht="14.25">
      <c r="K695" s="709"/>
      <c r="L695" s="709"/>
      <c r="M695" s="709"/>
      <c r="N695" s="709"/>
      <c r="O695" s="761"/>
      <c r="P695" s="761"/>
      <c r="Q695" s="761"/>
      <c r="R695" s="761"/>
      <c r="S695" s="709"/>
      <c r="T695" s="709"/>
    </row>
    <row r="696" spans="11:20" ht="14.25">
      <c r="K696" s="709"/>
      <c r="L696" s="709"/>
      <c r="M696" s="709"/>
      <c r="N696" s="709"/>
      <c r="O696" s="761"/>
      <c r="P696" s="761"/>
      <c r="Q696" s="761"/>
      <c r="R696" s="761"/>
      <c r="S696" s="709"/>
      <c r="T696" s="709"/>
    </row>
    <row r="697" spans="11:20" ht="14.25">
      <c r="K697" s="709"/>
      <c r="L697" s="709"/>
      <c r="M697" s="709"/>
      <c r="N697" s="709"/>
      <c r="O697" s="761"/>
      <c r="P697" s="761"/>
      <c r="Q697" s="761"/>
      <c r="R697" s="761"/>
      <c r="S697" s="709"/>
      <c r="T697" s="709"/>
    </row>
    <row r="698" spans="11:20" ht="14.25">
      <c r="K698" s="709"/>
      <c r="L698" s="709"/>
      <c r="M698" s="709"/>
      <c r="N698" s="709"/>
      <c r="O698" s="761"/>
      <c r="P698" s="761"/>
      <c r="Q698" s="761"/>
      <c r="R698" s="761"/>
      <c r="S698" s="709"/>
      <c r="T698" s="709"/>
    </row>
    <row r="699" spans="11:20" ht="14.25">
      <c r="K699" s="709"/>
      <c r="L699" s="709"/>
      <c r="M699" s="709"/>
      <c r="N699" s="709"/>
      <c r="O699" s="761"/>
      <c r="P699" s="761"/>
      <c r="Q699" s="761"/>
      <c r="R699" s="761"/>
      <c r="S699" s="709"/>
      <c r="T699" s="709"/>
    </row>
    <row r="700" spans="11:20" ht="14.25">
      <c r="K700" s="709"/>
      <c r="L700" s="709"/>
      <c r="M700" s="709"/>
      <c r="N700" s="709"/>
      <c r="O700" s="761"/>
      <c r="P700" s="761"/>
      <c r="Q700" s="761"/>
      <c r="R700" s="761"/>
      <c r="S700" s="709"/>
      <c r="T700" s="709"/>
    </row>
    <row r="701" spans="11:20" ht="14.25">
      <c r="K701" s="709"/>
      <c r="L701" s="709"/>
      <c r="M701" s="709"/>
      <c r="N701" s="709"/>
      <c r="O701" s="761"/>
      <c r="P701" s="761"/>
      <c r="Q701" s="761"/>
      <c r="R701" s="761"/>
      <c r="S701" s="709"/>
      <c r="T701" s="709"/>
    </row>
    <row r="702" spans="11:20" ht="14.25">
      <c r="K702" s="709"/>
      <c r="L702" s="709"/>
      <c r="M702" s="709"/>
      <c r="N702" s="709"/>
      <c r="O702" s="761"/>
      <c r="P702" s="761"/>
      <c r="Q702" s="761"/>
      <c r="R702" s="761"/>
      <c r="S702" s="709"/>
      <c r="T702" s="709"/>
    </row>
    <row r="703" spans="11:20" ht="14.25">
      <c r="K703" s="709"/>
      <c r="L703" s="709"/>
      <c r="M703" s="709"/>
      <c r="N703" s="709"/>
      <c r="O703" s="761"/>
      <c r="P703" s="761"/>
      <c r="Q703" s="761"/>
      <c r="R703" s="761"/>
      <c r="S703" s="709"/>
      <c r="T703" s="709"/>
    </row>
    <row r="704" spans="11:20" ht="14.25">
      <c r="K704" s="709"/>
      <c r="L704" s="709"/>
      <c r="M704" s="709"/>
      <c r="N704" s="709"/>
      <c r="O704" s="761"/>
      <c r="P704" s="761"/>
      <c r="Q704" s="761"/>
      <c r="R704" s="761"/>
      <c r="S704" s="709"/>
      <c r="T704" s="709"/>
    </row>
    <row r="705" spans="11:20" ht="14.25">
      <c r="K705" s="709"/>
      <c r="L705" s="709"/>
      <c r="M705" s="709"/>
      <c r="N705" s="709"/>
      <c r="O705" s="761"/>
      <c r="P705" s="761"/>
      <c r="Q705" s="761"/>
      <c r="R705" s="761"/>
      <c r="S705" s="709"/>
      <c r="T705" s="709"/>
    </row>
    <row r="706" spans="11:20" ht="14.25">
      <c r="K706" s="709"/>
      <c r="L706" s="709"/>
      <c r="M706" s="709"/>
      <c r="N706" s="709"/>
      <c r="O706" s="761"/>
      <c r="P706" s="761"/>
      <c r="Q706" s="761"/>
      <c r="R706" s="761"/>
      <c r="S706" s="709"/>
      <c r="T706" s="709"/>
    </row>
    <row r="707" spans="11:20" ht="14.25">
      <c r="K707" s="709"/>
      <c r="L707" s="709"/>
      <c r="M707" s="709"/>
      <c r="N707" s="709"/>
      <c r="O707" s="761"/>
      <c r="P707" s="761"/>
      <c r="Q707" s="761"/>
      <c r="R707" s="761"/>
      <c r="S707" s="709"/>
      <c r="T707" s="709"/>
    </row>
    <row r="708" spans="11:20" ht="14.25">
      <c r="K708" s="709"/>
      <c r="L708" s="709"/>
      <c r="M708" s="709"/>
      <c r="N708" s="709"/>
      <c r="O708" s="761"/>
      <c r="P708" s="761"/>
      <c r="Q708" s="761"/>
      <c r="R708" s="761"/>
      <c r="S708" s="709"/>
      <c r="T708" s="709"/>
    </row>
    <row r="709" spans="11:20" ht="14.25">
      <c r="K709" s="709"/>
      <c r="L709" s="709"/>
      <c r="M709" s="709"/>
      <c r="N709" s="709"/>
      <c r="O709" s="761"/>
      <c r="P709" s="761"/>
      <c r="Q709" s="761"/>
      <c r="R709" s="761"/>
      <c r="S709" s="709"/>
      <c r="T709" s="709"/>
    </row>
    <row r="710" spans="11:20" ht="14.25">
      <c r="K710" s="709"/>
      <c r="L710" s="709"/>
      <c r="M710" s="709"/>
      <c r="N710" s="709"/>
      <c r="O710" s="761"/>
      <c r="P710" s="761"/>
      <c r="Q710" s="761"/>
      <c r="R710" s="761"/>
      <c r="S710" s="709"/>
      <c r="T710" s="709"/>
    </row>
    <row r="711" spans="11:20" ht="14.25">
      <c r="K711" s="709"/>
      <c r="L711" s="709"/>
      <c r="M711" s="709"/>
      <c r="N711" s="709"/>
      <c r="O711" s="761"/>
      <c r="P711" s="761"/>
      <c r="Q711" s="761"/>
      <c r="R711" s="761"/>
      <c r="S711" s="709"/>
      <c r="T711" s="709"/>
    </row>
    <row r="712" spans="11:20" ht="14.25">
      <c r="K712" s="709"/>
      <c r="L712" s="709"/>
      <c r="M712" s="709"/>
      <c r="N712" s="709"/>
      <c r="O712" s="761"/>
      <c r="P712" s="761"/>
      <c r="Q712" s="761"/>
      <c r="R712" s="761"/>
      <c r="S712" s="709"/>
      <c r="T712" s="709"/>
    </row>
    <row r="713" spans="11:20" ht="14.25">
      <c r="K713" s="709"/>
      <c r="L713" s="709"/>
      <c r="M713" s="709"/>
      <c r="N713" s="709"/>
      <c r="O713" s="761"/>
      <c r="P713" s="761"/>
      <c r="Q713" s="761"/>
      <c r="R713" s="761"/>
      <c r="S713" s="709"/>
      <c r="T713" s="709"/>
    </row>
    <row r="714" spans="11:20" ht="14.25">
      <c r="K714" s="709"/>
      <c r="L714" s="709"/>
      <c r="M714" s="709"/>
      <c r="N714" s="709"/>
      <c r="O714" s="761"/>
      <c r="P714" s="761"/>
      <c r="Q714" s="761"/>
      <c r="R714" s="761"/>
      <c r="S714" s="709"/>
      <c r="T714" s="709"/>
    </row>
    <row r="715" spans="11:20" ht="14.25">
      <c r="K715" s="709"/>
      <c r="L715" s="709"/>
      <c r="M715" s="709"/>
      <c r="N715" s="709"/>
      <c r="O715" s="761"/>
      <c r="P715" s="761"/>
      <c r="Q715" s="761"/>
      <c r="R715" s="761"/>
      <c r="S715" s="709"/>
      <c r="T715" s="709"/>
    </row>
    <row r="716" spans="11:20" ht="14.25">
      <c r="K716" s="709"/>
      <c r="L716" s="709"/>
      <c r="M716" s="709"/>
      <c r="N716" s="709"/>
      <c r="O716" s="761"/>
      <c r="P716" s="761"/>
      <c r="Q716" s="761"/>
      <c r="R716" s="761"/>
      <c r="S716" s="709"/>
      <c r="T716" s="709"/>
    </row>
    <row r="717" spans="11:20" ht="14.25">
      <c r="K717" s="709"/>
      <c r="L717" s="709"/>
      <c r="M717" s="709"/>
      <c r="N717" s="709"/>
      <c r="O717" s="761"/>
      <c r="P717" s="761"/>
      <c r="Q717" s="761"/>
      <c r="R717" s="761"/>
      <c r="S717" s="709"/>
      <c r="T717" s="709"/>
    </row>
    <row r="718" spans="11:20" ht="14.25">
      <c r="K718" s="709"/>
      <c r="L718" s="709"/>
      <c r="M718" s="709"/>
      <c r="N718" s="709"/>
      <c r="O718" s="761"/>
      <c r="P718" s="761"/>
      <c r="Q718" s="761"/>
      <c r="R718" s="761"/>
      <c r="S718" s="709"/>
      <c r="T718" s="709"/>
    </row>
    <row r="719" spans="11:20" ht="14.25">
      <c r="K719" s="709"/>
      <c r="L719" s="709"/>
      <c r="M719" s="709"/>
      <c r="N719" s="709"/>
      <c r="O719" s="761"/>
      <c r="P719" s="761"/>
      <c r="Q719" s="761"/>
      <c r="R719" s="761"/>
      <c r="S719" s="709"/>
      <c r="T719" s="709"/>
    </row>
    <row r="720" spans="11:20" ht="14.25">
      <c r="K720" s="709"/>
      <c r="L720" s="709"/>
      <c r="M720" s="709"/>
      <c r="N720" s="709"/>
      <c r="O720" s="761"/>
      <c r="P720" s="761"/>
      <c r="Q720" s="761"/>
      <c r="R720" s="761"/>
      <c r="S720" s="709"/>
      <c r="T720" s="709"/>
    </row>
    <row r="721" spans="11:20" ht="14.25">
      <c r="K721" s="709"/>
      <c r="L721" s="709"/>
      <c r="M721" s="709"/>
      <c r="N721" s="709"/>
      <c r="O721" s="761"/>
      <c r="P721" s="761"/>
      <c r="Q721" s="761"/>
      <c r="R721" s="761"/>
      <c r="S721" s="709"/>
      <c r="T721" s="709"/>
    </row>
    <row r="722" spans="11:20" ht="14.25">
      <c r="K722" s="709"/>
      <c r="L722" s="709"/>
      <c r="M722" s="709"/>
      <c r="N722" s="709"/>
      <c r="O722" s="761"/>
      <c r="P722" s="761"/>
      <c r="Q722" s="761"/>
      <c r="R722" s="761"/>
      <c r="S722" s="709"/>
      <c r="T722" s="709"/>
    </row>
    <row r="723" spans="11:20" ht="14.25">
      <c r="K723" s="709"/>
      <c r="L723" s="709"/>
      <c r="M723" s="709"/>
      <c r="N723" s="709"/>
      <c r="O723" s="761"/>
      <c r="P723" s="761"/>
      <c r="Q723" s="761"/>
      <c r="R723" s="761"/>
      <c r="S723" s="709"/>
      <c r="T723" s="709"/>
    </row>
    <row r="724" spans="11:20" ht="14.25">
      <c r="K724" s="709"/>
      <c r="L724" s="709"/>
      <c r="M724" s="709"/>
      <c r="N724" s="709"/>
      <c r="O724" s="761"/>
      <c r="P724" s="761"/>
      <c r="Q724" s="761"/>
      <c r="R724" s="761"/>
      <c r="S724" s="709"/>
      <c r="T724" s="709"/>
    </row>
    <row r="725" spans="11:20" ht="14.25">
      <c r="K725" s="709"/>
      <c r="L725" s="709"/>
      <c r="M725" s="709"/>
      <c r="N725" s="709"/>
      <c r="O725" s="761"/>
      <c r="P725" s="761"/>
      <c r="Q725" s="761"/>
      <c r="R725" s="761"/>
      <c r="S725" s="709"/>
      <c r="T725" s="709"/>
    </row>
    <row r="726" spans="11:20" ht="14.25">
      <c r="K726" s="709"/>
      <c r="L726" s="709"/>
      <c r="M726" s="709"/>
      <c r="N726" s="709"/>
      <c r="O726" s="761"/>
      <c r="P726" s="761"/>
      <c r="Q726" s="761"/>
      <c r="R726" s="761"/>
      <c r="S726" s="709"/>
      <c r="T726" s="709"/>
    </row>
    <row r="727" spans="11:20" ht="14.25">
      <c r="K727" s="709"/>
      <c r="L727" s="709"/>
      <c r="M727" s="709"/>
      <c r="N727" s="709"/>
      <c r="O727" s="761"/>
      <c r="P727" s="761"/>
      <c r="Q727" s="761"/>
      <c r="R727" s="761"/>
      <c r="S727" s="709"/>
      <c r="T727" s="709"/>
    </row>
    <row r="728" spans="11:20" ht="14.25">
      <c r="K728" s="709"/>
      <c r="L728" s="709"/>
      <c r="M728" s="709"/>
      <c r="N728" s="709"/>
      <c r="O728" s="761"/>
      <c r="P728" s="761"/>
      <c r="Q728" s="761"/>
      <c r="R728" s="761"/>
      <c r="S728" s="709"/>
      <c r="T728" s="709"/>
    </row>
    <row r="729" spans="11:20" ht="14.25">
      <c r="K729" s="709"/>
      <c r="L729" s="709"/>
      <c r="M729" s="709"/>
      <c r="N729" s="709"/>
      <c r="O729" s="761"/>
      <c r="P729" s="761"/>
      <c r="Q729" s="761"/>
      <c r="R729" s="761"/>
      <c r="S729" s="709"/>
      <c r="T729" s="709"/>
    </row>
    <row r="730" spans="11:20" ht="14.25">
      <c r="K730" s="709"/>
      <c r="L730" s="709"/>
      <c r="M730" s="709"/>
      <c r="N730" s="709"/>
      <c r="O730" s="761"/>
      <c r="P730" s="761"/>
      <c r="Q730" s="761"/>
      <c r="R730" s="761"/>
      <c r="S730" s="709"/>
      <c r="T730" s="709"/>
    </row>
    <row r="731" spans="11:20" ht="14.25">
      <c r="K731" s="709"/>
      <c r="L731" s="709"/>
      <c r="M731" s="709"/>
      <c r="N731" s="709"/>
      <c r="O731" s="761"/>
      <c r="P731" s="761"/>
      <c r="Q731" s="761"/>
      <c r="R731" s="761"/>
      <c r="S731" s="709"/>
      <c r="T731" s="709"/>
    </row>
    <row r="732" spans="11:20" ht="14.25">
      <c r="K732" s="709"/>
      <c r="L732" s="709"/>
      <c r="M732" s="709"/>
      <c r="N732" s="709"/>
      <c r="O732" s="761"/>
      <c r="P732" s="761"/>
      <c r="Q732" s="761"/>
      <c r="R732" s="761"/>
      <c r="S732" s="709"/>
      <c r="T732" s="709"/>
    </row>
    <row r="733" spans="11:20" ht="14.25">
      <c r="K733" s="709"/>
      <c r="L733" s="709"/>
      <c r="M733" s="709"/>
      <c r="N733" s="709"/>
      <c r="O733" s="761"/>
      <c r="P733" s="761"/>
      <c r="Q733" s="761"/>
      <c r="R733" s="761"/>
      <c r="S733" s="709"/>
      <c r="T733" s="709"/>
    </row>
    <row r="734" spans="11:20" ht="14.25">
      <c r="K734" s="709"/>
      <c r="L734" s="709"/>
      <c r="M734" s="709"/>
      <c r="N734" s="709"/>
      <c r="O734" s="761"/>
      <c r="P734" s="761"/>
      <c r="Q734" s="761"/>
      <c r="R734" s="761"/>
      <c r="S734" s="709"/>
      <c r="T734" s="709"/>
    </row>
    <row r="735" spans="11:20" ht="14.25">
      <c r="K735" s="709"/>
      <c r="L735" s="709"/>
      <c r="M735" s="709"/>
      <c r="N735" s="709"/>
      <c r="O735" s="761"/>
      <c r="P735" s="761"/>
      <c r="Q735" s="761"/>
      <c r="R735" s="761"/>
      <c r="S735" s="709"/>
      <c r="T735" s="709"/>
    </row>
    <row r="736" spans="11:20" ht="14.25">
      <c r="K736" s="709"/>
      <c r="L736" s="709"/>
      <c r="M736" s="709"/>
      <c r="N736" s="709"/>
      <c r="O736" s="761"/>
      <c r="P736" s="761"/>
      <c r="Q736" s="761"/>
      <c r="R736" s="761"/>
      <c r="S736" s="709"/>
      <c r="T736" s="709"/>
    </row>
    <row r="737" spans="11:20" ht="14.25">
      <c r="K737" s="709"/>
      <c r="L737" s="709"/>
      <c r="M737" s="709"/>
      <c r="N737" s="709"/>
      <c r="O737" s="761"/>
      <c r="P737" s="761"/>
      <c r="Q737" s="761"/>
      <c r="R737" s="761"/>
      <c r="S737" s="709"/>
      <c r="T737" s="709"/>
    </row>
    <row r="738" spans="11:20" ht="14.25">
      <c r="K738" s="709"/>
      <c r="L738" s="709"/>
      <c r="M738" s="709"/>
      <c r="N738" s="709"/>
      <c r="O738" s="761"/>
      <c r="P738" s="761"/>
      <c r="Q738" s="761"/>
      <c r="R738" s="761"/>
      <c r="S738" s="709"/>
      <c r="T738" s="709"/>
    </row>
    <row r="739" spans="11:20" ht="14.25">
      <c r="K739" s="709"/>
      <c r="L739" s="709"/>
      <c r="M739" s="709"/>
      <c r="N739" s="709"/>
      <c r="O739" s="761"/>
      <c r="P739" s="761"/>
      <c r="Q739" s="761"/>
      <c r="R739" s="761"/>
      <c r="S739" s="709"/>
      <c r="T739" s="709"/>
    </row>
    <row r="740" spans="11:20" ht="14.25">
      <c r="K740" s="709"/>
      <c r="L740" s="709"/>
      <c r="M740" s="709"/>
      <c r="N740" s="709"/>
      <c r="O740" s="761"/>
      <c r="P740" s="761"/>
      <c r="Q740" s="761"/>
      <c r="R740" s="761"/>
      <c r="S740" s="709"/>
      <c r="T740" s="709"/>
    </row>
    <row r="741" spans="11:20" ht="14.25">
      <c r="K741" s="709"/>
      <c r="L741" s="709"/>
      <c r="M741" s="709"/>
      <c r="N741" s="709"/>
      <c r="O741" s="761"/>
      <c r="P741" s="761"/>
      <c r="Q741" s="761"/>
      <c r="R741" s="761"/>
      <c r="S741" s="709"/>
      <c r="T741" s="709"/>
    </row>
    <row r="742" spans="11:20" ht="14.25">
      <c r="K742" s="709"/>
      <c r="L742" s="709"/>
      <c r="M742" s="709"/>
      <c r="N742" s="709"/>
      <c r="O742" s="761"/>
      <c r="P742" s="761"/>
      <c r="Q742" s="761"/>
      <c r="R742" s="761"/>
      <c r="S742" s="709"/>
      <c r="T742" s="709"/>
    </row>
    <row r="743" spans="11:20" ht="14.25">
      <c r="K743" s="709"/>
      <c r="L743" s="709"/>
      <c r="M743" s="709"/>
      <c r="N743" s="709"/>
      <c r="O743" s="761"/>
      <c r="P743" s="761"/>
      <c r="Q743" s="761"/>
      <c r="R743" s="761"/>
      <c r="S743" s="709"/>
      <c r="T743" s="709"/>
    </row>
    <row r="744" spans="11:20" ht="14.25">
      <c r="K744" s="709"/>
      <c r="L744" s="709"/>
      <c r="M744" s="709"/>
      <c r="N744" s="709"/>
      <c r="O744" s="761"/>
      <c r="P744" s="761"/>
      <c r="Q744" s="761"/>
      <c r="R744" s="761"/>
      <c r="S744" s="709"/>
      <c r="T744" s="709"/>
    </row>
    <row r="745" spans="11:20" ht="14.25">
      <c r="K745" s="709"/>
      <c r="L745" s="709"/>
      <c r="M745" s="709"/>
      <c r="N745" s="709"/>
      <c r="O745" s="761"/>
      <c r="P745" s="761"/>
      <c r="Q745" s="761"/>
      <c r="R745" s="761"/>
      <c r="S745" s="709"/>
      <c r="T745" s="709"/>
    </row>
    <row r="746" spans="11:20" ht="14.25">
      <c r="K746" s="709"/>
      <c r="L746" s="709"/>
      <c r="M746" s="709"/>
      <c r="N746" s="709"/>
      <c r="O746" s="761"/>
      <c r="P746" s="761"/>
      <c r="Q746" s="761"/>
      <c r="R746" s="761"/>
      <c r="S746" s="709"/>
      <c r="T746" s="709"/>
    </row>
    <row r="747" spans="11:20" ht="14.25">
      <c r="K747" s="709"/>
      <c r="L747" s="709"/>
      <c r="M747" s="709"/>
      <c r="N747" s="709"/>
      <c r="O747" s="761"/>
      <c r="P747" s="761"/>
      <c r="Q747" s="761"/>
      <c r="R747" s="761"/>
      <c r="S747" s="709"/>
      <c r="T747" s="709"/>
    </row>
    <row r="748" spans="11:20" ht="14.25">
      <c r="K748" s="709"/>
      <c r="L748" s="709"/>
      <c r="M748" s="709"/>
      <c r="N748" s="709"/>
      <c r="O748" s="761"/>
      <c r="P748" s="761"/>
      <c r="Q748" s="761"/>
      <c r="R748" s="761"/>
      <c r="S748" s="709"/>
      <c r="T748" s="709"/>
    </row>
    <row r="749" spans="11:20" ht="14.25">
      <c r="K749" s="709"/>
      <c r="L749" s="709"/>
      <c r="M749" s="709"/>
      <c r="N749" s="709"/>
      <c r="O749" s="761"/>
      <c r="P749" s="761"/>
      <c r="Q749" s="761"/>
      <c r="R749" s="761"/>
      <c r="S749" s="709"/>
      <c r="T749" s="709"/>
    </row>
    <row r="750" spans="11:20" ht="14.25">
      <c r="K750" s="709"/>
      <c r="L750" s="709"/>
      <c r="M750" s="709"/>
      <c r="N750" s="709"/>
      <c r="O750" s="761"/>
      <c r="P750" s="761"/>
      <c r="Q750" s="761"/>
      <c r="R750" s="761"/>
      <c r="S750" s="709"/>
      <c r="T750" s="709"/>
    </row>
    <row r="751" spans="11:20" ht="14.25">
      <c r="K751" s="709"/>
      <c r="L751" s="709"/>
      <c r="M751" s="709"/>
      <c r="N751" s="709"/>
      <c r="O751" s="761"/>
      <c r="P751" s="761"/>
      <c r="Q751" s="761"/>
      <c r="R751" s="761"/>
      <c r="S751" s="709"/>
      <c r="T751" s="709"/>
    </row>
    <row r="752" spans="11:20" ht="14.25">
      <c r="K752" s="709"/>
      <c r="L752" s="709"/>
      <c r="M752" s="709"/>
      <c r="N752" s="709"/>
      <c r="O752" s="761"/>
      <c r="P752" s="761"/>
      <c r="Q752" s="761"/>
      <c r="R752" s="761"/>
      <c r="S752" s="709"/>
      <c r="T752" s="709"/>
    </row>
    <row r="753" spans="11:20" ht="14.25">
      <c r="K753" s="709"/>
      <c r="L753" s="709"/>
      <c r="M753" s="709"/>
      <c r="N753" s="709"/>
      <c r="O753" s="761"/>
      <c r="P753" s="761"/>
      <c r="Q753" s="761"/>
      <c r="R753" s="761"/>
      <c r="S753" s="709"/>
      <c r="T753" s="709"/>
    </row>
    <row r="754" spans="11:20" ht="14.25">
      <c r="K754" s="709"/>
      <c r="L754" s="709"/>
      <c r="M754" s="709"/>
      <c r="N754" s="709"/>
      <c r="O754" s="761"/>
      <c r="P754" s="761"/>
      <c r="Q754" s="761"/>
      <c r="R754" s="761"/>
      <c r="S754" s="709"/>
      <c r="T754" s="709"/>
    </row>
    <row r="755" spans="11:20" ht="14.25">
      <c r="K755" s="709"/>
      <c r="L755" s="709"/>
      <c r="M755" s="709"/>
      <c r="N755" s="709"/>
      <c r="O755" s="761"/>
      <c r="P755" s="761"/>
      <c r="Q755" s="761"/>
      <c r="R755" s="761"/>
      <c r="S755" s="709"/>
      <c r="T755" s="709"/>
    </row>
    <row r="756" spans="11:20" ht="14.25">
      <c r="K756" s="709"/>
      <c r="L756" s="709"/>
      <c r="M756" s="709"/>
      <c r="N756" s="709"/>
      <c r="O756" s="761"/>
      <c r="P756" s="761"/>
      <c r="Q756" s="761"/>
      <c r="R756" s="761"/>
      <c r="S756" s="709"/>
      <c r="T756" s="709"/>
    </row>
    <row r="757" spans="11:20" ht="14.25">
      <c r="K757" s="709"/>
      <c r="L757" s="709"/>
      <c r="M757" s="709"/>
      <c r="N757" s="709"/>
      <c r="O757" s="761"/>
      <c r="P757" s="761"/>
      <c r="Q757" s="761"/>
      <c r="R757" s="761"/>
      <c r="S757" s="709"/>
      <c r="T757" s="709"/>
    </row>
    <row r="758" spans="11:20" ht="14.25">
      <c r="K758" s="709"/>
      <c r="L758" s="709"/>
      <c r="M758" s="709"/>
      <c r="N758" s="709"/>
      <c r="O758" s="761"/>
      <c r="P758" s="761"/>
      <c r="Q758" s="761"/>
      <c r="R758" s="761"/>
      <c r="S758" s="709"/>
      <c r="T758" s="709"/>
    </row>
    <row r="759" spans="11:20" ht="14.25">
      <c r="K759" s="709"/>
      <c r="L759" s="709"/>
      <c r="M759" s="709"/>
      <c r="N759" s="709"/>
      <c r="O759" s="761"/>
      <c r="P759" s="761"/>
      <c r="Q759" s="761"/>
      <c r="R759" s="761"/>
      <c r="S759" s="709"/>
      <c r="T759" s="709"/>
    </row>
    <row r="760" spans="11:20" ht="14.25">
      <c r="K760" s="709"/>
      <c r="L760" s="709"/>
      <c r="M760" s="709"/>
      <c r="N760" s="709"/>
      <c r="O760" s="761"/>
      <c r="P760" s="761"/>
      <c r="Q760" s="761"/>
      <c r="R760" s="761"/>
      <c r="S760" s="709"/>
      <c r="T760" s="709"/>
    </row>
    <row r="761" spans="11:20" ht="14.25">
      <c r="K761" s="709"/>
      <c r="L761" s="709"/>
      <c r="M761" s="709"/>
      <c r="N761" s="709"/>
      <c r="O761" s="761"/>
      <c r="P761" s="761"/>
      <c r="Q761" s="761"/>
      <c r="R761" s="761"/>
      <c r="S761" s="709"/>
      <c r="T761" s="709"/>
    </row>
    <row r="762" spans="11:20" ht="14.25">
      <c r="K762" s="709"/>
      <c r="L762" s="709"/>
      <c r="M762" s="709"/>
      <c r="N762" s="709"/>
      <c r="O762" s="761"/>
      <c r="P762" s="761"/>
      <c r="Q762" s="761"/>
      <c r="R762" s="761"/>
      <c r="S762" s="709"/>
      <c r="T762" s="709"/>
    </row>
    <row r="763" spans="11:20" ht="14.25">
      <c r="K763" s="709"/>
      <c r="L763" s="709"/>
      <c r="M763" s="709"/>
      <c r="N763" s="709"/>
      <c r="O763" s="761"/>
      <c r="P763" s="761"/>
      <c r="Q763" s="761"/>
      <c r="R763" s="761"/>
      <c r="S763" s="709"/>
      <c r="T763" s="709"/>
    </row>
    <row r="764" spans="11:20" ht="14.25">
      <c r="K764" s="709"/>
      <c r="L764" s="709"/>
      <c r="M764" s="709"/>
      <c r="N764" s="709"/>
      <c r="O764" s="761"/>
      <c r="P764" s="761"/>
      <c r="Q764" s="761"/>
      <c r="R764" s="761"/>
      <c r="S764" s="709"/>
      <c r="T764" s="709"/>
    </row>
    <row r="765" spans="11:20" ht="14.25">
      <c r="K765" s="709"/>
      <c r="L765" s="709"/>
      <c r="M765" s="709"/>
      <c r="N765" s="709"/>
      <c r="O765" s="761"/>
      <c r="P765" s="761"/>
      <c r="Q765" s="761"/>
      <c r="R765" s="761"/>
      <c r="S765" s="709"/>
      <c r="T765" s="709"/>
    </row>
    <row r="766" spans="11:20" ht="14.25">
      <c r="K766" s="709"/>
      <c r="L766" s="709"/>
      <c r="M766" s="709"/>
      <c r="N766" s="709"/>
      <c r="O766" s="761"/>
      <c r="P766" s="761"/>
      <c r="Q766" s="761"/>
      <c r="R766" s="761"/>
      <c r="S766" s="709"/>
      <c r="T766" s="709"/>
    </row>
    <row r="767" spans="11:20" ht="14.25">
      <c r="K767" s="709"/>
      <c r="L767" s="709"/>
      <c r="M767" s="709"/>
      <c r="N767" s="709"/>
      <c r="O767" s="761"/>
      <c r="P767" s="761"/>
      <c r="Q767" s="761"/>
      <c r="R767" s="761"/>
      <c r="S767" s="709"/>
      <c r="T767" s="709"/>
    </row>
    <row r="768" spans="11:20" ht="14.25">
      <c r="K768" s="709"/>
      <c r="L768" s="709"/>
      <c r="M768" s="709"/>
      <c r="N768" s="709"/>
      <c r="O768" s="761"/>
      <c r="P768" s="761"/>
      <c r="Q768" s="761"/>
      <c r="R768" s="761"/>
      <c r="S768" s="709"/>
      <c r="T768" s="709"/>
    </row>
    <row r="769" spans="11:20" ht="14.25">
      <c r="K769" s="709"/>
      <c r="L769" s="709"/>
      <c r="M769" s="709"/>
      <c r="N769" s="709"/>
      <c r="O769" s="761"/>
      <c r="P769" s="761"/>
      <c r="Q769" s="761"/>
      <c r="R769" s="761"/>
      <c r="S769" s="709"/>
      <c r="T769" s="709"/>
    </row>
    <row r="770" spans="11:20" ht="14.25">
      <c r="K770" s="709"/>
      <c r="L770" s="709"/>
      <c r="M770" s="709"/>
      <c r="N770" s="709"/>
      <c r="O770" s="761"/>
      <c r="P770" s="761"/>
      <c r="Q770" s="761"/>
      <c r="R770" s="761"/>
      <c r="S770" s="709"/>
      <c r="T770" s="709"/>
    </row>
    <row r="771" spans="11:20" ht="14.25">
      <c r="K771" s="709"/>
      <c r="L771" s="709"/>
      <c r="M771" s="709"/>
      <c r="N771" s="709"/>
      <c r="O771" s="761"/>
      <c r="P771" s="761"/>
      <c r="Q771" s="761"/>
      <c r="R771" s="761"/>
      <c r="S771" s="709"/>
      <c r="T771" s="709"/>
    </row>
    <row r="772" spans="11:20" ht="14.25">
      <c r="K772" s="709"/>
      <c r="L772" s="709"/>
      <c r="M772" s="709"/>
      <c r="N772" s="709"/>
      <c r="O772" s="761"/>
      <c r="P772" s="761"/>
      <c r="Q772" s="761"/>
      <c r="R772" s="761"/>
      <c r="S772" s="709"/>
      <c r="T772" s="709"/>
    </row>
    <row r="773" spans="11:20" ht="14.25">
      <c r="K773" s="709"/>
      <c r="L773" s="709"/>
      <c r="M773" s="709"/>
      <c r="N773" s="709"/>
      <c r="O773" s="761"/>
      <c r="P773" s="761"/>
      <c r="Q773" s="761"/>
      <c r="R773" s="761"/>
      <c r="S773" s="709"/>
      <c r="T773" s="709"/>
    </row>
    <row r="774" spans="11:20" ht="14.25">
      <c r="K774" s="709"/>
      <c r="L774" s="709"/>
      <c r="M774" s="709"/>
      <c r="N774" s="709"/>
      <c r="O774" s="761"/>
      <c r="P774" s="761"/>
      <c r="Q774" s="761"/>
      <c r="R774" s="761"/>
      <c r="S774" s="709"/>
      <c r="T774" s="709"/>
    </row>
    <row r="775" spans="11:20" ht="14.25">
      <c r="K775" s="709"/>
      <c r="L775" s="709"/>
      <c r="M775" s="709"/>
      <c r="N775" s="709"/>
      <c r="O775" s="761"/>
      <c r="P775" s="761"/>
      <c r="Q775" s="761"/>
      <c r="R775" s="761"/>
      <c r="S775" s="709"/>
      <c r="T775" s="709"/>
    </row>
    <row r="776" spans="11:20" ht="14.25">
      <c r="K776" s="709"/>
      <c r="L776" s="709"/>
      <c r="M776" s="709"/>
      <c r="N776" s="709"/>
      <c r="O776" s="761"/>
      <c r="P776" s="761"/>
      <c r="Q776" s="761"/>
      <c r="R776" s="761"/>
      <c r="S776" s="709"/>
      <c r="T776" s="709"/>
    </row>
    <row r="777" spans="11:20" ht="14.25">
      <c r="K777" s="709"/>
      <c r="L777" s="709"/>
      <c r="M777" s="709"/>
      <c r="N777" s="709"/>
      <c r="O777" s="761"/>
      <c r="P777" s="761"/>
      <c r="Q777" s="761"/>
      <c r="R777" s="761"/>
      <c r="S777" s="709"/>
      <c r="T777" s="709"/>
    </row>
    <row r="778" spans="11:20" ht="14.25">
      <c r="K778" s="709"/>
      <c r="L778" s="709"/>
      <c r="M778" s="709"/>
      <c r="N778" s="709"/>
      <c r="O778" s="761"/>
      <c r="P778" s="761"/>
      <c r="Q778" s="761"/>
      <c r="R778" s="761"/>
      <c r="S778" s="709"/>
      <c r="T778" s="709"/>
    </row>
    <row r="779" spans="11:20" ht="14.25">
      <c r="K779" s="709"/>
      <c r="L779" s="709"/>
      <c r="M779" s="709"/>
      <c r="N779" s="709"/>
      <c r="O779" s="761"/>
      <c r="P779" s="761"/>
      <c r="Q779" s="761"/>
      <c r="R779" s="761"/>
      <c r="S779" s="709"/>
      <c r="T779" s="709"/>
    </row>
    <row r="780" spans="11:20" ht="14.25">
      <c r="K780" s="709"/>
      <c r="L780" s="709"/>
      <c r="M780" s="709"/>
      <c r="N780" s="709"/>
      <c r="O780" s="761"/>
      <c r="P780" s="761"/>
      <c r="Q780" s="761"/>
      <c r="R780" s="761"/>
      <c r="S780" s="709"/>
      <c r="T780" s="709"/>
    </row>
    <row r="781" spans="11:20" ht="14.25">
      <c r="K781" s="709"/>
      <c r="L781" s="709"/>
      <c r="M781" s="709"/>
      <c r="N781" s="709"/>
      <c r="O781" s="761"/>
      <c r="P781" s="761"/>
      <c r="Q781" s="761"/>
      <c r="R781" s="761"/>
      <c r="S781" s="709"/>
      <c r="T781" s="709"/>
    </row>
    <row r="782" spans="11:20" ht="14.25">
      <c r="K782" s="709"/>
      <c r="L782" s="709"/>
      <c r="M782" s="709"/>
      <c r="N782" s="709"/>
      <c r="O782" s="761"/>
      <c r="P782" s="761"/>
      <c r="Q782" s="761"/>
      <c r="R782" s="761"/>
      <c r="S782" s="709"/>
      <c r="T782" s="709"/>
    </row>
    <row r="783" spans="11:20" ht="14.25">
      <c r="K783" s="709"/>
      <c r="L783" s="709"/>
      <c r="M783" s="709"/>
      <c r="N783" s="709"/>
      <c r="O783" s="761"/>
      <c r="P783" s="761"/>
      <c r="Q783" s="761"/>
      <c r="R783" s="761"/>
      <c r="S783" s="709"/>
      <c r="T783" s="709"/>
    </row>
    <row r="784" spans="11:20" ht="14.25">
      <c r="K784" s="709"/>
      <c r="L784" s="709"/>
      <c r="M784" s="709"/>
      <c r="N784" s="709"/>
      <c r="O784" s="761"/>
      <c r="P784" s="761"/>
      <c r="Q784" s="761"/>
      <c r="R784" s="761"/>
      <c r="S784" s="709"/>
      <c r="T784" s="709"/>
    </row>
    <row r="785" spans="11:20" ht="14.25">
      <c r="K785" s="709"/>
      <c r="L785" s="709"/>
      <c r="M785" s="709"/>
      <c r="N785" s="709"/>
      <c r="O785" s="761"/>
      <c r="P785" s="761"/>
      <c r="Q785" s="761"/>
      <c r="R785" s="761"/>
      <c r="S785" s="709"/>
      <c r="T785" s="709"/>
    </row>
    <row r="786" spans="11:20" ht="14.25">
      <c r="K786" s="709"/>
      <c r="L786" s="709"/>
      <c r="M786" s="709"/>
      <c r="N786" s="709"/>
      <c r="O786" s="761"/>
      <c r="P786" s="761"/>
      <c r="Q786" s="761"/>
      <c r="R786" s="761"/>
      <c r="S786" s="709"/>
      <c r="T786" s="709"/>
    </row>
    <row r="787" spans="11:20" ht="14.25">
      <c r="K787" s="709"/>
      <c r="L787" s="709"/>
      <c r="M787" s="709"/>
      <c r="N787" s="709"/>
      <c r="O787" s="761"/>
      <c r="P787" s="761"/>
      <c r="Q787" s="761"/>
      <c r="R787" s="761"/>
      <c r="S787" s="709"/>
      <c r="T787" s="709"/>
    </row>
    <row r="788" spans="11:20" ht="14.25">
      <c r="K788" s="709"/>
      <c r="L788" s="709"/>
      <c r="M788" s="709"/>
      <c r="N788" s="709"/>
      <c r="O788" s="761"/>
      <c r="P788" s="761"/>
      <c r="Q788" s="761"/>
      <c r="R788" s="761"/>
      <c r="S788" s="709"/>
      <c r="T788" s="709"/>
    </row>
    <row r="789" spans="11:20" ht="14.25">
      <c r="K789" s="709"/>
      <c r="L789" s="709"/>
      <c r="M789" s="709"/>
      <c r="N789" s="709"/>
      <c r="O789" s="761"/>
      <c r="P789" s="761"/>
      <c r="Q789" s="761"/>
      <c r="R789" s="761"/>
      <c r="S789" s="709"/>
      <c r="T789" s="709"/>
    </row>
    <row r="790" spans="11:20" ht="14.25">
      <c r="K790" s="709"/>
      <c r="L790" s="709"/>
      <c r="M790" s="709"/>
      <c r="N790" s="709"/>
      <c r="O790" s="761"/>
      <c r="P790" s="761"/>
      <c r="Q790" s="761"/>
      <c r="R790" s="761"/>
      <c r="S790" s="709"/>
      <c r="T790" s="709"/>
    </row>
    <row r="791" spans="11:20" ht="14.25">
      <c r="K791" s="709"/>
      <c r="L791" s="709"/>
      <c r="M791" s="709"/>
      <c r="N791" s="709"/>
      <c r="O791" s="761"/>
      <c r="P791" s="761"/>
      <c r="Q791" s="761"/>
      <c r="R791" s="761"/>
      <c r="S791" s="709"/>
      <c r="T791" s="709"/>
    </row>
    <row r="792" spans="11:20" ht="14.25">
      <c r="K792" s="709"/>
      <c r="L792" s="709"/>
      <c r="M792" s="709"/>
      <c r="N792" s="709"/>
      <c r="O792" s="761"/>
      <c r="P792" s="761"/>
      <c r="Q792" s="761"/>
      <c r="R792" s="761"/>
      <c r="S792" s="709"/>
      <c r="T792" s="709"/>
    </row>
    <row r="793" spans="11:20" ht="14.25">
      <c r="K793" s="709"/>
      <c r="L793" s="709"/>
      <c r="M793" s="709"/>
      <c r="N793" s="709"/>
      <c r="O793" s="761"/>
      <c r="P793" s="761"/>
      <c r="Q793" s="761"/>
      <c r="R793" s="761"/>
      <c r="S793" s="709"/>
      <c r="T793" s="709"/>
    </row>
    <row r="794" spans="11:20" ht="14.25">
      <c r="K794" s="709"/>
      <c r="L794" s="709"/>
      <c r="M794" s="709"/>
      <c r="N794" s="709"/>
      <c r="O794" s="761"/>
      <c r="P794" s="761"/>
      <c r="Q794" s="761"/>
      <c r="R794" s="761"/>
      <c r="S794" s="709"/>
      <c r="T794" s="709"/>
    </row>
    <row r="795" spans="11:20" ht="14.25">
      <c r="K795" s="709"/>
      <c r="L795" s="709"/>
      <c r="M795" s="709"/>
      <c r="N795" s="709"/>
      <c r="O795" s="761"/>
      <c r="P795" s="761"/>
      <c r="Q795" s="761"/>
      <c r="R795" s="761"/>
      <c r="S795" s="709"/>
      <c r="T795" s="709"/>
    </row>
    <row r="796" spans="11:20" ht="14.25">
      <c r="K796" s="709"/>
      <c r="L796" s="709"/>
      <c r="M796" s="709"/>
      <c r="N796" s="709"/>
      <c r="O796" s="761"/>
      <c r="P796" s="761"/>
      <c r="Q796" s="761"/>
      <c r="R796" s="761"/>
      <c r="S796" s="709"/>
      <c r="T796" s="709"/>
    </row>
    <row r="797" spans="11:20" ht="14.25">
      <c r="K797" s="709"/>
      <c r="L797" s="709"/>
      <c r="M797" s="709"/>
      <c r="N797" s="709"/>
      <c r="O797" s="761"/>
      <c r="P797" s="761"/>
      <c r="Q797" s="761"/>
      <c r="R797" s="761"/>
      <c r="S797" s="709"/>
      <c r="T797" s="709"/>
    </row>
    <row r="798" spans="11:20" ht="14.25">
      <c r="K798" s="709"/>
      <c r="L798" s="709"/>
      <c r="M798" s="709"/>
      <c r="N798" s="709"/>
      <c r="O798" s="761"/>
      <c r="P798" s="761"/>
      <c r="Q798" s="761"/>
      <c r="R798" s="761"/>
      <c r="S798" s="709"/>
      <c r="T798" s="709"/>
    </row>
    <row r="799" spans="11:20" ht="14.25">
      <c r="K799" s="709"/>
      <c r="L799" s="709"/>
      <c r="M799" s="709"/>
      <c r="N799" s="709"/>
      <c r="O799" s="761"/>
      <c r="P799" s="761"/>
      <c r="Q799" s="761"/>
      <c r="R799" s="761"/>
      <c r="S799" s="709"/>
      <c r="T799" s="709"/>
    </row>
    <row r="800" spans="11:20" ht="14.25">
      <c r="K800" s="709"/>
      <c r="L800" s="709"/>
      <c r="M800" s="709"/>
      <c r="N800" s="709"/>
      <c r="O800" s="761"/>
      <c r="P800" s="761"/>
      <c r="Q800" s="761"/>
      <c r="R800" s="761"/>
      <c r="S800" s="709"/>
      <c r="T800" s="709"/>
    </row>
    <row r="801" spans="11:20" ht="14.25">
      <c r="K801" s="709"/>
      <c r="L801" s="709"/>
      <c r="M801" s="709"/>
      <c r="N801" s="709"/>
      <c r="O801" s="761"/>
      <c r="P801" s="761"/>
      <c r="Q801" s="761"/>
      <c r="R801" s="761"/>
      <c r="S801" s="709"/>
      <c r="T801" s="709"/>
    </row>
    <row r="802" spans="11:20" ht="14.25">
      <c r="K802" s="709"/>
      <c r="L802" s="709"/>
      <c r="M802" s="709"/>
      <c r="N802" s="709"/>
      <c r="O802" s="761"/>
      <c r="P802" s="761"/>
      <c r="Q802" s="761"/>
      <c r="R802" s="761"/>
      <c r="S802" s="709"/>
      <c r="T802" s="709"/>
    </row>
    <row r="803" spans="11:20" ht="14.25">
      <c r="K803" s="709"/>
      <c r="L803" s="709"/>
      <c r="M803" s="709"/>
      <c r="N803" s="709"/>
      <c r="O803" s="761"/>
      <c r="P803" s="761"/>
      <c r="Q803" s="761"/>
      <c r="R803" s="761"/>
      <c r="S803" s="709"/>
      <c r="T803" s="709"/>
    </row>
    <row r="804" spans="11:20" ht="14.25">
      <c r="K804" s="709"/>
      <c r="L804" s="709"/>
      <c r="M804" s="709"/>
      <c r="N804" s="709"/>
      <c r="O804" s="761"/>
      <c r="P804" s="761"/>
      <c r="Q804" s="761"/>
      <c r="R804" s="761"/>
      <c r="S804" s="709"/>
      <c r="T804" s="709"/>
    </row>
    <row r="805" spans="11:20" ht="14.25">
      <c r="K805" s="709"/>
      <c r="L805" s="709"/>
      <c r="M805" s="709"/>
      <c r="N805" s="709"/>
      <c r="O805" s="761"/>
      <c r="P805" s="761"/>
      <c r="Q805" s="761"/>
      <c r="R805" s="761"/>
      <c r="S805" s="709"/>
      <c r="T805" s="709"/>
    </row>
    <row r="806" spans="11:20" ht="14.25">
      <c r="K806" s="709"/>
      <c r="L806" s="709"/>
      <c r="M806" s="709"/>
      <c r="N806" s="709"/>
      <c r="O806" s="761"/>
      <c r="P806" s="761"/>
      <c r="Q806" s="761"/>
      <c r="R806" s="761"/>
      <c r="S806" s="709"/>
      <c r="T806" s="709"/>
    </row>
    <row r="807" spans="11:20" ht="14.25">
      <c r="K807" s="709"/>
      <c r="L807" s="709"/>
      <c r="M807" s="709"/>
      <c r="N807" s="709"/>
      <c r="O807" s="761"/>
      <c r="P807" s="761"/>
      <c r="Q807" s="761"/>
      <c r="R807" s="761"/>
      <c r="S807" s="709"/>
      <c r="T807" s="709"/>
    </row>
    <row r="808" spans="11:20" ht="14.25">
      <c r="K808" s="709"/>
      <c r="L808" s="709"/>
      <c r="M808" s="709"/>
      <c r="N808" s="709"/>
      <c r="O808" s="761"/>
      <c r="P808" s="761"/>
      <c r="Q808" s="761"/>
      <c r="R808" s="761"/>
      <c r="S808" s="709"/>
      <c r="T808" s="709"/>
    </row>
    <row r="809" spans="11:20" ht="14.25">
      <c r="K809" s="709"/>
      <c r="L809" s="709"/>
      <c r="M809" s="709"/>
      <c r="N809" s="709"/>
      <c r="O809" s="761"/>
      <c r="P809" s="761"/>
      <c r="Q809" s="761"/>
      <c r="R809" s="761"/>
      <c r="S809" s="709"/>
      <c r="T809" s="709"/>
    </row>
    <row r="810" spans="11:20" ht="14.25">
      <c r="K810" s="709"/>
      <c r="L810" s="709"/>
      <c r="M810" s="709"/>
      <c r="N810" s="709"/>
      <c r="O810" s="761"/>
      <c r="P810" s="761"/>
      <c r="Q810" s="761"/>
      <c r="R810" s="761"/>
      <c r="S810" s="709"/>
      <c r="T810" s="709"/>
    </row>
    <row r="811" spans="11:20" ht="14.25">
      <c r="K811" s="709"/>
      <c r="L811" s="709"/>
      <c r="M811" s="709"/>
      <c r="N811" s="709"/>
      <c r="O811" s="761"/>
      <c r="P811" s="761"/>
      <c r="Q811" s="761"/>
      <c r="R811" s="761"/>
      <c r="S811" s="709"/>
      <c r="T811" s="709"/>
    </row>
    <row r="812" spans="11:20" ht="14.25">
      <c r="K812" s="709"/>
      <c r="L812" s="709"/>
      <c r="M812" s="709"/>
      <c r="N812" s="709"/>
      <c r="O812" s="761"/>
      <c r="P812" s="761"/>
      <c r="Q812" s="761"/>
      <c r="R812" s="761"/>
      <c r="S812" s="709"/>
      <c r="T812" s="709"/>
    </row>
    <row r="813" spans="11:20" ht="14.25">
      <c r="K813" s="709"/>
      <c r="L813" s="709"/>
      <c r="M813" s="709"/>
      <c r="N813" s="709"/>
      <c r="O813" s="761"/>
      <c r="P813" s="761"/>
      <c r="Q813" s="761"/>
      <c r="R813" s="761"/>
      <c r="S813" s="709"/>
      <c r="T813" s="709"/>
    </row>
    <row r="814" spans="11:20" ht="14.25">
      <c r="K814" s="709"/>
      <c r="L814" s="709"/>
      <c r="M814" s="709"/>
      <c r="N814" s="709"/>
      <c r="O814" s="761"/>
      <c r="P814" s="761"/>
      <c r="Q814" s="761"/>
      <c r="R814" s="761"/>
      <c r="S814" s="709"/>
      <c r="T814" s="709"/>
    </row>
    <row r="815" spans="11:20" ht="14.25">
      <c r="K815" s="709"/>
      <c r="L815" s="709"/>
      <c r="M815" s="709"/>
      <c r="N815" s="709"/>
      <c r="O815" s="761"/>
      <c r="P815" s="761"/>
      <c r="Q815" s="761"/>
      <c r="R815" s="761"/>
      <c r="S815" s="709"/>
      <c r="T815" s="709"/>
    </row>
    <row r="816" spans="11:20" ht="14.25">
      <c r="K816" s="709"/>
      <c r="L816" s="709"/>
      <c r="M816" s="709"/>
      <c r="N816" s="709"/>
      <c r="O816" s="761"/>
      <c r="P816" s="761"/>
      <c r="Q816" s="761"/>
      <c r="R816" s="761"/>
      <c r="S816" s="709"/>
      <c r="T816" s="709"/>
    </row>
    <row r="817" spans="11:20" ht="14.25">
      <c r="K817" s="709"/>
      <c r="L817" s="709"/>
      <c r="M817" s="709"/>
      <c r="N817" s="709"/>
      <c r="O817" s="761"/>
      <c r="P817" s="761"/>
      <c r="Q817" s="761"/>
      <c r="R817" s="761"/>
      <c r="S817" s="709"/>
      <c r="T817" s="709"/>
    </row>
    <row r="818" spans="11:20" ht="14.25">
      <c r="K818" s="709"/>
      <c r="L818" s="709"/>
      <c r="M818" s="709"/>
      <c r="N818" s="709"/>
      <c r="O818" s="761"/>
      <c r="P818" s="761"/>
      <c r="Q818" s="761"/>
      <c r="R818" s="761"/>
      <c r="S818" s="709"/>
      <c r="T818" s="709"/>
    </row>
    <row r="819" spans="11:20" ht="14.25">
      <c r="K819" s="709"/>
      <c r="L819" s="709"/>
      <c r="M819" s="709"/>
      <c r="N819" s="709"/>
      <c r="O819" s="761"/>
      <c r="P819" s="761"/>
      <c r="Q819" s="761"/>
      <c r="R819" s="761"/>
      <c r="S819" s="709"/>
      <c r="T819" s="709"/>
    </row>
    <row r="820" spans="11:20" ht="14.25">
      <c r="K820" s="709"/>
      <c r="L820" s="709"/>
      <c r="M820" s="709"/>
      <c r="N820" s="709"/>
      <c r="O820" s="761"/>
      <c r="P820" s="761"/>
      <c r="Q820" s="761"/>
      <c r="R820" s="761"/>
      <c r="S820" s="709"/>
      <c r="T820" s="709"/>
    </row>
    <row r="821" spans="11:20" ht="14.25">
      <c r="K821" s="709"/>
      <c r="L821" s="709"/>
      <c r="M821" s="709"/>
      <c r="N821" s="709"/>
      <c r="O821" s="761"/>
      <c r="P821" s="761"/>
      <c r="Q821" s="761"/>
      <c r="R821" s="761"/>
      <c r="S821" s="709"/>
      <c r="T821" s="709"/>
    </row>
    <row r="822" spans="11:20" ht="14.25">
      <c r="K822" s="709"/>
      <c r="L822" s="709"/>
      <c r="M822" s="709"/>
      <c r="N822" s="709"/>
      <c r="O822" s="761"/>
      <c r="P822" s="761"/>
      <c r="Q822" s="761"/>
      <c r="R822" s="761"/>
      <c r="S822" s="709"/>
      <c r="T822" s="709"/>
    </row>
    <row r="823" spans="11:20" ht="14.25">
      <c r="K823" s="709"/>
      <c r="L823" s="709"/>
      <c r="M823" s="709"/>
      <c r="N823" s="709"/>
      <c r="O823" s="761"/>
      <c r="P823" s="761"/>
      <c r="Q823" s="761"/>
      <c r="R823" s="761"/>
      <c r="S823" s="709"/>
      <c r="T823" s="709"/>
    </row>
    <row r="824" spans="11:20" ht="14.25">
      <c r="K824" s="709"/>
      <c r="L824" s="709"/>
      <c r="M824" s="709"/>
      <c r="N824" s="709"/>
      <c r="O824" s="761"/>
      <c r="P824" s="761"/>
      <c r="Q824" s="761"/>
      <c r="R824" s="761"/>
      <c r="S824" s="709"/>
      <c r="T824" s="709"/>
    </row>
    <row r="825" spans="11:20" ht="14.25">
      <c r="K825" s="709"/>
      <c r="L825" s="709"/>
      <c r="M825" s="709"/>
      <c r="N825" s="709"/>
      <c r="O825" s="761"/>
      <c r="P825" s="761"/>
      <c r="Q825" s="761"/>
      <c r="R825" s="761"/>
      <c r="S825" s="709"/>
      <c r="T825" s="709"/>
    </row>
    <row r="826" spans="11:20" ht="14.25">
      <c r="K826" s="709"/>
      <c r="L826" s="709"/>
      <c r="M826" s="709"/>
      <c r="N826" s="709"/>
      <c r="O826" s="761"/>
      <c r="P826" s="761"/>
      <c r="Q826" s="761"/>
      <c r="R826" s="761"/>
      <c r="S826" s="709"/>
      <c r="T826" s="709"/>
    </row>
    <row r="827" spans="11:20" ht="14.25">
      <c r="K827" s="709"/>
      <c r="L827" s="709"/>
      <c r="M827" s="709"/>
      <c r="N827" s="709"/>
      <c r="O827" s="761"/>
      <c r="P827" s="761"/>
      <c r="Q827" s="761"/>
      <c r="R827" s="761"/>
      <c r="S827" s="709"/>
      <c r="T827" s="709"/>
    </row>
    <row r="828" spans="11:20" ht="14.25">
      <c r="K828" s="709"/>
      <c r="L828" s="709"/>
      <c r="M828" s="709"/>
      <c r="N828" s="709"/>
      <c r="O828" s="761"/>
      <c r="P828" s="761"/>
      <c r="Q828" s="761"/>
      <c r="R828" s="761"/>
      <c r="S828" s="709"/>
      <c r="T828" s="709"/>
    </row>
    <row r="829" spans="11:20" ht="14.25">
      <c r="K829" s="709"/>
      <c r="L829" s="709"/>
      <c r="M829" s="709"/>
      <c r="N829" s="709"/>
      <c r="O829" s="761"/>
      <c r="P829" s="761"/>
      <c r="Q829" s="761"/>
      <c r="R829" s="761"/>
      <c r="S829" s="709"/>
      <c r="T829" s="709"/>
    </row>
    <row r="830" spans="11:20" ht="14.25">
      <c r="K830" s="709"/>
      <c r="L830" s="709"/>
      <c r="M830" s="709"/>
      <c r="N830" s="709"/>
      <c r="O830" s="761"/>
      <c r="P830" s="761"/>
      <c r="Q830" s="761"/>
      <c r="R830" s="761"/>
      <c r="S830" s="709"/>
      <c r="T830" s="709"/>
    </row>
    <row r="831" spans="11:20" ht="14.25">
      <c r="K831" s="709"/>
      <c r="L831" s="709"/>
      <c r="M831" s="709"/>
      <c r="N831" s="709"/>
      <c r="O831" s="761"/>
      <c r="P831" s="761"/>
      <c r="Q831" s="761"/>
      <c r="R831" s="761"/>
      <c r="S831" s="709"/>
      <c r="T831" s="709"/>
    </row>
    <row r="832" spans="11:20" ht="14.25">
      <c r="K832" s="709"/>
      <c r="L832" s="709"/>
      <c r="M832" s="709"/>
      <c r="N832" s="709"/>
      <c r="O832" s="761"/>
      <c r="P832" s="761"/>
      <c r="Q832" s="761"/>
      <c r="R832" s="761"/>
      <c r="S832" s="709"/>
      <c r="T832" s="709"/>
    </row>
    <row r="833" spans="11:20" ht="14.25">
      <c r="K833" s="709"/>
      <c r="L833" s="709"/>
      <c r="M833" s="709"/>
      <c r="N833" s="709"/>
      <c r="O833" s="761"/>
      <c r="P833" s="761"/>
      <c r="Q833" s="761"/>
      <c r="R833" s="761"/>
      <c r="S833" s="709"/>
      <c r="T833" s="709"/>
    </row>
    <row r="834" spans="11:20" ht="14.25">
      <c r="K834" s="709"/>
      <c r="L834" s="709"/>
      <c r="M834" s="709"/>
      <c r="N834" s="709"/>
      <c r="O834" s="761"/>
      <c r="P834" s="761"/>
      <c r="Q834" s="761"/>
      <c r="R834" s="761"/>
      <c r="S834" s="709"/>
      <c r="T834" s="709"/>
    </row>
    <row r="835" spans="11:20" ht="14.25">
      <c r="K835" s="709"/>
      <c r="L835" s="709"/>
      <c r="M835" s="709"/>
      <c r="N835" s="709"/>
      <c r="O835" s="761"/>
      <c r="P835" s="761"/>
      <c r="Q835" s="761"/>
      <c r="R835" s="761"/>
      <c r="S835" s="709"/>
      <c r="T835" s="709"/>
    </row>
    <row r="836" spans="11:20" ht="14.25">
      <c r="K836" s="709"/>
      <c r="L836" s="709"/>
      <c r="M836" s="709"/>
      <c r="N836" s="709"/>
      <c r="O836" s="761"/>
      <c r="P836" s="761"/>
      <c r="Q836" s="761"/>
      <c r="R836" s="761"/>
      <c r="S836" s="709"/>
      <c r="T836" s="709"/>
    </row>
    <row r="837" spans="11:20" ht="14.25">
      <c r="K837" s="709"/>
      <c r="L837" s="709"/>
      <c r="M837" s="709"/>
      <c r="N837" s="709"/>
      <c r="O837" s="761"/>
      <c r="P837" s="761"/>
      <c r="Q837" s="761"/>
      <c r="R837" s="761"/>
      <c r="S837" s="709"/>
      <c r="T837" s="709"/>
    </row>
    <row r="838" spans="11:20" ht="14.25">
      <c r="K838" s="709"/>
      <c r="L838" s="709"/>
      <c r="M838" s="709"/>
      <c r="N838" s="709"/>
      <c r="O838" s="761"/>
      <c r="P838" s="761"/>
      <c r="Q838" s="761"/>
      <c r="R838" s="761"/>
      <c r="S838" s="709"/>
      <c r="T838" s="709"/>
    </row>
    <row r="839" spans="11:20" ht="14.25">
      <c r="K839" s="709"/>
      <c r="L839" s="709"/>
      <c r="M839" s="709"/>
      <c r="N839" s="709"/>
      <c r="O839" s="761"/>
      <c r="P839" s="761"/>
      <c r="Q839" s="761"/>
      <c r="R839" s="761"/>
      <c r="S839" s="709"/>
      <c r="T839" s="709"/>
    </row>
    <row r="840" spans="11:20" ht="14.25">
      <c r="K840" s="709"/>
      <c r="L840" s="709"/>
      <c r="M840" s="709"/>
      <c r="N840" s="709"/>
      <c r="O840" s="761"/>
      <c r="P840" s="761"/>
      <c r="Q840" s="761"/>
      <c r="R840" s="761"/>
      <c r="S840" s="709"/>
      <c r="T840" s="709"/>
    </row>
    <row r="841" spans="11:20" ht="14.25">
      <c r="K841" s="709"/>
      <c r="L841" s="709"/>
      <c r="M841" s="709"/>
      <c r="N841" s="709"/>
      <c r="O841" s="761"/>
      <c r="P841" s="761"/>
      <c r="Q841" s="761"/>
      <c r="R841" s="761"/>
      <c r="S841" s="709"/>
      <c r="T841" s="709"/>
    </row>
    <row r="842" spans="11:20" ht="14.25">
      <c r="K842" s="709"/>
      <c r="L842" s="709"/>
      <c r="M842" s="709"/>
      <c r="N842" s="709"/>
      <c r="O842" s="761"/>
      <c r="P842" s="761"/>
      <c r="Q842" s="761"/>
      <c r="R842" s="761"/>
      <c r="S842" s="709"/>
      <c r="T842" s="709"/>
    </row>
    <row r="843" spans="11:20" ht="14.25">
      <c r="K843" s="709"/>
      <c r="L843" s="709"/>
      <c r="M843" s="709"/>
      <c r="N843" s="709"/>
      <c r="O843" s="761"/>
      <c r="P843" s="761"/>
      <c r="Q843" s="761"/>
      <c r="R843" s="761"/>
      <c r="S843" s="709"/>
      <c r="T843" s="709"/>
    </row>
    <row r="844" spans="11:20" ht="14.25">
      <c r="K844" s="709"/>
      <c r="L844" s="709"/>
      <c r="M844" s="709"/>
      <c r="N844" s="709"/>
      <c r="O844" s="761"/>
      <c r="P844" s="761"/>
      <c r="Q844" s="761"/>
      <c r="R844" s="761"/>
      <c r="S844" s="709"/>
      <c r="T844" s="709"/>
    </row>
    <row r="845" spans="11:20" ht="14.25">
      <c r="K845" s="709"/>
      <c r="L845" s="709"/>
      <c r="M845" s="709"/>
      <c r="N845" s="709"/>
      <c r="O845" s="761"/>
      <c r="P845" s="761"/>
      <c r="Q845" s="761"/>
      <c r="R845" s="761"/>
      <c r="S845" s="709"/>
      <c r="T845" s="709"/>
    </row>
    <row r="846" spans="11:20" ht="14.25">
      <c r="K846" s="709"/>
      <c r="L846" s="709"/>
      <c r="M846" s="709"/>
      <c r="N846" s="709"/>
      <c r="O846" s="761"/>
      <c r="P846" s="761"/>
      <c r="Q846" s="761"/>
      <c r="R846" s="761"/>
      <c r="S846" s="709"/>
      <c r="T846" s="709"/>
    </row>
    <row r="847" spans="11:20" ht="14.25">
      <c r="K847" s="709"/>
      <c r="L847" s="709"/>
      <c r="M847" s="709"/>
      <c r="N847" s="709"/>
      <c r="O847" s="761"/>
      <c r="P847" s="761"/>
      <c r="Q847" s="761"/>
      <c r="R847" s="761"/>
      <c r="S847" s="709"/>
      <c r="T847" s="709"/>
    </row>
    <row r="848" spans="11:20" ht="14.25">
      <c r="K848" s="709"/>
      <c r="L848" s="709"/>
      <c r="M848" s="709"/>
      <c r="N848" s="709"/>
      <c r="O848" s="761"/>
      <c r="P848" s="761"/>
      <c r="Q848" s="761"/>
      <c r="R848" s="761"/>
      <c r="S848" s="709"/>
      <c r="T848" s="709"/>
    </row>
    <row r="849" spans="11:20" ht="14.25">
      <c r="K849" s="709"/>
      <c r="L849" s="709"/>
      <c r="M849" s="709"/>
      <c r="N849" s="709"/>
      <c r="O849" s="761"/>
      <c r="P849" s="761"/>
      <c r="Q849" s="761"/>
      <c r="R849" s="761"/>
      <c r="S849" s="709"/>
      <c r="T849" s="709"/>
    </row>
    <row r="850" spans="11:20" ht="14.25">
      <c r="K850" s="709"/>
      <c r="L850" s="709"/>
      <c r="M850" s="709"/>
      <c r="N850" s="709"/>
      <c r="O850" s="761"/>
      <c r="P850" s="761"/>
      <c r="Q850" s="761"/>
      <c r="R850" s="761"/>
      <c r="S850" s="709"/>
      <c r="T850" s="709"/>
    </row>
    <row r="851" spans="11:20" ht="14.25">
      <c r="K851" s="709"/>
      <c r="L851" s="709"/>
      <c r="M851" s="709"/>
      <c r="N851" s="709"/>
      <c r="O851" s="761"/>
      <c r="P851" s="761"/>
      <c r="Q851" s="761"/>
      <c r="R851" s="761"/>
      <c r="S851" s="709"/>
      <c r="T851" s="709"/>
    </row>
    <row r="852" spans="11:20" ht="14.25">
      <c r="K852" s="709"/>
      <c r="L852" s="709"/>
      <c r="M852" s="709"/>
      <c r="N852" s="709"/>
      <c r="O852" s="761"/>
      <c r="P852" s="761"/>
      <c r="Q852" s="761"/>
      <c r="R852" s="761"/>
      <c r="S852" s="709"/>
      <c r="T852" s="709"/>
    </row>
    <row r="853" spans="11:20" ht="14.25">
      <c r="K853" s="709"/>
      <c r="L853" s="709"/>
      <c r="M853" s="709"/>
      <c r="N853" s="709"/>
      <c r="O853" s="761"/>
      <c r="P853" s="761"/>
      <c r="Q853" s="761"/>
      <c r="R853" s="761"/>
      <c r="S853" s="709"/>
      <c r="T853" s="709"/>
    </row>
    <row r="854" spans="11:20" ht="14.25">
      <c r="K854" s="709"/>
      <c r="L854" s="709"/>
      <c r="M854" s="709"/>
      <c r="N854" s="709"/>
      <c r="O854" s="761"/>
      <c r="P854" s="761"/>
      <c r="Q854" s="761"/>
      <c r="R854" s="761"/>
      <c r="S854" s="709"/>
      <c r="T854" s="709"/>
    </row>
    <row r="855" spans="11:20" ht="14.25">
      <c r="K855" s="709"/>
      <c r="L855" s="709"/>
      <c r="M855" s="709"/>
      <c r="N855" s="709"/>
      <c r="O855" s="761"/>
      <c r="P855" s="761"/>
      <c r="Q855" s="761"/>
      <c r="R855" s="761"/>
      <c r="S855" s="709"/>
      <c r="T855" s="709"/>
    </row>
    <row r="856" spans="11:20" ht="14.25">
      <c r="K856" s="709"/>
      <c r="L856" s="709"/>
      <c r="M856" s="709"/>
      <c r="N856" s="709"/>
      <c r="O856" s="761"/>
      <c r="P856" s="761"/>
      <c r="Q856" s="761"/>
      <c r="R856" s="761"/>
      <c r="S856" s="709"/>
      <c r="T856" s="709"/>
    </row>
    <row r="857" spans="11:20" ht="14.25">
      <c r="K857" s="709"/>
      <c r="L857" s="709"/>
      <c r="M857" s="709"/>
      <c r="N857" s="709"/>
      <c r="O857" s="761"/>
      <c r="P857" s="761"/>
      <c r="Q857" s="761"/>
      <c r="R857" s="761"/>
      <c r="S857" s="709"/>
      <c r="T857" s="709"/>
    </row>
    <row r="858" spans="11:20" ht="14.25">
      <c r="K858" s="709"/>
      <c r="L858" s="709"/>
      <c r="M858" s="709"/>
      <c r="N858" s="709"/>
      <c r="O858" s="761"/>
      <c r="P858" s="761"/>
      <c r="Q858" s="761"/>
      <c r="R858" s="761"/>
      <c r="S858" s="709"/>
      <c r="T858" s="709"/>
    </row>
    <row r="859" spans="11:20" ht="14.25">
      <c r="K859" s="709"/>
      <c r="L859" s="709"/>
      <c r="M859" s="709"/>
      <c r="N859" s="709"/>
      <c r="O859" s="761"/>
      <c r="P859" s="761"/>
      <c r="Q859" s="761"/>
      <c r="R859" s="761"/>
      <c r="S859" s="709"/>
      <c r="T859" s="709"/>
    </row>
    <row r="860" spans="11:20" ht="14.25">
      <c r="K860" s="709"/>
      <c r="L860" s="709"/>
      <c r="M860" s="709"/>
      <c r="N860" s="709"/>
      <c r="O860" s="761"/>
      <c r="P860" s="761"/>
      <c r="Q860" s="761"/>
      <c r="R860" s="761"/>
      <c r="S860" s="709"/>
      <c r="T860" s="709"/>
    </row>
    <row r="861" spans="11:20" ht="14.25">
      <c r="K861" s="709"/>
      <c r="L861" s="709"/>
      <c r="M861" s="709"/>
      <c r="N861" s="709"/>
      <c r="O861" s="761"/>
      <c r="P861" s="761"/>
      <c r="Q861" s="761"/>
      <c r="R861" s="761"/>
      <c r="S861" s="709"/>
      <c r="T861" s="709"/>
    </row>
    <row r="862" spans="11:20" ht="14.25">
      <c r="K862" s="709"/>
      <c r="L862" s="709"/>
      <c r="M862" s="709"/>
      <c r="N862" s="709"/>
      <c r="O862" s="761"/>
      <c r="P862" s="761"/>
      <c r="Q862" s="761"/>
      <c r="R862" s="761"/>
      <c r="S862" s="709"/>
      <c r="T862" s="709"/>
    </row>
    <row r="863" spans="11:20" ht="14.25">
      <c r="K863" s="709"/>
      <c r="L863" s="709"/>
      <c r="M863" s="709"/>
      <c r="N863" s="709"/>
      <c r="O863" s="761"/>
      <c r="P863" s="761"/>
      <c r="Q863" s="761"/>
      <c r="R863" s="761"/>
      <c r="S863" s="709"/>
      <c r="T863" s="709"/>
    </row>
    <row r="864" spans="11:20" ht="14.25">
      <c r="K864" s="709"/>
      <c r="L864" s="709"/>
      <c r="M864" s="709"/>
      <c r="N864" s="709"/>
      <c r="O864" s="761"/>
      <c r="P864" s="761"/>
      <c r="Q864" s="761"/>
      <c r="R864" s="761"/>
      <c r="S864" s="709"/>
      <c r="T864" s="709"/>
    </row>
    <row r="865" spans="11:20" ht="14.25">
      <c r="K865" s="709"/>
      <c r="L865" s="709"/>
      <c r="M865" s="709"/>
      <c r="N865" s="709"/>
      <c r="O865" s="761"/>
      <c r="P865" s="761"/>
      <c r="Q865" s="761"/>
      <c r="R865" s="761"/>
      <c r="S865" s="709"/>
      <c r="T865" s="709"/>
    </row>
    <row r="866" spans="11:20" ht="14.25">
      <c r="K866" s="709"/>
      <c r="L866" s="709"/>
      <c r="M866" s="709"/>
      <c r="N866" s="709"/>
      <c r="O866" s="761"/>
      <c r="P866" s="761"/>
      <c r="Q866" s="761"/>
      <c r="R866" s="761"/>
      <c r="S866" s="709"/>
      <c r="T866" s="709"/>
    </row>
    <row r="867" spans="11:20" ht="14.25">
      <c r="K867" s="709"/>
      <c r="L867" s="709"/>
      <c r="M867" s="709"/>
      <c r="N867" s="709"/>
      <c r="O867" s="761"/>
      <c r="P867" s="761"/>
      <c r="Q867" s="761"/>
      <c r="R867" s="761"/>
      <c r="S867" s="709"/>
      <c r="T867" s="709"/>
    </row>
    <row r="868" spans="11:20" ht="14.25">
      <c r="K868" s="709"/>
      <c r="L868" s="709"/>
      <c r="M868" s="709"/>
      <c r="N868" s="709"/>
      <c r="O868" s="761"/>
      <c r="P868" s="761"/>
      <c r="Q868" s="761"/>
      <c r="R868" s="761"/>
      <c r="S868" s="709"/>
      <c r="T868" s="709"/>
    </row>
    <row r="869" spans="11:20" ht="14.25">
      <c r="K869" s="709"/>
      <c r="L869" s="709"/>
      <c r="M869" s="709"/>
      <c r="N869" s="709"/>
      <c r="O869" s="761"/>
      <c r="P869" s="761"/>
      <c r="Q869" s="761"/>
      <c r="R869" s="761"/>
      <c r="S869" s="709"/>
      <c r="T869" s="709"/>
    </row>
    <row r="870" spans="11:20" ht="14.25">
      <c r="K870" s="709"/>
      <c r="L870" s="709"/>
      <c r="M870" s="709"/>
      <c r="N870" s="709"/>
      <c r="O870" s="761"/>
      <c r="P870" s="761"/>
      <c r="Q870" s="761"/>
      <c r="R870" s="761"/>
      <c r="S870" s="709"/>
      <c r="T870" s="709"/>
    </row>
    <row r="871" spans="11:20" ht="14.25">
      <c r="K871" s="709"/>
      <c r="L871" s="709"/>
      <c r="M871" s="709"/>
      <c r="N871" s="709"/>
      <c r="O871" s="761"/>
      <c r="P871" s="761"/>
      <c r="Q871" s="761"/>
      <c r="R871" s="761"/>
      <c r="S871" s="709"/>
      <c r="T871" s="709"/>
    </row>
    <row r="872" spans="11:20" ht="14.25">
      <c r="K872" s="709"/>
      <c r="L872" s="709"/>
      <c r="M872" s="709"/>
      <c r="N872" s="709"/>
      <c r="O872" s="761"/>
      <c r="P872" s="761"/>
      <c r="Q872" s="761"/>
      <c r="R872" s="761"/>
      <c r="S872" s="709"/>
      <c r="T872" s="709"/>
    </row>
    <row r="873" spans="11:20" ht="14.25">
      <c r="K873" s="709"/>
      <c r="L873" s="709"/>
      <c r="M873" s="709"/>
      <c r="N873" s="709"/>
      <c r="O873" s="761"/>
      <c r="P873" s="761"/>
      <c r="Q873" s="761"/>
      <c r="R873" s="761"/>
      <c r="S873" s="709"/>
      <c r="T873" s="709"/>
    </row>
    <row r="874" spans="11:20" ht="14.25">
      <c r="K874" s="709"/>
      <c r="L874" s="709"/>
      <c r="M874" s="709"/>
      <c r="N874" s="709"/>
      <c r="O874" s="761"/>
      <c r="P874" s="761"/>
      <c r="Q874" s="761"/>
      <c r="R874" s="761"/>
      <c r="S874" s="709"/>
      <c r="T874" s="709"/>
    </row>
    <row r="875" spans="11:20" ht="14.25">
      <c r="K875" s="709"/>
      <c r="L875" s="709"/>
      <c r="M875" s="709"/>
      <c r="N875" s="709"/>
      <c r="O875" s="761"/>
      <c r="P875" s="761"/>
      <c r="Q875" s="761"/>
      <c r="R875" s="761"/>
      <c r="S875" s="709"/>
      <c r="T875" s="709"/>
    </row>
    <row r="876" spans="11:20" ht="14.25">
      <c r="K876" s="709"/>
      <c r="L876" s="709"/>
      <c r="M876" s="709"/>
      <c r="N876" s="709"/>
      <c r="O876" s="761"/>
      <c r="P876" s="761"/>
      <c r="Q876" s="761"/>
      <c r="R876" s="761"/>
      <c r="S876" s="709"/>
      <c r="T876" s="709"/>
    </row>
    <row r="877" spans="11:20" ht="14.25">
      <c r="K877" s="709"/>
      <c r="L877" s="709"/>
      <c r="M877" s="709"/>
      <c r="N877" s="709"/>
      <c r="O877" s="761"/>
      <c r="P877" s="761"/>
      <c r="Q877" s="761"/>
      <c r="R877" s="761"/>
      <c r="S877" s="709"/>
      <c r="T877" s="709"/>
    </row>
    <row r="878" spans="11:20" ht="14.25">
      <c r="K878" s="709"/>
      <c r="L878" s="709"/>
      <c r="M878" s="709"/>
      <c r="N878" s="709"/>
      <c r="O878" s="761"/>
      <c r="P878" s="761"/>
      <c r="Q878" s="761"/>
      <c r="R878" s="761"/>
      <c r="S878" s="709"/>
      <c r="T878" s="709"/>
    </row>
    <row r="879" spans="11:20" ht="14.25">
      <c r="K879" s="709"/>
      <c r="L879" s="709"/>
      <c r="M879" s="709"/>
      <c r="N879" s="709"/>
      <c r="O879" s="761"/>
      <c r="P879" s="761"/>
      <c r="Q879" s="761"/>
      <c r="R879" s="761"/>
      <c r="S879" s="709"/>
      <c r="T879" s="709"/>
    </row>
    <row r="880" spans="11:20" ht="14.25">
      <c r="K880" s="709"/>
      <c r="L880" s="709"/>
      <c r="M880" s="709"/>
      <c r="N880" s="709"/>
      <c r="O880" s="761"/>
      <c r="P880" s="761"/>
      <c r="Q880" s="761"/>
      <c r="R880" s="761"/>
      <c r="S880" s="709"/>
      <c r="T880" s="709"/>
    </row>
    <row r="881" spans="11:20" ht="14.25">
      <c r="K881" s="709"/>
      <c r="L881" s="709"/>
      <c r="M881" s="709"/>
      <c r="N881" s="709"/>
      <c r="O881" s="761"/>
      <c r="P881" s="761"/>
      <c r="Q881" s="761"/>
      <c r="R881" s="761"/>
      <c r="S881" s="709"/>
      <c r="T881" s="709"/>
    </row>
    <row r="882" spans="11:20" ht="14.25">
      <c r="K882" s="709"/>
      <c r="L882" s="709"/>
      <c r="M882" s="709"/>
      <c r="N882" s="709"/>
      <c r="O882" s="761"/>
      <c r="P882" s="761"/>
      <c r="Q882" s="761"/>
      <c r="R882" s="761"/>
      <c r="S882" s="709"/>
      <c r="T882" s="709"/>
    </row>
    <row r="883" spans="11:20" ht="14.25">
      <c r="K883" s="709"/>
      <c r="L883" s="709"/>
      <c r="M883" s="709"/>
      <c r="N883" s="709"/>
      <c r="O883" s="761"/>
      <c r="P883" s="761"/>
      <c r="Q883" s="761"/>
      <c r="R883" s="761"/>
      <c r="S883" s="709"/>
      <c r="T883" s="709"/>
    </row>
    <row r="884" spans="11:20" ht="14.25">
      <c r="K884" s="709"/>
      <c r="L884" s="709"/>
      <c r="M884" s="709"/>
      <c r="N884" s="709"/>
      <c r="O884" s="761"/>
      <c r="P884" s="761"/>
      <c r="Q884" s="761"/>
      <c r="R884" s="761"/>
      <c r="S884" s="709"/>
      <c r="T884" s="709"/>
    </row>
    <row r="885" spans="11:20" ht="14.25">
      <c r="K885" s="709"/>
      <c r="L885" s="709"/>
      <c r="M885" s="709"/>
      <c r="N885" s="709"/>
      <c r="O885" s="761"/>
      <c r="P885" s="761"/>
      <c r="Q885" s="761"/>
      <c r="R885" s="761"/>
      <c r="S885" s="709"/>
      <c r="T885" s="709"/>
    </row>
    <row r="886" spans="11:20" ht="14.25">
      <c r="K886" s="709"/>
      <c r="L886" s="709"/>
      <c r="M886" s="709"/>
      <c r="N886" s="709"/>
      <c r="O886" s="761"/>
      <c r="P886" s="761"/>
      <c r="Q886" s="761"/>
      <c r="R886" s="761"/>
      <c r="S886" s="709"/>
      <c r="T886" s="709"/>
    </row>
    <row r="887" spans="11:20" ht="14.25">
      <c r="K887" s="709"/>
      <c r="L887" s="709"/>
      <c r="M887" s="709"/>
      <c r="N887" s="709"/>
      <c r="O887" s="761"/>
      <c r="P887" s="761"/>
      <c r="Q887" s="761"/>
      <c r="R887" s="761"/>
      <c r="S887" s="709"/>
      <c r="T887" s="709"/>
    </row>
    <row r="888" spans="11:20" ht="14.25">
      <c r="K888" s="709"/>
      <c r="L888" s="709"/>
      <c r="M888" s="709"/>
      <c r="N888" s="709"/>
      <c r="O888" s="761"/>
      <c r="P888" s="761"/>
      <c r="Q888" s="761"/>
      <c r="R888" s="761"/>
      <c r="S888" s="709"/>
      <c r="T888" s="709"/>
    </row>
    <row r="889" spans="11:20" ht="14.25">
      <c r="K889" s="709"/>
      <c r="L889" s="709"/>
      <c r="M889" s="709"/>
      <c r="N889" s="709"/>
      <c r="O889" s="761"/>
      <c r="P889" s="761"/>
      <c r="Q889" s="761"/>
      <c r="R889" s="761"/>
      <c r="S889" s="709"/>
      <c r="T889" s="709"/>
    </row>
    <row r="890" spans="11:20" ht="14.25">
      <c r="K890" s="709"/>
      <c r="L890" s="709"/>
      <c r="M890" s="709"/>
      <c r="N890" s="709"/>
      <c r="O890" s="761"/>
      <c r="P890" s="761"/>
      <c r="Q890" s="761"/>
      <c r="R890" s="761"/>
      <c r="S890" s="709"/>
      <c r="T890" s="709"/>
    </row>
    <row r="891" spans="11:20" ht="14.25">
      <c r="K891" s="709"/>
      <c r="L891" s="709"/>
      <c r="M891" s="709"/>
      <c r="N891" s="709"/>
      <c r="O891" s="761"/>
      <c r="P891" s="761"/>
      <c r="Q891" s="761"/>
      <c r="R891" s="761"/>
      <c r="S891" s="709"/>
      <c r="T891" s="709"/>
    </row>
    <row r="892" spans="11:20" ht="14.25">
      <c r="K892" s="709"/>
      <c r="L892" s="709"/>
      <c r="M892" s="709"/>
      <c r="N892" s="709"/>
      <c r="O892" s="761"/>
      <c r="P892" s="761"/>
      <c r="Q892" s="761"/>
      <c r="R892" s="761"/>
      <c r="S892" s="709"/>
      <c r="T892" s="709"/>
    </row>
    <row r="893" spans="11:20" ht="14.25">
      <c r="K893" s="709"/>
      <c r="L893" s="709"/>
      <c r="M893" s="709"/>
      <c r="N893" s="709"/>
      <c r="O893" s="761"/>
      <c r="P893" s="761"/>
      <c r="Q893" s="761"/>
      <c r="R893" s="761"/>
      <c r="S893" s="709"/>
      <c r="T893" s="709"/>
    </row>
    <row r="894" spans="11:20" ht="14.25">
      <c r="K894" s="709"/>
      <c r="L894" s="709"/>
      <c r="M894" s="709"/>
      <c r="N894" s="709"/>
      <c r="O894" s="761"/>
      <c r="P894" s="761"/>
      <c r="Q894" s="761"/>
      <c r="R894" s="761"/>
      <c r="S894" s="709"/>
      <c r="T894" s="709"/>
    </row>
    <row r="895" spans="11:20" ht="14.25">
      <c r="K895" s="709"/>
      <c r="L895" s="709"/>
      <c r="M895" s="709"/>
      <c r="N895" s="709"/>
      <c r="O895" s="761"/>
      <c r="P895" s="761"/>
      <c r="Q895" s="761"/>
      <c r="R895" s="761"/>
      <c r="S895" s="709"/>
      <c r="T895" s="709"/>
    </row>
    <row r="896" spans="11:20" ht="14.25">
      <c r="K896" s="709"/>
      <c r="L896" s="709"/>
      <c r="M896" s="709"/>
      <c r="N896" s="709"/>
      <c r="O896" s="761"/>
      <c r="P896" s="761"/>
      <c r="Q896" s="761"/>
      <c r="R896" s="761"/>
      <c r="S896" s="709"/>
      <c r="T896" s="709"/>
    </row>
    <row r="897" spans="11:20" ht="14.25">
      <c r="K897" s="709"/>
      <c r="L897" s="709"/>
      <c r="M897" s="709"/>
      <c r="N897" s="709"/>
      <c r="O897" s="761"/>
      <c r="P897" s="761"/>
      <c r="Q897" s="761"/>
      <c r="R897" s="761"/>
      <c r="S897" s="709"/>
      <c r="T897" s="709"/>
    </row>
    <row r="898" spans="11:20" ht="14.25">
      <c r="K898" s="709"/>
      <c r="L898" s="709"/>
      <c r="M898" s="709"/>
      <c r="N898" s="709"/>
      <c r="O898" s="761"/>
      <c r="P898" s="761"/>
      <c r="Q898" s="761"/>
      <c r="R898" s="761"/>
      <c r="S898" s="709"/>
      <c r="T898" s="709"/>
    </row>
    <row r="899" spans="11:20" ht="14.25">
      <c r="K899" s="709"/>
      <c r="L899" s="709"/>
      <c r="M899" s="709"/>
      <c r="N899" s="709"/>
      <c r="O899" s="761"/>
      <c r="P899" s="761"/>
      <c r="Q899" s="761"/>
      <c r="R899" s="761"/>
      <c r="S899" s="709"/>
      <c r="T899" s="709"/>
    </row>
    <row r="900" spans="11:20" ht="14.25">
      <c r="K900" s="709"/>
      <c r="L900" s="709"/>
      <c r="M900" s="709"/>
      <c r="N900" s="709"/>
      <c r="O900" s="761"/>
      <c r="P900" s="761"/>
      <c r="Q900" s="761"/>
      <c r="R900" s="761"/>
      <c r="S900" s="709"/>
      <c r="T900" s="709"/>
    </row>
    <row r="901" spans="11:20" ht="14.25">
      <c r="K901" s="709"/>
      <c r="L901" s="709"/>
      <c r="M901" s="709"/>
      <c r="N901" s="709"/>
      <c r="O901" s="761"/>
      <c r="P901" s="761"/>
      <c r="Q901" s="761"/>
      <c r="R901" s="761"/>
      <c r="S901" s="709"/>
      <c r="T901" s="709"/>
    </row>
    <row r="902" spans="11:20" ht="14.25">
      <c r="K902" s="709"/>
      <c r="L902" s="709"/>
      <c r="M902" s="709"/>
      <c r="N902" s="709"/>
      <c r="O902" s="761"/>
      <c r="P902" s="761"/>
      <c r="Q902" s="761"/>
      <c r="R902" s="761"/>
      <c r="S902" s="709"/>
      <c r="T902" s="709"/>
    </row>
    <row r="903" spans="11:20" ht="14.25">
      <c r="K903" s="709"/>
      <c r="L903" s="709"/>
      <c r="M903" s="709"/>
      <c r="N903" s="709"/>
      <c r="O903" s="761"/>
      <c r="P903" s="761"/>
      <c r="Q903" s="761"/>
      <c r="R903" s="761"/>
      <c r="S903" s="709"/>
      <c r="T903" s="709"/>
    </row>
    <row r="904" spans="11:20" ht="14.25">
      <c r="K904" s="709"/>
      <c r="L904" s="709"/>
      <c r="M904" s="709"/>
      <c r="N904" s="709"/>
      <c r="O904" s="761"/>
      <c r="P904" s="761"/>
      <c r="Q904" s="761"/>
      <c r="R904" s="761"/>
      <c r="S904" s="709"/>
      <c r="T904" s="709"/>
    </row>
    <row r="905" spans="11:20" ht="14.25">
      <c r="K905" s="709"/>
      <c r="L905" s="709"/>
      <c r="M905" s="709"/>
      <c r="N905" s="709"/>
      <c r="O905" s="761"/>
      <c r="P905" s="761"/>
      <c r="Q905" s="761"/>
      <c r="R905" s="761"/>
      <c r="S905" s="709"/>
      <c r="T905" s="709"/>
    </row>
    <row r="906" spans="11:20" ht="14.25">
      <c r="K906" s="709"/>
      <c r="L906" s="709"/>
      <c r="M906" s="709"/>
      <c r="N906" s="709"/>
      <c r="O906" s="761"/>
      <c r="P906" s="761"/>
      <c r="Q906" s="761"/>
      <c r="R906" s="761"/>
      <c r="S906" s="709"/>
      <c r="T906" s="709"/>
    </row>
    <row r="907" spans="11:20" ht="14.25">
      <c r="K907" s="709"/>
      <c r="L907" s="709"/>
      <c r="M907" s="709"/>
      <c r="N907" s="709"/>
      <c r="O907" s="761"/>
      <c r="P907" s="761"/>
      <c r="Q907" s="761"/>
      <c r="R907" s="761"/>
      <c r="S907" s="709"/>
      <c r="T907" s="709"/>
    </row>
    <row r="908" spans="11:20" ht="14.25">
      <c r="K908" s="709"/>
      <c r="L908" s="709"/>
      <c r="M908" s="709"/>
      <c r="N908" s="709"/>
      <c r="O908" s="761"/>
      <c r="P908" s="761"/>
      <c r="Q908" s="761"/>
      <c r="R908" s="761"/>
      <c r="S908" s="709"/>
      <c r="T908" s="709"/>
    </row>
    <row r="909" spans="11:20" ht="14.25">
      <c r="K909" s="709"/>
      <c r="L909" s="709"/>
      <c r="M909" s="709"/>
      <c r="N909" s="709"/>
      <c r="O909" s="761"/>
      <c r="P909" s="761"/>
      <c r="Q909" s="761"/>
      <c r="R909" s="761"/>
      <c r="S909" s="709"/>
      <c r="T909" s="709"/>
    </row>
    <row r="910" spans="11:20" ht="14.25">
      <c r="K910" s="709"/>
      <c r="L910" s="709"/>
      <c r="M910" s="709"/>
      <c r="N910" s="709"/>
      <c r="O910" s="761"/>
      <c r="P910" s="761"/>
      <c r="Q910" s="761"/>
      <c r="R910" s="761"/>
      <c r="S910" s="709"/>
      <c r="T910" s="709"/>
    </row>
    <row r="911" spans="11:20" ht="14.25">
      <c r="K911" s="709"/>
      <c r="L911" s="709"/>
      <c r="M911" s="709"/>
      <c r="N911" s="709"/>
      <c r="O911" s="761"/>
      <c r="P911" s="761"/>
      <c r="Q911" s="761"/>
      <c r="R911" s="761"/>
      <c r="S911" s="709"/>
      <c r="T911" s="709"/>
    </row>
    <row r="912" spans="11:20" ht="14.25">
      <c r="K912" s="709"/>
      <c r="L912" s="709"/>
      <c r="M912" s="709"/>
      <c r="N912" s="709"/>
      <c r="O912" s="761"/>
      <c r="P912" s="761"/>
      <c r="Q912" s="761"/>
      <c r="R912" s="761"/>
      <c r="S912" s="709"/>
      <c r="T912" s="709"/>
    </row>
    <row r="913" spans="11:20" ht="14.25">
      <c r="K913" s="709"/>
      <c r="L913" s="709"/>
      <c r="M913" s="709"/>
      <c r="N913" s="709"/>
      <c r="O913" s="761"/>
      <c r="P913" s="761"/>
      <c r="Q913" s="761"/>
      <c r="R913" s="761"/>
      <c r="S913" s="709"/>
      <c r="T913" s="709"/>
    </row>
    <row r="914" spans="11:20" ht="14.25">
      <c r="K914" s="709"/>
      <c r="L914" s="709"/>
      <c r="M914" s="709"/>
      <c r="N914" s="709"/>
      <c r="O914" s="761"/>
      <c r="P914" s="761"/>
      <c r="Q914" s="761"/>
      <c r="R914" s="761"/>
      <c r="S914" s="709"/>
      <c r="T914" s="709"/>
    </row>
    <row r="915" spans="11:20" ht="14.25">
      <c r="K915" s="709"/>
      <c r="L915" s="709"/>
      <c r="M915" s="709"/>
      <c r="N915" s="709"/>
      <c r="O915" s="761"/>
      <c r="P915" s="761"/>
      <c r="Q915" s="761"/>
      <c r="R915" s="761"/>
      <c r="S915" s="709"/>
      <c r="T915" s="709"/>
    </row>
    <row r="916" spans="11:20" ht="14.25">
      <c r="K916" s="709"/>
      <c r="L916" s="709"/>
      <c r="M916" s="709"/>
      <c r="N916" s="709"/>
      <c r="O916" s="761"/>
      <c r="P916" s="761"/>
      <c r="Q916" s="761"/>
      <c r="R916" s="761"/>
      <c r="S916" s="709"/>
      <c r="T916" s="709"/>
    </row>
    <row r="917" spans="11:20" ht="14.25">
      <c r="K917" s="709"/>
      <c r="L917" s="709"/>
      <c r="M917" s="709"/>
      <c r="N917" s="709"/>
      <c r="O917" s="761"/>
      <c r="P917" s="761"/>
      <c r="Q917" s="761"/>
      <c r="R917" s="761"/>
      <c r="S917" s="709"/>
      <c r="T917" s="709"/>
    </row>
    <row r="918" spans="11:20" ht="14.25">
      <c r="K918" s="709"/>
      <c r="L918" s="709"/>
      <c r="M918" s="709"/>
      <c r="N918" s="709"/>
      <c r="O918" s="761"/>
      <c r="P918" s="761"/>
      <c r="Q918" s="761"/>
      <c r="R918" s="761"/>
      <c r="S918" s="709"/>
      <c r="T918" s="709"/>
    </row>
    <row r="919" spans="11:20" ht="14.25">
      <c r="K919" s="709"/>
      <c r="L919" s="709"/>
      <c r="M919" s="709"/>
      <c r="N919" s="709"/>
      <c r="O919" s="761"/>
      <c r="P919" s="761"/>
      <c r="Q919" s="761"/>
      <c r="R919" s="761"/>
      <c r="S919" s="709"/>
      <c r="T919" s="709"/>
    </row>
    <row r="920" spans="11:20" ht="14.25">
      <c r="K920" s="709"/>
      <c r="L920" s="709"/>
      <c r="M920" s="709"/>
      <c r="N920" s="709"/>
      <c r="O920" s="761"/>
      <c r="P920" s="761"/>
      <c r="Q920" s="761"/>
      <c r="R920" s="761"/>
      <c r="S920" s="709"/>
      <c r="T920" s="709"/>
    </row>
    <row r="921" spans="11:20" ht="14.25">
      <c r="K921" s="709"/>
      <c r="L921" s="709"/>
      <c r="M921" s="709"/>
      <c r="N921" s="709"/>
      <c r="O921" s="761"/>
      <c r="P921" s="761"/>
      <c r="Q921" s="761"/>
      <c r="R921" s="761"/>
      <c r="S921" s="709"/>
      <c r="T921" s="709"/>
    </row>
    <row r="922" spans="11:20" ht="14.25">
      <c r="K922" s="709"/>
      <c r="L922" s="709"/>
      <c r="M922" s="709"/>
      <c r="N922" s="709"/>
      <c r="O922" s="761"/>
      <c r="P922" s="761"/>
      <c r="Q922" s="761"/>
      <c r="R922" s="761"/>
      <c r="S922" s="709"/>
      <c r="T922" s="709"/>
    </row>
    <row r="923" spans="11:20" ht="14.25">
      <c r="K923" s="709"/>
      <c r="L923" s="709"/>
      <c r="M923" s="709"/>
      <c r="N923" s="709"/>
      <c r="O923" s="761"/>
      <c r="P923" s="761"/>
      <c r="Q923" s="761"/>
      <c r="R923" s="761"/>
      <c r="S923" s="709"/>
      <c r="T923" s="709"/>
    </row>
    <row r="924" spans="11:20" ht="14.25">
      <c r="K924" s="709"/>
      <c r="L924" s="709"/>
      <c r="M924" s="709"/>
      <c r="N924" s="709"/>
      <c r="O924" s="761"/>
      <c r="P924" s="761"/>
      <c r="Q924" s="761"/>
      <c r="R924" s="761"/>
      <c r="S924" s="709"/>
      <c r="T924" s="709"/>
    </row>
    <row r="925" spans="11:20" ht="14.25">
      <c r="K925" s="709"/>
      <c r="L925" s="709"/>
      <c r="M925" s="709"/>
      <c r="N925" s="709"/>
      <c r="O925" s="761"/>
      <c r="P925" s="761"/>
      <c r="Q925" s="761"/>
      <c r="R925" s="761"/>
      <c r="S925" s="709"/>
      <c r="T925" s="709"/>
    </row>
    <row r="926" spans="11:20" ht="14.25">
      <c r="K926" s="709"/>
      <c r="L926" s="709"/>
      <c r="M926" s="709"/>
      <c r="N926" s="709"/>
      <c r="O926" s="761"/>
      <c r="P926" s="761"/>
      <c r="Q926" s="761"/>
      <c r="R926" s="761"/>
      <c r="S926" s="709"/>
      <c r="T926" s="709"/>
    </row>
    <row r="927" spans="11:20" ht="14.25">
      <c r="K927" s="709"/>
      <c r="L927" s="709"/>
      <c r="M927" s="709"/>
      <c r="N927" s="709"/>
      <c r="O927" s="761"/>
      <c r="P927" s="761"/>
      <c r="Q927" s="761"/>
      <c r="R927" s="761"/>
      <c r="S927" s="709"/>
      <c r="T927" s="709"/>
    </row>
    <row r="928" spans="11:20" ht="14.25">
      <c r="K928" s="709"/>
      <c r="L928" s="709"/>
      <c r="M928" s="709"/>
      <c r="N928" s="709"/>
      <c r="O928" s="761"/>
      <c r="P928" s="761"/>
      <c r="Q928" s="761"/>
      <c r="R928" s="761"/>
      <c r="S928" s="709"/>
      <c r="T928" s="709"/>
    </row>
    <row r="929" spans="11:20" ht="14.25">
      <c r="K929" s="709"/>
      <c r="L929" s="709"/>
      <c r="M929" s="709"/>
      <c r="N929" s="709"/>
      <c r="O929" s="761"/>
      <c r="P929" s="761"/>
      <c r="Q929" s="761"/>
      <c r="R929" s="761"/>
      <c r="S929" s="709"/>
      <c r="T929" s="709"/>
    </row>
    <row r="930" spans="11:20" ht="14.25">
      <c r="K930" s="709"/>
      <c r="L930" s="709"/>
      <c r="M930" s="709"/>
      <c r="N930" s="709"/>
      <c r="O930" s="761"/>
      <c r="P930" s="761"/>
      <c r="Q930" s="761"/>
      <c r="R930" s="761"/>
      <c r="S930" s="709"/>
      <c r="T930" s="709"/>
    </row>
    <row r="931" spans="11:20" ht="14.25">
      <c r="K931" s="709"/>
      <c r="L931" s="709"/>
      <c r="M931" s="709"/>
      <c r="N931" s="709"/>
      <c r="O931" s="761"/>
      <c r="P931" s="761"/>
      <c r="Q931" s="761"/>
      <c r="R931" s="761"/>
      <c r="S931" s="709"/>
      <c r="T931" s="709"/>
    </row>
    <row r="932" spans="11:20" ht="14.25">
      <c r="K932" s="709"/>
      <c r="L932" s="709"/>
      <c r="M932" s="709"/>
      <c r="N932" s="709"/>
      <c r="O932" s="761"/>
      <c r="P932" s="761"/>
      <c r="Q932" s="761"/>
      <c r="R932" s="761"/>
      <c r="S932" s="709"/>
      <c r="T932" s="709"/>
    </row>
    <row r="933" spans="11:20" ht="14.25">
      <c r="K933" s="709"/>
      <c r="L933" s="709"/>
      <c r="M933" s="709"/>
      <c r="N933" s="709"/>
      <c r="O933" s="761"/>
      <c r="P933" s="761"/>
      <c r="Q933" s="761"/>
      <c r="R933" s="761"/>
      <c r="S933" s="709"/>
      <c r="T933" s="709"/>
    </row>
    <row r="934" spans="11:20" ht="14.25">
      <c r="K934" s="709"/>
      <c r="L934" s="709"/>
      <c r="M934" s="709"/>
      <c r="N934" s="709"/>
      <c r="O934" s="761"/>
      <c r="P934" s="761"/>
      <c r="Q934" s="761"/>
      <c r="R934" s="761"/>
      <c r="S934" s="709"/>
      <c r="T934" s="709"/>
    </row>
    <row r="935" spans="11:20" ht="14.25">
      <c r="K935" s="709"/>
      <c r="L935" s="709"/>
      <c r="M935" s="709"/>
      <c r="N935" s="709"/>
      <c r="O935" s="761"/>
      <c r="P935" s="761"/>
      <c r="Q935" s="761"/>
      <c r="R935" s="761"/>
      <c r="S935" s="709"/>
      <c r="T935" s="709"/>
    </row>
    <row r="936" spans="11:20" ht="14.25">
      <c r="K936" s="709"/>
      <c r="L936" s="709"/>
      <c r="M936" s="709"/>
      <c r="N936" s="709"/>
      <c r="O936" s="761"/>
      <c r="P936" s="761"/>
      <c r="Q936" s="761"/>
      <c r="R936" s="761"/>
      <c r="S936" s="709"/>
      <c r="T936" s="709"/>
    </row>
    <row r="937" spans="11:20" ht="14.25">
      <c r="K937" s="709"/>
      <c r="L937" s="709"/>
      <c r="M937" s="709"/>
      <c r="N937" s="709"/>
      <c r="O937" s="761"/>
      <c r="P937" s="761"/>
      <c r="Q937" s="761"/>
      <c r="R937" s="761"/>
      <c r="S937" s="709"/>
      <c r="T937" s="709"/>
    </row>
    <row r="938" spans="11:20" ht="14.25">
      <c r="K938" s="709"/>
      <c r="L938" s="709"/>
      <c r="M938" s="709"/>
      <c r="N938" s="709"/>
      <c r="O938" s="761"/>
      <c r="P938" s="761"/>
      <c r="Q938" s="761"/>
      <c r="R938" s="761"/>
      <c r="S938" s="709"/>
      <c r="T938" s="709"/>
    </row>
    <row r="939" spans="11:20" ht="14.25">
      <c r="K939" s="709"/>
      <c r="L939" s="709"/>
      <c r="M939" s="709"/>
      <c r="N939" s="709"/>
      <c r="O939" s="761"/>
      <c r="P939" s="761"/>
      <c r="Q939" s="761"/>
      <c r="R939" s="761"/>
      <c r="S939" s="709"/>
      <c r="T939" s="709"/>
    </row>
    <row r="940" spans="11:20" ht="14.25">
      <c r="K940" s="709"/>
      <c r="L940" s="709"/>
      <c r="M940" s="709"/>
      <c r="N940" s="709"/>
      <c r="O940" s="761"/>
      <c r="P940" s="761"/>
      <c r="Q940" s="761"/>
      <c r="R940" s="761"/>
      <c r="S940" s="709"/>
      <c r="T940" s="709"/>
    </row>
    <row r="941" spans="11:20" ht="14.25">
      <c r="K941" s="709"/>
      <c r="L941" s="709"/>
      <c r="M941" s="709"/>
      <c r="N941" s="709"/>
      <c r="O941" s="761"/>
      <c r="P941" s="761"/>
      <c r="Q941" s="761"/>
      <c r="R941" s="761"/>
      <c r="S941" s="709"/>
      <c r="T941" s="709"/>
    </row>
    <row r="942" spans="11:20" ht="14.25">
      <c r="K942" s="709"/>
      <c r="L942" s="709"/>
      <c r="M942" s="709"/>
      <c r="N942" s="709"/>
      <c r="O942" s="761"/>
      <c r="P942" s="761"/>
      <c r="Q942" s="761"/>
      <c r="R942" s="761"/>
      <c r="S942" s="709"/>
      <c r="T942" s="709"/>
    </row>
    <row r="943" spans="11:20" ht="14.25">
      <c r="K943" s="709"/>
      <c r="L943" s="709"/>
      <c r="M943" s="709"/>
      <c r="N943" s="709"/>
      <c r="O943" s="761"/>
      <c r="P943" s="761"/>
      <c r="Q943" s="761"/>
      <c r="R943" s="761"/>
      <c r="S943" s="709"/>
      <c r="T943" s="709"/>
    </row>
    <row r="944" spans="11:20" ht="14.25">
      <c r="K944" s="709"/>
      <c r="L944" s="709"/>
      <c r="M944" s="709"/>
      <c r="N944" s="709"/>
      <c r="O944" s="761"/>
      <c r="P944" s="761"/>
      <c r="Q944" s="761"/>
      <c r="R944" s="761"/>
      <c r="S944" s="709"/>
      <c r="T944" s="709"/>
    </row>
    <row r="945" spans="11:20" ht="14.25">
      <c r="K945" s="709"/>
      <c r="L945" s="709"/>
      <c r="M945" s="709"/>
      <c r="N945" s="709"/>
      <c r="O945" s="761"/>
      <c r="P945" s="761"/>
      <c r="Q945" s="761"/>
      <c r="R945" s="761"/>
      <c r="S945" s="709"/>
      <c r="T945" s="709"/>
    </row>
    <row r="946" spans="11:20" ht="14.25">
      <c r="K946" s="709"/>
      <c r="L946" s="709"/>
      <c r="M946" s="709"/>
      <c r="N946" s="709"/>
      <c r="O946" s="761"/>
      <c r="P946" s="761"/>
      <c r="Q946" s="761"/>
      <c r="R946" s="761"/>
      <c r="S946" s="709"/>
      <c r="T946" s="709"/>
    </row>
    <row r="947" spans="11:20" ht="14.25">
      <c r="K947" s="709"/>
      <c r="L947" s="709"/>
      <c r="M947" s="709"/>
      <c r="N947" s="709"/>
      <c r="O947" s="761"/>
      <c r="P947" s="761"/>
      <c r="Q947" s="761"/>
      <c r="R947" s="761"/>
      <c r="S947" s="709"/>
      <c r="T947" s="709"/>
    </row>
    <row r="948" spans="11:20" ht="14.25">
      <c r="K948" s="709"/>
      <c r="L948" s="709"/>
      <c r="M948" s="709"/>
      <c r="N948" s="709"/>
      <c r="O948" s="761"/>
      <c r="P948" s="761"/>
      <c r="Q948" s="761"/>
      <c r="R948" s="761"/>
      <c r="S948" s="709"/>
      <c r="T948" s="709"/>
    </row>
    <row r="949" spans="11:20" ht="14.25">
      <c r="K949" s="709"/>
      <c r="L949" s="709"/>
      <c r="M949" s="709"/>
      <c r="N949" s="709"/>
      <c r="O949" s="761"/>
      <c r="P949" s="761"/>
      <c r="Q949" s="761"/>
      <c r="R949" s="761"/>
      <c r="S949" s="709"/>
      <c r="T949" s="709"/>
    </row>
    <row r="950" spans="11:20" ht="14.25">
      <c r="K950" s="709"/>
      <c r="L950" s="709"/>
      <c r="M950" s="709"/>
      <c r="N950" s="709"/>
      <c r="O950" s="761"/>
      <c r="P950" s="761"/>
      <c r="Q950" s="761"/>
      <c r="R950" s="761"/>
      <c r="S950" s="709"/>
      <c r="T950" s="709"/>
    </row>
    <row r="951" spans="11:20" ht="14.25">
      <c r="K951" s="709"/>
      <c r="L951" s="709"/>
      <c r="M951" s="709"/>
      <c r="N951" s="709"/>
      <c r="O951" s="761"/>
      <c r="P951" s="761"/>
      <c r="Q951" s="761"/>
      <c r="R951" s="761"/>
      <c r="S951" s="709"/>
      <c r="T951" s="709"/>
    </row>
    <row r="952" spans="11:20" ht="14.25">
      <c r="K952" s="709"/>
      <c r="L952" s="709"/>
      <c r="M952" s="709"/>
      <c r="N952" s="709"/>
      <c r="O952" s="761"/>
      <c r="P952" s="761"/>
      <c r="Q952" s="761"/>
      <c r="R952" s="761"/>
      <c r="S952" s="709"/>
      <c r="T952" s="709"/>
    </row>
    <row r="953" spans="11:20" ht="14.25">
      <c r="K953" s="709"/>
      <c r="L953" s="709"/>
      <c r="M953" s="709"/>
      <c r="N953" s="709"/>
      <c r="O953" s="761"/>
      <c r="P953" s="761"/>
      <c r="Q953" s="761"/>
      <c r="R953" s="761"/>
      <c r="S953" s="709"/>
      <c r="T953" s="709"/>
    </row>
    <row r="954" spans="11:20" ht="14.25">
      <c r="K954" s="709"/>
      <c r="L954" s="709"/>
      <c r="M954" s="709"/>
      <c r="N954" s="709"/>
      <c r="O954" s="761"/>
      <c r="P954" s="761"/>
      <c r="Q954" s="761"/>
      <c r="R954" s="761"/>
      <c r="S954" s="709"/>
      <c r="T954" s="709"/>
    </row>
    <row r="955" spans="11:20" ht="14.25">
      <c r="K955" s="709"/>
      <c r="L955" s="709"/>
      <c r="M955" s="709"/>
      <c r="N955" s="709"/>
      <c r="O955" s="761"/>
      <c r="P955" s="761"/>
      <c r="Q955" s="761"/>
      <c r="R955" s="761"/>
      <c r="S955" s="709"/>
      <c r="T955" s="709"/>
    </row>
    <row r="956" spans="11:20" ht="14.25">
      <c r="K956" s="709"/>
      <c r="L956" s="709"/>
      <c r="M956" s="709"/>
      <c r="N956" s="709"/>
      <c r="O956" s="761"/>
      <c r="P956" s="761"/>
      <c r="Q956" s="761"/>
      <c r="R956" s="761"/>
      <c r="S956" s="709"/>
      <c r="T956" s="709"/>
    </row>
    <row r="957" spans="11:20" ht="14.25">
      <c r="K957" s="709"/>
      <c r="L957" s="709"/>
      <c r="M957" s="709"/>
      <c r="N957" s="709"/>
      <c r="O957" s="761"/>
      <c r="P957" s="761"/>
      <c r="Q957" s="761"/>
      <c r="R957" s="761"/>
      <c r="S957" s="709"/>
      <c r="T957" s="709"/>
    </row>
    <row r="958" spans="11:20" ht="14.25">
      <c r="K958" s="709"/>
      <c r="L958" s="709"/>
      <c r="M958" s="709"/>
      <c r="N958" s="709"/>
      <c r="O958" s="761"/>
      <c r="P958" s="761"/>
      <c r="Q958" s="761"/>
      <c r="R958" s="761"/>
      <c r="S958" s="709"/>
      <c r="T958" s="709"/>
    </row>
    <row r="959" spans="11:20" ht="14.25">
      <c r="K959" s="709"/>
      <c r="L959" s="709"/>
      <c r="M959" s="709"/>
      <c r="N959" s="709"/>
      <c r="O959" s="761"/>
      <c r="P959" s="761"/>
      <c r="Q959" s="761"/>
      <c r="R959" s="761"/>
      <c r="S959" s="709"/>
      <c r="T959" s="709"/>
    </row>
    <row r="960" spans="11:20" ht="14.25">
      <c r="K960" s="709"/>
      <c r="L960" s="709"/>
      <c r="M960" s="709"/>
      <c r="N960" s="709"/>
      <c r="O960" s="761"/>
      <c r="P960" s="761"/>
      <c r="Q960" s="761"/>
      <c r="R960" s="761"/>
      <c r="S960" s="709"/>
      <c r="T960" s="709"/>
    </row>
    <row r="961" spans="11:20" ht="14.25">
      <c r="K961" s="709"/>
      <c r="L961" s="709"/>
      <c r="M961" s="709"/>
      <c r="N961" s="709"/>
      <c r="O961" s="761"/>
      <c r="P961" s="761"/>
      <c r="Q961" s="761"/>
      <c r="R961" s="761"/>
      <c r="S961" s="709"/>
      <c r="T961" s="709"/>
    </row>
    <row r="962" spans="11:20" ht="14.25">
      <c r="K962" s="709"/>
      <c r="L962" s="709"/>
      <c r="M962" s="709"/>
      <c r="N962" s="709"/>
      <c r="O962" s="761"/>
      <c r="P962" s="761"/>
      <c r="Q962" s="761"/>
      <c r="R962" s="761"/>
      <c r="S962" s="709"/>
      <c r="T962" s="709"/>
    </row>
    <row r="963" spans="11:20" ht="14.25">
      <c r="K963" s="709"/>
      <c r="L963" s="709"/>
      <c r="M963" s="709"/>
      <c r="N963" s="709"/>
      <c r="O963" s="761"/>
      <c r="P963" s="761"/>
      <c r="Q963" s="761"/>
      <c r="R963" s="761"/>
      <c r="S963" s="709"/>
      <c r="T963" s="709"/>
    </row>
    <row r="964" spans="11:20" ht="14.25">
      <c r="K964" s="709"/>
      <c r="L964" s="709"/>
      <c r="M964" s="709"/>
      <c r="N964" s="709"/>
      <c r="O964" s="761"/>
      <c r="P964" s="761"/>
      <c r="Q964" s="761"/>
      <c r="R964" s="761"/>
      <c r="S964" s="709"/>
      <c r="T964" s="709"/>
    </row>
    <row r="965" spans="11:20" ht="14.25">
      <c r="K965" s="709"/>
      <c r="L965" s="709"/>
      <c r="M965" s="709"/>
      <c r="N965" s="709"/>
      <c r="O965" s="761"/>
      <c r="P965" s="761"/>
      <c r="Q965" s="761"/>
      <c r="R965" s="761"/>
      <c r="S965" s="709"/>
      <c r="T965" s="709"/>
    </row>
    <row r="966" spans="11:20" ht="14.25">
      <c r="K966" s="709"/>
      <c r="L966" s="709"/>
      <c r="M966" s="709"/>
      <c r="N966" s="709"/>
      <c r="O966" s="761"/>
      <c r="P966" s="761"/>
      <c r="Q966" s="761"/>
      <c r="R966" s="761"/>
      <c r="S966" s="709"/>
      <c r="T966" s="709"/>
    </row>
    <row r="967" spans="11:20" ht="14.25">
      <c r="K967" s="709"/>
      <c r="L967" s="709"/>
      <c r="M967" s="709"/>
      <c r="N967" s="709"/>
      <c r="O967" s="761"/>
      <c r="P967" s="761"/>
      <c r="Q967" s="761"/>
      <c r="R967" s="761"/>
      <c r="S967" s="709"/>
      <c r="T967" s="709"/>
    </row>
    <row r="968" spans="11:20" ht="14.25">
      <c r="K968" s="709"/>
      <c r="L968" s="709"/>
      <c r="M968" s="709"/>
      <c r="N968" s="709"/>
      <c r="O968" s="761"/>
      <c r="P968" s="761"/>
      <c r="Q968" s="761"/>
      <c r="R968" s="761"/>
      <c r="S968" s="709"/>
      <c r="T968" s="709"/>
    </row>
    <row r="969" spans="11:20" ht="14.25">
      <c r="K969" s="709"/>
      <c r="L969" s="709"/>
      <c r="M969" s="709"/>
      <c r="N969" s="709"/>
      <c r="O969" s="761"/>
      <c r="P969" s="761"/>
      <c r="Q969" s="761"/>
      <c r="R969" s="761"/>
      <c r="S969" s="709"/>
      <c r="T969" s="709"/>
    </row>
    <row r="970" spans="11:20" ht="14.25">
      <c r="K970" s="709"/>
      <c r="L970" s="709"/>
      <c r="M970" s="709"/>
      <c r="N970" s="709"/>
      <c r="O970" s="761"/>
      <c r="P970" s="761"/>
      <c r="Q970" s="761"/>
      <c r="R970" s="761"/>
      <c r="S970" s="709"/>
      <c r="T970" s="709"/>
    </row>
    <row r="971" spans="11:20" ht="14.25">
      <c r="K971" s="709"/>
      <c r="L971" s="709"/>
      <c r="M971" s="709"/>
      <c r="N971" s="709"/>
      <c r="O971" s="761"/>
      <c r="P971" s="761"/>
      <c r="Q971" s="761"/>
      <c r="R971" s="761"/>
      <c r="S971" s="709"/>
      <c r="T971" s="709"/>
    </row>
    <row r="972" spans="11:20" ht="14.25">
      <c r="K972" s="709"/>
      <c r="L972" s="709"/>
      <c r="M972" s="709"/>
      <c r="N972" s="709"/>
      <c r="O972" s="761"/>
      <c r="P972" s="761"/>
      <c r="Q972" s="761"/>
      <c r="R972" s="761"/>
      <c r="S972" s="709"/>
      <c r="T972" s="709"/>
    </row>
    <row r="973" spans="11:20" ht="14.25">
      <c r="K973" s="709"/>
      <c r="L973" s="709"/>
      <c r="M973" s="709"/>
      <c r="N973" s="709"/>
      <c r="O973" s="761"/>
      <c r="P973" s="761"/>
      <c r="Q973" s="761"/>
      <c r="R973" s="761"/>
      <c r="S973" s="709"/>
      <c r="T973" s="709"/>
    </row>
    <row r="974" spans="11:20" ht="14.25">
      <c r="K974" s="709"/>
      <c r="L974" s="709"/>
      <c r="M974" s="709"/>
      <c r="N974" s="709"/>
      <c r="O974" s="761"/>
      <c r="P974" s="761"/>
      <c r="Q974" s="761"/>
      <c r="R974" s="761"/>
      <c r="S974" s="709"/>
      <c r="T974" s="709"/>
    </row>
    <row r="975" spans="11:20" ht="14.25">
      <c r="K975" s="709"/>
      <c r="L975" s="709"/>
      <c r="M975" s="709"/>
      <c r="N975" s="709"/>
      <c r="O975" s="761"/>
      <c r="P975" s="761"/>
      <c r="Q975" s="761"/>
      <c r="R975" s="761"/>
      <c r="S975" s="709"/>
      <c r="T975" s="709"/>
    </row>
    <row r="976" spans="11:20" ht="14.25">
      <c r="K976" s="709"/>
      <c r="L976" s="709"/>
      <c r="M976" s="709"/>
      <c r="N976" s="709"/>
      <c r="O976" s="761"/>
      <c r="P976" s="761"/>
      <c r="Q976" s="761"/>
      <c r="R976" s="761"/>
      <c r="S976" s="709"/>
      <c r="T976" s="709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00FF"/>
  </sheetPr>
  <dimension ref="A1:O200"/>
  <sheetViews>
    <sheetView topLeftCell="A7" workbookViewId="0">
      <selection activeCell="C24" sqref="C24"/>
    </sheetView>
  </sheetViews>
  <sheetFormatPr baseColWidth="10" defaultColWidth="11.375" defaultRowHeight="12"/>
  <cols>
    <col min="1" max="1" width="41.625" style="65" customWidth="1"/>
    <col min="2" max="2" width="15.625" style="65" customWidth="1"/>
    <col min="3" max="3" width="14" style="65" customWidth="1"/>
    <col min="4" max="4" width="13.375" style="65" customWidth="1"/>
    <col min="5" max="5" width="13.25" style="65" customWidth="1"/>
    <col min="6" max="6" width="15" style="65" customWidth="1"/>
    <col min="7" max="7" width="12.625" style="66" bestFit="1" customWidth="1"/>
    <col min="8" max="8" width="12.625" style="162" bestFit="1" customWidth="1"/>
    <col min="9" max="9" width="15.75" style="162" customWidth="1"/>
    <col min="10" max="10" width="12.375" style="191" customWidth="1"/>
    <col min="11" max="11" width="17" style="66" customWidth="1"/>
    <col min="12" max="15" width="11.375" style="66"/>
    <col min="16" max="16384" width="11.375" style="65"/>
  </cols>
  <sheetData>
    <row r="1" spans="1:14" ht="15.75" customHeight="1">
      <c r="A1" s="1052" t="str">
        <f>'A -Edo. Sit. Financiera'!A2:F2</f>
        <v>UNIVERSIDAD TECNOLOGICA DE QUERETARO</v>
      </c>
      <c r="B1" s="1053"/>
      <c r="C1" s="1053"/>
      <c r="D1" s="1053"/>
      <c r="E1" s="1053"/>
      <c r="F1" s="1054"/>
    </row>
    <row r="2" spans="1:14" ht="15.75" customHeight="1">
      <c r="A2" s="1038" t="s">
        <v>427</v>
      </c>
      <c r="B2" s="1039"/>
      <c r="C2" s="1039"/>
      <c r="D2" s="1039"/>
      <c r="E2" s="1039"/>
      <c r="F2" s="1040"/>
    </row>
    <row r="3" spans="1:14" ht="16.5">
      <c r="A3" s="1055" t="s">
        <v>430</v>
      </c>
      <c r="B3" s="1056"/>
      <c r="C3" s="1056"/>
      <c r="D3" s="1056"/>
      <c r="E3" s="1056"/>
      <c r="F3" s="1057"/>
      <c r="H3"/>
    </row>
    <row r="4" spans="1:14" ht="16.5" thickBot="1">
      <c r="A4" s="1058" t="str">
        <f>'A -Edo. Sit. Financiera'!A5:F5</f>
        <v>DEL MES DE ENERO AL MES DICIEMBRE DEL 2017</v>
      </c>
      <c r="B4" s="1059"/>
      <c r="C4" s="1059"/>
      <c r="D4" s="1059"/>
      <c r="E4" s="1059"/>
      <c r="F4" s="1060"/>
    </row>
    <row r="5" spans="1:14" ht="53.25" customHeight="1" thickBot="1">
      <c r="A5" s="80" t="s">
        <v>287</v>
      </c>
      <c r="B5" s="81" t="s">
        <v>76</v>
      </c>
      <c r="C5" s="81" t="s">
        <v>77</v>
      </c>
      <c r="D5" s="81" t="s">
        <v>15</v>
      </c>
      <c r="E5" s="81" t="s">
        <v>16</v>
      </c>
      <c r="F5" s="82" t="s">
        <v>17</v>
      </c>
    </row>
    <row r="6" spans="1:14" ht="24">
      <c r="A6" s="72" t="s">
        <v>78</v>
      </c>
      <c r="B6" s="264">
        <v>0</v>
      </c>
      <c r="C6" s="264">
        <v>0</v>
      </c>
      <c r="D6" s="264">
        <v>-108908160.56999999</v>
      </c>
      <c r="E6" s="264">
        <v>0</v>
      </c>
      <c r="F6" s="329">
        <f>SUM(B6:E6)</f>
        <v>-108908160.56999999</v>
      </c>
    </row>
    <row r="7" spans="1:14">
      <c r="A7" s="73" t="s">
        <v>18</v>
      </c>
      <c r="B7" s="196"/>
      <c r="C7" s="196"/>
      <c r="D7" s="196"/>
      <c r="E7" s="196"/>
      <c r="F7" s="60"/>
    </row>
    <row r="8" spans="1:14" ht="15">
      <c r="A8" s="73" t="s">
        <v>79</v>
      </c>
      <c r="B8" s="197">
        <v>428528736.39999998</v>
      </c>
      <c r="C8" s="196">
        <v>0</v>
      </c>
      <c r="D8" s="196">
        <v>0</v>
      </c>
      <c r="E8" s="196">
        <v>0</v>
      </c>
      <c r="F8" s="60">
        <f>SUM(B8:E8)</f>
        <v>428528736.39999998</v>
      </c>
    </row>
    <row r="9" spans="1:14">
      <c r="A9" s="73" t="s">
        <v>80</v>
      </c>
      <c r="B9" s="196">
        <v>0</v>
      </c>
      <c r="C9" s="196">
        <v>0</v>
      </c>
      <c r="D9" s="196">
        <v>0</v>
      </c>
      <c r="E9" s="196">
        <v>0</v>
      </c>
      <c r="F9" s="60">
        <f>SUM(B9:E9)</f>
        <v>0</v>
      </c>
    </row>
    <row r="10" spans="1:14">
      <c r="A10" s="73" t="s">
        <v>81</v>
      </c>
      <c r="B10" s="196">
        <v>0</v>
      </c>
      <c r="C10" s="196">
        <v>0</v>
      </c>
      <c r="D10" s="196">
        <v>0</v>
      </c>
      <c r="E10" s="196">
        <v>0</v>
      </c>
      <c r="F10" s="60">
        <f>SUM(B10:E10)</f>
        <v>0</v>
      </c>
    </row>
    <row r="11" spans="1:14" ht="24">
      <c r="A11" s="72" t="s">
        <v>19</v>
      </c>
      <c r="B11" s="265">
        <f>SUM(B12:B15)</f>
        <v>0</v>
      </c>
      <c r="C11" s="265">
        <f>SUM(C12:C15)</f>
        <v>141445919.40000001</v>
      </c>
      <c r="D11" s="265">
        <f>SUM(D12:D15)</f>
        <v>-4991632.4000000004</v>
      </c>
      <c r="E11" s="265">
        <f>SUM(E12:E15)</f>
        <v>182176872.40000001</v>
      </c>
      <c r="F11" s="265">
        <f>SUM(F12:F15)</f>
        <v>318631159.39999998</v>
      </c>
    </row>
    <row r="12" spans="1:14" ht="27.75" customHeight="1">
      <c r="A12" s="74" t="s">
        <v>82</v>
      </c>
      <c r="B12" s="196">
        <v>0</v>
      </c>
      <c r="C12" s="196">
        <v>0</v>
      </c>
      <c r="D12" s="196">
        <v>-4991632.4000000004</v>
      </c>
      <c r="E12" s="196">
        <v>0</v>
      </c>
      <c r="F12" s="60">
        <f>SUM(B12:E12)</f>
        <v>-4991632.4000000004</v>
      </c>
    </row>
    <row r="13" spans="1:14" ht="15">
      <c r="A13" s="73" t="s">
        <v>83</v>
      </c>
      <c r="B13" s="196">
        <v>0</v>
      </c>
      <c r="C13" s="190">
        <v>141445919.40000001</v>
      </c>
      <c r="D13" s="196">
        <v>0</v>
      </c>
      <c r="E13" s="196">
        <v>0</v>
      </c>
      <c r="F13" s="60">
        <f>SUM(B13:E13)</f>
        <v>141445919.40000001</v>
      </c>
    </row>
    <row r="14" spans="1:14" ht="12.75">
      <c r="A14" s="73" t="s">
        <v>84</v>
      </c>
      <c r="B14" s="198"/>
      <c r="C14" s="190">
        <v>0</v>
      </c>
      <c r="D14" s="196">
        <v>0</v>
      </c>
      <c r="E14" s="196">
        <v>182176872.40000001</v>
      </c>
      <c r="F14" s="60">
        <f>SUM(B14:E14)</f>
        <v>182176872.40000001</v>
      </c>
    </row>
    <row r="15" spans="1:14" ht="12.75" thickBot="1">
      <c r="A15" s="73" t="s">
        <v>85</v>
      </c>
      <c r="B15" s="196"/>
      <c r="C15" s="196"/>
      <c r="D15" s="196"/>
      <c r="E15" s="196"/>
      <c r="F15" s="60">
        <f>SUM(B15:E15)</f>
        <v>0</v>
      </c>
    </row>
    <row r="16" spans="1:14" ht="27" customHeight="1" thickBot="1">
      <c r="A16" s="314" t="s">
        <v>1256</v>
      </c>
      <c r="B16" s="299">
        <f>+B6+B8+B11</f>
        <v>428528736.39999998</v>
      </c>
      <c r="C16" s="299">
        <f>+C6+C8+C11</f>
        <v>141445919.40000001</v>
      </c>
      <c r="D16" s="299">
        <f>+D6+D8+D11</f>
        <v>-113899792.97</v>
      </c>
      <c r="E16" s="299">
        <f>+E6+E8+E11</f>
        <v>182176872.40000001</v>
      </c>
      <c r="F16" s="299">
        <f>+F6+F8+F11</f>
        <v>638251735.23000002</v>
      </c>
      <c r="K16" s="1072"/>
      <c r="L16" s="1072"/>
      <c r="M16" s="1072"/>
      <c r="N16" s="1072"/>
    </row>
    <row r="17" spans="1:11" ht="21.75" customHeight="1">
      <c r="A17" s="72" t="s">
        <v>78</v>
      </c>
      <c r="B17" s="196"/>
      <c r="C17" s="196"/>
      <c r="D17" s="196"/>
      <c r="E17" s="196"/>
      <c r="F17" s="60">
        <f>SUM(B17:E17)</f>
        <v>0</v>
      </c>
    </row>
    <row r="18" spans="1:11" ht="24">
      <c r="A18" s="72" t="s">
        <v>1257</v>
      </c>
      <c r="B18" s="265">
        <f>SUM(B19:B21)</f>
        <v>10501487.49</v>
      </c>
      <c r="C18" s="265">
        <f>SUM(C19:C21)</f>
        <v>0</v>
      </c>
      <c r="D18" s="265">
        <f>SUM(D19:D21)</f>
        <v>0</v>
      </c>
      <c r="E18" s="265">
        <f>SUM(E19:E21)</f>
        <v>0</v>
      </c>
      <c r="F18" s="265">
        <f>SUM(F19:F21)</f>
        <v>10501487.49</v>
      </c>
      <c r="I18" s="164"/>
      <c r="K18" s="162"/>
    </row>
    <row r="19" spans="1:11">
      <c r="A19" s="73" t="s">
        <v>79</v>
      </c>
      <c r="B19" s="681">
        <v>10501487.49</v>
      </c>
      <c r="C19" s="196"/>
      <c r="D19" s="196">
        <v>0</v>
      </c>
      <c r="E19" s="196">
        <v>0</v>
      </c>
      <c r="F19" s="60">
        <f>SUM(B19:E19)</f>
        <v>10501487.49</v>
      </c>
      <c r="K19" s="162"/>
    </row>
    <row r="20" spans="1:11" ht="15">
      <c r="A20" s="73" t="s">
        <v>80</v>
      </c>
      <c r="B20" s="196">
        <v>0</v>
      </c>
      <c r="C20" s="196">
        <v>0</v>
      </c>
      <c r="D20" s="196">
        <v>0</v>
      </c>
      <c r="E20" s="196">
        <v>0</v>
      </c>
      <c r="F20" s="60">
        <f>SUM(B20:E20)</f>
        <v>0</v>
      </c>
      <c r="I20" s="164"/>
      <c r="K20" s="162"/>
    </row>
    <row r="21" spans="1:11" ht="12.75">
      <c r="A21" s="73" t="s">
        <v>81</v>
      </c>
      <c r="B21" s="196">
        <v>0</v>
      </c>
      <c r="C21" s="196">
        <v>0</v>
      </c>
      <c r="D21" s="196">
        <v>0</v>
      </c>
      <c r="E21" s="196">
        <v>0</v>
      </c>
      <c r="F21" s="60">
        <f>SUM(B21:E21)</f>
        <v>0</v>
      </c>
      <c r="H21" s="300"/>
      <c r="I21" s="301"/>
      <c r="J21" s="302"/>
      <c r="K21" s="301"/>
    </row>
    <row r="22" spans="1:11" ht="24">
      <c r="A22" s="72" t="s">
        <v>19</v>
      </c>
      <c r="B22" s="265">
        <f>SUM(B23:B26)</f>
        <v>0</v>
      </c>
      <c r="C22" s="265">
        <f>SUM(C23:C26)</f>
        <v>-9990049.2200000007</v>
      </c>
      <c r="D22" s="265">
        <f>SUM(D23:D26)</f>
        <v>1190390.0100000002</v>
      </c>
      <c r="E22" s="265">
        <f>SUM(E23:E26)</f>
        <v>35711386.509000003</v>
      </c>
      <c r="F22" s="265">
        <f>SUM(F23:F26)</f>
        <v>26911727.299000002</v>
      </c>
      <c r="H22" s="282">
        <f>4991631-2221743</f>
        <v>2769888</v>
      </c>
      <c r="I22" s="300"/>
      <c r="J22" s="303"/>
      <c r="K22" s="301"/>
    </row>
    <row r="23" spans="1:11" ht="15" customHeight="1">
      <c r="A23" s="73" t="s">
        <v>82</v>
      </c>
      <c r="B23" s="196">
        <v>0</v>
      </c>
      <c r="C23" s="196">
        <v>0</v>
      </c>
      <c r="D23" s="189">
        <f>4991631-6571128.51</f>
        <v>-1579497.5099999998</v>
      </c>
      <c r="E23" s="196">
        <v>0</v>
      </c>
      <c r="F23" s="60">
        <f>SUM(B23:E23)</f>
        <v>-1579497.5099999998</v>
      </c>
      <c r="H23" s="301"/>
      <c r="I23" s="300"/>
      <c r="J23" s="303"/>
      <c r="K23" s="301"/>
    </row>
    <row r="24" spans="1:11" ht="15">
      <c r="A24" s="73" t="s">
        <v>86</v>
      </c>
      <c r="B24" s="196">
        <v>0</v>
      </c>
      <c r="C24" s="196">
        <f>-4998417.4-4991631.82</f>
        <v>-9990049.2200000007</v>
      </c>
      <c r="D24" s="199">
        <f>4991631-2221743.48</f>
        <v>2769887.52</v>
      </c>
      <c r="E24" s="196"/>
      <c r="F24" s="60">
        <f>SUM(B24:E24)</f>
        <v>-7220161.7000000011</v>
      </c>
      <c r="H24" s="301"/>
      <c r="I24" s="301"/>
      <c r="J24" s="303"/>
      <c r="K24" s="301"/>
    </row>
    <row r="25" spans="1:11" ht="12.75">
      <c r="A25" s="73" t="s">
        <v>84</v>
      </c>
      <c r="B25" s="196">
        <v>0</v>
      </c>
      <c r="C25" s="189">
        <v>0</v>
      </c>
      <c r="D25" s="196"/>
      <c r="E25" s="196">
        <v>0</v>
      </c>
      <c r="F25" s="60">
        <f>SUM(B25:E25)</f>
        <v>0</v>
      </c>
      <c r="H25" s="301"/>
      <c r="I25" s="301"/>
      <c r="J25" s="304"/>
      <c r="K25" s="301"/>
    </row>
    <row r="26" spans="1:11">
      <c r="A26" s="73" t="s">
        <v>85</v>
      </c>
      <c r="B26" s="196">
        <v>0</v>
      </c>
      <c r="C26" s="196">
        <v>0</v>
      </c>
      <c r="D26" s="196">
        <v>0</v>
      </c>
      <c r="E26" s="196">
        <v>35711386.509000003</v>
      </c>
      <c r="F26" s="60">
        <f>SUM(B26:E26)</f>
        <v>35711386.509000003</v>
      </c>
      <c r="H26" s="301"/>
      <c r="I26" s="301"/>
      <c r="J26" s="305"/>
      <c r="K26" s="301"/>
    </row>
    <row r="27" spans="1:11" ht="15" customHeight="1" thickBot="1">
      <c r="A27" s="73" t="s">
        <v>78</v>
      </c>
      <c r="B27" s="196"/>
      <c r="C27" s="196"/>
      <c r="D27" s="196"/>
      <c r="E27" s="196"/>
      <c r="F27" s="60"/>
      <c r="K27" s="162"/>
    </row>
    <row r="28" spans="1:11" ht="26.25" thickBot="1">
      <c r="A28" s="314" t="s">
        <v>1258</v>
      </c>
      <c r="B28" s="299">
        <f>+B16+B18+B22</f>
        <v>439030223.88999999</v>
      </c>
      <c r="C28" s="299">
        <f>+C16+C18+C22</f>
        <v>131455870.18000001</v>
      </c>
      <c r="D28" s="299">
        <f>+D16+D18+D22+D17</f>
        <v>-112709402.95999999</v>
      </c>
      <c r="E28" s="299">
        <f>+E16+E18+E22</f>
        <v>217888258.90900001</v>
      </c>
      <c r="F28" s="299">
        <f>+F16+F18+F22+F17</f>
        <v>675664950.01900005</v>
      </c>
      <c r="G28" s="162">
        <v>675664950</v>
      </c>
      <c r="H28" s="162">
        <f>+F28-G28</f>
        <v>1.9000053405761719E-2</v>
      </c>
      <c r="I28" s="164"/>
      <c r="K28" s="162"/>
    </row>
    <row r="29" spans="1:11" ht="4.5" customHeight="1" thickBot="1">
      <c r="A29" s="66"/>
      <c r="B29" s="66"/>
      <c r="C29" s="66"/>
      <c r="D29" s="66"/>
      <c r="E29" s="66"/>
      <c r="F29" s="66"/>
    </row>
    <row r="30" spans="1:11" ht="12" customHeight="1">
      <c r="A30" s="76"/>
      <c r="B30" s="165"/>
      <c r="C30" s="77"/>
      <c r="D30" s="77"/>
      <c r="E30" s="77"/>
      <c r="F30" s="78"/>
      <c r="K30" s="162"/>
    </row>
    <row r="31" spans="1:11" ht="12.75">
      <c r="A31" s="1047" t="s">
        <v>649</v>
      </c>
      <c r="B31" s="1048"/>
      <c r="C31" s="1048"/>
      <c r="D31" s="480" t="s">
        <v>652</v>
      </c>
      <c r="E31" s="155"/>
      <c r="F31" s="79"/>
    </row>
    <row r="32" spans="1:11" ht="13.5">
      <c r="A32" s="1049" t="s">
        <v>648</v>
      </c>
      <c r="B32" s="1050"/>
      <c r="C32" s="1050"/>
      <c r="D32" s="486"/>
      <c r="E32" s="486" t="s">
        <v>651</v>
      </c>
      <c r="F32" s="79"/>
      <c r="I32" s="193"/>
    </row>
    <row r="33" spans="1:10" ht="15" customHeight="1">
      <c r="A33" s="484" t="s">
        <v>650</v>
      </c>
      <c r="B33" s="481"/>
      <c r="C33" s="481"/>
      <c r="D33" s="486"/>
      <c r="E33" s="486" t="s">
        <v>653</v>
      </c>
      <c r="F33" s="79"/>
    </row>
    <row r="34" spans="1:10" ht="34.5" customHeight="1" thickBot="1">
      <c r="A34" s="1064" t="s">
        <v>388</v>
      </c>
      <c r="B34" s="1065"/>
      <c r="C34" s="1065"/>
      <c r="D34" s="1065"/>
      <c r="E34" s="1065"/>
      <c r="F34" s="1066"/>
    </row>
    <row r="35" spans="1:10">
      <c r="A35" s="34"/>
      <c r="B35" s="28"/>
      <c r="C35" s="28"/>
      <c r="D35" s="31"/>
      <c r="E35" s="29"/>
      <c r="F35" s="66"/>
    </row>
    <row r="36" spans="1:10">
      <c r="A36" s="66"/>
      <c r="B36" s="66"/>
      <c r="C36" s="66"/>
      <c r="D36" s="66"/>
      <c r="E36" s="66"/>
      <c r="F36" s="66"/>
    </row>
    <row r="37" spans="1:10">
      <c r="A37" s="66"/>
      <c r="B37" s="66"/>
      <c r="C37" s="162"/>
      <c r="D37" s="162"/>
      <c r="E37" s="162"/>
      <c r="F37" s="66"/>
    </row>
    <row r="38" spans="1:10">
      <c r="A38" s="66"/>
      <c r="B38" s="66"/>
      <c r="C38" s="245">
        <v>136447501.97</v>
      </c>
      <c r="D38" s="195"/>
      <c r="E38" s="162"/>
      <c r="F38" s="66"/>
    </row>
    <row r="39" spans="1:10">
      <c r="A39" s="66"/>
      <c r="B39" s="66"/>
      <c r="C39" s="245">
        <v>-111129903.84999999</v>
      </c>
      <c r="D39" s="162"/>
      <c r="E39" s="162"/>
      <c r="F39" s="66"/>
    </row>
    <row r="40" spans="1:10" ht="12.75">
      <c r="A40" s="66"/>
      <c r="B40" s="66"/>
      <c r="C40" s="682"/>
      <c r="D40" s="162"/>
      <c r="E40" s="162"/>
      <c r="F40" s="66"/>
    </row>
    <row r="41" spans="1:10" ht="12.75">
      <c r="A41" s="66"/>
      <c r="B41" s="66"/>
      <c r="C41" s="682"/>
      <c r="D41" s="162"/>
      <c r="E41" s="162"/>
      <c r="F41" s="66"/>
    </row>
    <row r="42" spans="1:10">
      <c r="A42" s="66"/>
      <c r="B42" s="66"/>
      <c r="C42" s="245">
        <f>SUM(C38:C41)</f>
        <v>25317598.120000005</v>
      </c>
      <c r="D42" s="680"/>
      <c r="E42" s="162"/>
      <c r="F42" s="66"/>
      <c r="G42" s="83"/>
    </row>
    <row r="43" spans="1:10">
      <c r="A43" s="66"/>
      <c r="B43" s="66"/>
      <c r="C43" s="194"/>
      <c r="D43" s="66"/>
      <c r="E43" s="162"/>
      <c r="F43" s="66"/>
    </row>
    <row r="44" spans="1:10">
      <c r="A44" s="66"/>
      <c r="B44" s="66"/>
      <c r="C44" s="66"/>
      <c r="D44" s="66"/>
      <c r="E44" s="162"/>
      <c r="F44" s="66"/>
    </row>
    <row r="45" spans="1:10">
      <c r="A45" s="66"/>
      <c r="B45" s="66"/>
      <c r="C45" s="66"/>
      <c r="D45" s="66"/>
      <c r="E45" s="83"/>
      <c r="F45" s="66"/>
    </row>
    <row r="46" spans="1:10">
      <c r="A46" s="66"/>
      <c r="B46" s="66"/>
      <c r="C46" s="66"/>
      <c r="D46" s="66"/>
      <c r="E46" s="83"/>
      <c r="F46" s="66"/>
    </row>
    <row r="47" spans="1:10" s="66" customFormat="1">
      <c r="D47" s="174"/>
      <c r="H47" s="162"/>
      <c r="I47" s="162"/>
      <c r="J47" s="191"/>
    </row>
    <row r="48" spans="1:10" s="66" customFormat="1">
      <c r="H48" s="162"/>
      <c r="I48" s="162"/>
      <c r="J48" s="191"/>
    </row>
    <row r="49" spans="3:10" s="66" customFormat="1">
      <c r="C49" s="162"/>
      <c r="D49" s="162"/>
      <c r="E49" s="162"/>
      <c r="H49" s="162"/>
      <c r="I49" s="162"/>
      <c r="J49" s="191"/>
    </row>
    <row r="50" spans="3:10" s="66" customFormat="1">
      <c r="C50" s="162"/>
      <c r="D50" s="162"/>
      <c r="E50" s="162"/>
      <c r="H50" s="162"/>
      <c r="I50" s="162"/>
      <c r="J50" s="191"/>
    </row>
    <row r="51" spans="3:10" s="66" customFormat="1">
      <c r="C51" s="162"/>
      <c r="D51" s="162"/>
      <c r="E51" s="162"/>
      <c r="H51" s="162"/>
      <c r="I51" s="162"/>
      <c r="J51" s="191"/>
    </row>
    <row r="52" spans="3:10" s="66" customFormat="1">
      <c r="C52" s="162"/>
      <c r="D52" s="162"/>
      <c r="E52" s="162"/>
      <c r="H52" s="162"/>
      <c r="I52" s="162"/>
      <c r="J52" s="191"/>
    </row>
    <row r="53" spans="3:10" s="66" customFormat="1">
      <c r="C53" s="162"/>
      <c r="D53" s="162"/>
      <c r="E53" s="162"/>
      <c r="H53" s="162"/>
      <c r="I53" s="162"/>
      <c r="J53" s="191"/>
    </row>
    <row r="54" spans="3:10" s="66" customFormat="1">
      <c r="C54" s="162"/>
      <c r="D54" s="162"/>
      <c r="E54" s="162"/>
      <c r="H54" s="162"/>
      <c r="I54" s="162"/>
      <c r="J54" s="191"/>
    </row>
    <row r="55" spans="3:10" s="66" customFormat="1">
      <c r="C55" s="162"/>
      <c r="D55" s="162"/>
      <c r="E55" s="162"/>
      <c r="H55" s="162"/>
      <c r="I55" s="162"/>
      <c r="J55" s="191"/>
    </row>
    <row r="56" spans="3:10" s="66" customFormat="1">
      <c r="C56" s="162"/>
      <c r="D56" s="162"/>
      <c r="E56" s="162"/>
      <c r="H56" s="162"/>
      <c r="I56" s="162"/>
      <c r="J56" s="191"/>
    </row>
    <row r="57" spans="3:10" s="66" customFormat="1">
      <c r="C57" s="162"/>
      <c r="D57" s="162"/>
      <c r="E57" s="162"/>
      <c r="H57" s="162"/>
      <c r="I57" s="162"/>
      <c r="J57" s="191"/>
    </row>
    <row r="58" spans="3:10" s="66" customFormat="1">
      <c r="C58" s="162"/>
      <c r="D58" s="162"/>
      <c r="E58" s="162"/>
      <c r="H58" s="162"/>
      <c r="I58" s="162"/>
      <c r="J58" s="191"/>
    </row>
    <row r="59" spans="3:10" s="66" customFormat="1">
      <c r="C59" s="162"/>
      <c r="D59" s="162"/>
      <c r="E59" s="162"/>
      <c r="H59" s="162"/>
      <c r="I59" s="162"/>
      <c r="J59" s="191"/>
    </row>
    <row r="60" spans="3:10" s="66" customFormat="1">
      <c r="C60" s="162"/>
      <c r="D60" s="162"/>
      <c r="E60" s="162"/>
      <c r="H60" s="162"/>
      <c r="I60" s="162"/>
      <c r="J60" s="191"/>
    </row>
    <row r="61" spans="3:10" s="66" customFormat="1">
      <c r="C61" s="162"/>
      <c r="D61" s="162"/>
      <c r="E61" s="162"/>
      <c r="H61" s="162"/>
      <c r="I61" s="162"/>
      <c r="J61" s="191"/>
    </row>
    <row r="62" spans="3:10" s="66" customFormat="1">
      <c r="H62" s="162"/>
      <c r="I62" s="162"/>
      <c r="J62" s="191"/>
    </row>
    <row r="63" spans="3:10" s="66" customFormat="1">
      <c r="H63" s="162"/>
      <c r="I63" s="162"/>
      <c r="J63" s="191"/>
    </row>
    <row r="64" spans="3:10" s="66" customFormat="1">
      <c r="H64" s="162"/>
      <c r="I64" s="162"/>
      <c r="J64" s="191"/>
    </row>
    <row r="65" spans="8:10" s="66" customFormat="1">
      <c r="H65" s="162"/>
      <c r="I65" s="162"/>
      <c r="J65" s="191"/>
    </row>
    <row r="66" spans="8:10" s="66" customFormat="1">
      <c r="H66" s="162"/>
      <c r="I66" s="162"/>
      <c r="J66" s="191"/>
    </row>
    <row r="67" spans="8:10" s="66" customFormat="1">
      <c r="H67" s="162"/>
      <c r="I67" s="162"/>
      <c r="J67" s="191"/>
    </row>
    <row r="68" spans="8:10" s="66" customFormat="1">
      <c r="H68" s="162"/>
      <c r="I68" s="162"/>
      <c r="J68" s="191"/>
    </row>
    <row r="69" spans="8:10" s="66" customFormat="1">
      <c r="H69" s="162"/>
      <c r="I69" s="162"/>
      <c r="J69" s="191"/>
    </row>
    <row r="70" spans="8:10" s="66" customFormat="1">
      <c r="H70" s="162"/>
      <c r="I70" s="162"/>
      <c r="J70" s="191"/>
    </row>
    <row r="71" spans="8:10" s="66" customFormat="1">
      <c r="H71" s="162"/>
      <c r="I71" s="162"/>
      <c r="J71" s="191"/>
    </row>
    <row r="72" spans="8:10" s="66" customFormat="1">
      <c r="H72" s="162"/>
      <c r="I72" s="162"/>
      <c r="J72" s="191"/>
    </row>
    <row r="73" spans="8:10" s="66" customFormat="1">
      <c r="H73" s="162"/>
      <c r="I73" s="162"/>
      <c r="J73" s="191"/>
    </row>
    <row r="74" spans="8:10" s="66" customFormat="1">
      <c r="H74" s="162"/>
      <c r="I74" s="162"/>
      <c r="J74" s="191"/>
    </row>
    <row r="75" spans="8:10" s="66" customFormat="1">
      <c r="H75" s="162"/>
      <c r="I75" s="162"/>
      <c r="J75" s="191"/>
    </row>
    <row r="76" spans="8:10" s="66" customFormat="1">
      <c r="H76" s="162"/>
      <c r="I76" s="162"/>
      <c r="J76" s="191"/>
    </row>
    <row r="77" spans="8:10" s="66" customFormat="1">
      <c r="H77" s="162"/>
      <c r="I77" s="162"/>
      <c r="J77" s="191"/>
    </row>
    <row r="78" spans="8:10" s="66" customFormat="1">
      <c r="H78" s="162"/>
      <c r="I78" s="162"/>
      <c r="J78" s="191"/>
    </row>
    <row r="79" spans="8:10" s="66" customFormat="1">
      <c r="H79" s="162"/>
      <c r="I79" s="162"/>
      <c r="J79" s="191"/>
    </row>
    <row r="80" spans="8:10" s="66" customFormat="1">
      <c r="H80" s="162"/>
      <c r="I80" s="162"/>
      <c r="J80" s="191"/>
    </row>
    <row r="81" spans="8:10" s="66" customFormat="1">
      <c r="H81" s="162"/>
      <c r="I81" s="162"/>
      <c r="J81" s="191"/>
    </row>
    <row r="82" spans="8:10" s="66" customFormat="1">
      <c r="H82" s="162"/>
      <c r="I82" s="162"/>
      <c r="J82" s="191"/>
    </row>
    <row r="83" spans="8:10" s="66" customFormat="1">
      <c r="H83" s="162"/>
      <c r="I83" s="162"/>
      <c r="J83" s="191"/>
    </row>
    <row r="84" spans="8:10" s="66" customFormat="1">
      <c r="H84" s="162"/>
      <c r="I84" s="162"/>
      <c r="J84" s="191"/>
    </row>
    <row r="85" spans="8:10" s="66" customFormat="1">
      <c r="H85" s="162"/>
      <c r="I85" s="162"/>
      <c r="J85" s="191"/>
    </row>
    <row r="86" spans="8:10" s="66" customFormat="1">
      <c r="H86" s="162"/>
      <c r="I86" s="162"/>
      <c r="J86" s="191"/>
    </row>
    <row r="87" spans="8:10" s="66" customFormat="1">
      <c r="H87" s="162"/>
      <c r="I87" s="162"/>
      <c r="J87" s="191"/>
    </row>
    <row r="88" spans="8:10" s="66" customFormat="1">
      <c r="H88" s="162"/>
      <c r="I88" s="162"/>
      <c r="J88" s="191"/>
    </row>
    <row r="89" spans="8:10" s="66" customFormat="1">
      <c r="H89" s="162"/>
      <c r="I89" s="162"/>
      <c r="J89" s="191"/>
    </row>
    <row r="90" spans="8:10" s="66" customFormat="1">
      <c r="H90" s="162"/>
      <c r="I90" s="162"/>
      <c r="J90" s="191"/>
    </row>
    <row r="91" spans="8:10" s="66" customFormat="1">
      <c r="H91" s="162"/>
      <c r="I91" s="162"/>
      <c r="J91" s="191"/>
    </row>
    <row r="92" spans="8:10" s="66" customFormat="1">
      <c r="H92" s="162"/>
      <c r="I92" s="162"/>
      <c r="J92" s="191"/>
    </row>
    <row r="93" spans="8:10" s="66" customFormat="1">
      <c r="H93" s="162"/>
      <c r="I93" s="162"/>
      <c r="J93" s="191"/>
    </row>
    <row r="94" spans="8:10" s="66" customFormat="1">
      <c r="H94" s="162"/>
      <c r="I94" s="162"/>
      <c r="J94" s="191"/>
    </row>
    <row r="95" spans="8:10" s="66" customFormat="1">
      <c r="H95" s="162"/>
      <c r="I95" s="162"/>
      <c r="J95" s="191"/>
    </row>
    <row r="96" spans="8:10" s="66" customFormat="1">
      <c r="H96" s="162"/>
      <c r="I96" s="162"/>
      <c r="J96" s="191"/>
    </row>
    <row r="97" spans="8:10" s="66" customFormat="1">
      <c r="H97" s="162"/>
      <c r="I97" s="162"/>
      <c r="J97" s="191"/>
    </row>
    <row r="98" spans="8:10" s="66" customFormat="1">
      <c r="H98" s="162"/>
      <c r="I98" s="162"/>
      <c r="J98" s="191"/>
    </row>
    <row r="99" spans="8:10" s="66" customFormat="1">
      <c r="H99" s="162"/>
      <c r="I99" s="162"/>
      <c r="J99" s="191"/>
    </row>
    <row r="100" spans="8:10" s="66" customFormat="1">
      <c r="H100" s="162"/>
      <c r="I100" s="162"/>
      <c r="J100" s="191"/>
    </row>
    <row r="101" spans="8:10" s="66" customFormat="1">
      <c r="H101" s="162"/>
      <c r="I101" s="162"/>
      <c r="J101" s="191"/>
    </row>
    <row r="102" spans="8:10" s="66" customFormat="1">
      <c r="H102" s="162"/>
      <c r="I102" s="162"/>
      <c r="J102" s="191"/>
    </row>
    <row r="103" spans="8:10" s="66" customFormat="1">
      <c r="H103" s="162"/>
      <c r="I103" s="162"/>
      <c r="J103" s="191"/>
    </row>
    <row r="104" spans="8:10" s="66" customFormat="1">
      <c r="H104" s="162"/>
      <c r="I104" s="162"/>
      <c r="J104" s="191"/>
    </row>
    <row r="105" spans="8:10" s="66" customFormat="1">
      <c r="H105" s="162"/>
      <c r="I105" s="162"/>
      <c r="J105" s="191"/>
    </row>
    <row r="106" spans="8:10" s="66" customFormat="1">
      <c r="H106" s="162"/>
      <c r="I106" s="162"/>
      <c r="J106" s="191"/>
    </row>
    <row r="107" spans="8:10" s="66" customFormat="1">
      <c r="H107" s="162"/>
      <c r="I107" s="162"/>
      <c r="J107" s="191"/>
    </row>
    <row r="108" spans="8:10" s="66" customFormat="1">
      <c r="H108" s="162"/>
      <c r="I108" s="162"/>
      <c r="J108" s="191"/>
    </row>
    <row r="109" spans="8:10" s="66" customFormat="1">
      <c r="H109" s="162"/>
      <c r="I109" s="162"/>
      <c r="J109" s="191"/>
    </row>
    <row r="110" spans="8:10" s="66" customFormat="1">
      <c r="H110" s="162"/>
      <c r="I110" s="162"/>
      <c r="J110" s="191"/>
    </row>
    <row r="111" spans="8:10" s="66" customFormat="1">
      <c r="H111" s="162"/>
      <c r="I111" s="162"/>
      <c r="J111" s="191"/>
    </row>
    <row r="112" spans="8:10" s="66" customFormat="1">
      <c r="H112" s="162"/>
      <c r="I112" s="162"/>
      <c r="J112" s="191"/>
    </row>
    <row r="113" spans="8:10" s="66" customFormat="1">
      <c r="H113" s="162"/>
      <c r="I113" s="162"/>
      <c r="J113" s="191"/>
    </row>
    <row r="114" spans="8:10" s="66" customFormat="1">
      <c r="H114" s="162"/>
      <c r="I114" s="162"/>
      <c r="J114" s="191"/>
    </row>
    <row r="115" spans="8:10" s="66" customFormat="1">
      <c r="H115" s="162"/>
      <c r="I115" s="162"/>
      <c r="J115" s="191"/>
    </row>
    <row r="116" spans="8:10" s="66" customFormat="1">
      <c r="H116" s="162"/>
      <c r="I116" s="162"/>
      <c r="J116" s="191"/>
    </row>
    <row r="117" spans="8:10" s="66" customFormat="1">
      <c r="H117" s="162"/>
      <c r="I117" s="162"/>
      <c r="J117" s="191"/>
    </row>
    <row r="118" spans="8:10" s="66" customFormat="1">
      <c r="H118" s="162"/>
      <c r="I118" s="162"/>
      <c r="J118" s="191"/>
    </row>
    <row r="119" spans="8:10" s="66" customFormat="1">
      <c r="H119" s="162"/>
      <c r="I119" s="162"/>
      <c r="J119" s="191"/>
    </row>
    <row r="120" spans="8:10" s="66" customFormat="1">
      <c r="H120" s="162"/>
      <c r="I120" s="162"/>
      <c r="J120" s="191"/>
    </row>
    <row r="121" spans="8:10" s="66" customFormat="1">
      <c r="H121" s="162"/>
      <c r="I121" s="162"/>
      <c r="J121" s="191"/>
    </row>
    <row r="122" spans="8:10" s="66" customFormat="1">
      <c r="H122" s="162"/>
      <c r="I122" s="162"/>
      <c r="J122" s="191"/>
    </row>
    <row r="123" spans="8:10" s="66" customFormat="1">
      <c r="H123" s="162"/>
      <c r="I123" s="162"/>
      <c r="J123" s="191"/>
    </row>
    <row r="124" spans="8:10" s="66" customFormat="1">
      <c r="H124" s="162"/>
      <c r="I124" s="162"/>
      <c r="J124" s="191"/>
    </row>
    <row r="125" spans="8:10" s="66" customFormat="1">
      <c r="H125" s="162"/>
      <c r="I125" s="162"/>
      <c r="J125" s="191"/>
    </row>
    <row r="126" spans="8:10" s="66" customFormat="1">
      <c r="H126" s="162"/>
      <c r="I126" s="162"/>
      <c r="J126" s="191"/>
    </row>
    <row r="127" spans="8:10" s="66" customFormat="1">
      <c r="H127" s="162"/>
      <c r="I127" s="162"/>
      <c r="J127" s="191"/>
    </row>
    <row r="128" spans="8:10" s="66" customFormat="1">
      <c r="H128" s="162"/>
      <c r="I128" s="162"/>
      <c r="J128" s="191"/>
    </row>
    <row r="129" spans="8:10" s="66" customFormat="1">
      <c r="H129" s="162"/>
      <c r="I129" s="162"/>
      <c r="J129" s="191"/>
    </row>
    <row r="130" spans="8:10" s="66" customFormat="1">
      <c r="H130" s="162"/>
      <c r="I130" s="162"/>
      <c r="J130" s="191"/>
    </row>
    <row r="131" spans="8:10" s="66" customFormat="1">
      <c r="H131" s="162"/>
      <c r="I131" s="162"/>
      <c r="J131" s="191"/>
    </row>
    <row r="132" spans="8:10" s="66" customFormat="1">
      <c r="H132" s="162"/>
      <c r="I132" s="162"/>
      <c r="J132" s="191"/>
    </row>
    <row r="133" spans="8:10" s="66" customFormat="1">
      <c r="H133" s="162"/>
      <c r="I133" s="162"/>
      <c r="J133" s="191"/>
    </row>
    <row r="134" spans="8:10" s="66" customFormat="1">
      <c r="H134" s="162"/>
      <c r="I134" s="162"/>
      <c r="J134" s="191"/>
    </row>
    <row r="135" spans="8:10" s="66" customFormat="1">
      <c r="H135" s="162"/>
      <c r="I135" s="162"/>
      <c r="J135" s="191"/>
    </row>
    <row r="136" spans="8:10" s="66" customFormat="1">
      <c r="H136" s="162"/>
      <c r="I136" s="162"/>
      <c r="J136" s="191"/>
    </row>
    <row r="137" spans="8:10" s="66" customFormat="1">
      <c r="H137" s="162"/>
      <c r="I137" s="162"/>
      <c r="J137" s="191"/>
    </row>
    <row r="138" spans="8:10" s="66" customFormat="1">
      <c r="H138" s="162"/>
      <c r="I138" s="162"/>
      <c r="J138" s="191"/>
    </row>
    <row r="139" spans="8:10" s="66" customFormat="1">
      <c r="H139" s="162"/>
      <c r="I139" s="162"/>
      <c r="J139" s="191"/>
    </row>
    <row r="140" spans="8:10" s="66" customFormat="1">
      <c r="H140" s="162"/>
      <c r="I140" s="162"/>
      <c r="J140" s="191"/>
    </row>
    <row r="141" spans="8:10" s="66" customFormat="1">
      <c r="H141" s="162"/>
      <c r="I141" s="162"/>
      <c r="J141" s="191"/>
    </row>
    <row r="142" spans="8:10" s="66" customFormat="1">
      <c r="H142" s="162"/>
      <c r="I142" s="162"/>
      <c r="J142" s="191"/>
    </row>
    <row r="143" spans="8:10" s="66" customFormat="1">
      <c r="H143" s="162"/>
      <c r="I143" s="162"/>
      <c r="J143" s="191"/>
    </row>
    <row r="144" spans="8:10" s="66" customFormat="1">
      <c r="H144" s="162"/>
      <c r="I144" s="162"/>
      <c r="J144" s="191"/>
    </row>
    <row r="145" spans="8:10" s="66" customFormat="1">
      <c r="H145" s="162"/>
      <c r="I145" s="162"/>
      <c r="J145" s="191"/>
    </row>
    <row r="146" spans="8:10" s="66" customFormat="1">
      <c r="H146" s="162"/>
      <c r="I146" s="162"/>
      <c r="J146" s="191"/>
    </row>
    <row r="147" spans="8:10" s="66" customFormat="1">
      <c r="H147" s="162"/>
      <c r="I147" s="162"/>
      <c r="J147" s="191"/>
    </row>
    <row r="148" spans="8:10" s="66" customFormat="1">
      <c r="H148" s="162"/>
      <c r="I148" s="162"/>
      <c r="J148" s="191"/>
    </row>
    <row r="149" spans="8:10" s="66" customFormat="1">
      <c r="H149" s="162"/>
      <c r="I149" s="162"/>
      <c r="J149" s="191"/>
    </row>
    <row r="150" spans="8:10" s="66" customFormat="1">
      <c r="H150" s="162"/>
      <c r="I150" s="162"/>
      <c r="J150" s="191"/>
    </row>
    <row r="151" spans="8:10" s="66" customFormat="1">
      <c r="H151" s="162"/>
      <c r="I151" s="162"/>
      <c r="J151" s="191"/>
    </row>
    <row r="152" spans="8:10" s="66" customFormat="1">
      <c r="H152" s="162"/>
      <c r="I152" s="162"/>
      <c r="J152" s="191"/>
    </row>
    <row r="153" spans="8:10" s="66" customFormat="1">
      <c r="H153" s="162"/>
      <c r="I153" s="162"/>
      <c r="J153" s="191"/>
    </row>
    <row r="154" spans="8:10" s="66" customFormat="1">
      <c r="H154" s="162"/>
      <c r="I154" s="162"/>
      <c r="J154" s="191"/>
    </row>
    <row r="155" spans="8:10" s="66" customFormat="1">
      <c r="H155" s="162"/>
      <c r="I155" s="162"/>
      <c r="J155" s="191"/>
    </row>
    <row r="156" spans="8:10" s="66" customFormat="1">
      <c r="H156" s="162"/>
      <c r="I156" s="162"/>
      <c r="J156" s="191"/>
    </row>
    <row r="157" spans="8:10" s="66" customFormat="1">
      <c r="H157" s="162"/>
      <c r="I157" s="162"/>
      <c r="J157" s="191"/>
    </row>
    <row r="158" spans="8:10" s="66" customFormat="1">
      <c r="H158" s="162"/>
      <c r="I158" s="162"/>
      <c r="J158" s="191"/>
    </row>
    <row r="159" spans="8:10" s="66" customFormat="1">
      <c r="H159" s="162"/>
      <c r="I159" s="162"/>
      <c r="J159" s="191"/>
    </row>
    <row r="160" spans="8:10" s="66" customFormat="1">
      <c r="H160" s="162"/>
      <c r="I160" s="162"/>
      <c r="J160" s="191"/>
    </row>
    <row r="161" spans="8:10" s="66" customFormat="1">
      <c r="H161" s="162"/>
      <c r="I161" s="162"/>
      <c r="J161" s="191"/>
    </row>
    <row r="162" spans="8:10" s="66" customFormat="1">
      <c r="H162" s="162"/>
      <c r="I162" s="162"/>
      <c r="J162" s="191"/>
    </row>
    <row r="163" spans="8:10" s="66" customFormat="1">
      <c r="H163" s="162"/>
      <c r="I163" s="162"/>
      <c r="J163" s="191"/>
    </row>
    <row r="164" spans="8:10" s="66" customFormat="1">
      <c r="H164" s="162"/>
      <c r="I164" s="162"/>
      <c r="J164" s="191"/>
    </row>
    <row r="165" spans="8:10" s="66" customFormat="1">
      <c r="H165" s="162"/>
      <c r="I165" s="162"/>
      <c r="J165" s="191"/>
    </row>
    <row r="166" spans="8:10" s="66" customFormat="1">
      <c r="H166" s="162"/>
      <c r="I166" s="162"/>
      <c r="J166" s="191"/>
    </row>
    <row r="167" spans="8:10" s="66" customFormat="1">
      <c r="H167" s="162"/>
      <c r="I167" s="162"/>
      <c r="J167" s="191"/>
    </row>
    <row r="168" spans="8:10" s="66" customFormat="1">
      <c r="H168" s="162"/>
      <c r="I168" s="162"/>
      <c r="J168" s="191"/>
    </row>
    <row r="169" spans="8:10" s="66" customFormat="1">
      <c r="H169" s="162"/>
      <c r="I169" s="162"/>
      <c r="J169" s="191"/>
    </row>
    <row r="170" spans="8:10" s="66" customFormat="1">
      <c r="H170" s="162"/>
      <c r="I170" s="162"/>
      <c r="J170" s="191"/>
    </row>
    <row r="171" spans="8:10" s="66" customFormat="1">
      <c r="H171" s="162"/>
      <c r="I171" s="162"/>
      <c r="J171" s="191"/>
    </row>
    <row r="172" spans="8:10" s="66" customFormat="1">
      <c r="H172" s="162"/>
      <c r="I172" s="162"/>
      <c r="J172" s="191"/>
    </row>
    <row r="173" spans="8:10" s="66" customFormat="1">
      <c r="H173" s="162"/>
      <c r="I173" s="162"/>
      <c r="J173" s="191"/>
    </row>
    <row r="174" spans="8:10" s="66" customFormat="1">
      <c r="H174" s="162"/>
      <c r="I174" s="162"/>
      <c r="J174" s="191"/>
    </row>
    <row r="175" spans="8:10" s="66" customFormat="1">
      <c r="H175" s="162"/>
      <c r="I175" s="162"/>
      <c r="J175" s="191"/>
    </row>
    <row r="176" spans="8:10" s="66" customFormat="1">
      <c r="H176" s="162"/>
      <c r="I176" s="162"/>
      <c r="J176" s="191"/>
    </row>
    <row r="177" spans="8:10" s="66" customFormat="1">
      <c r="H177" s="162"/>
      <c r="I177" s="162"/>
      <c r="J177" s="191"/>
    </row>
    <row r="178" spans="8:10" s="66" customFormat="1">
      <c r="H178" s="162"/>
      <c r="I178" s="162"/>
      <c r="J178" s="191"/>
    </row>
    <row r="179" spans="8:10" s="66" customFormat="1">
      <c r="H179" s="162"/>
      <c r="I179" s="162"/>
      <c r="J179" s="191"/>
    </row>
    <row r="180" spans="8:10" s="66" customFormat="1">
      <c r="H180" s="162"/>
      <c r="I180" s="162"/>
      <c r="J180" s="191"/>
    </row>
    <row r="181" spans="8:10" s="66" customFormat="1">
      <c r="H181" s="162"/>
      <c r="I181" s="162"/>
      <c r="J181" s="191"/>
    </row>
    <row r="182" spans="8:10" s="66" customFormat="1">
      <c r="H182" s="162"/>
      <c r="I182" s="162"/>
      <c r="J182" s="191"/>
    </row>
    <row r="183" spans="8:10" s="66" customFormat="1">
      <c r="H183" s="162"/>
      <c r="I183" s="162"/>
      <c r="J183" s="191"/>
    </row>
    <row r="184" spans="8:10" s="66" customFormat="1">
      <c r="H184" s="162"/>
      <c r="I184" s="162"/>
      <c r="J184" s="191"/>
    </row>
    <row r="185" spans="8:10" s="66" customFormat="1">
      <c r="H185" s="162"/>
      <c r="I185" s="162"/>
      <c r="J185" s="191"/>
    </row>
    <row r="186" spans="8:10" s="66" customFormat="1">
      <c r="H186" s="162"/>
      <c r="I186" s="162"/>
      <c r="J186" s="191"/>
    </row>
    <row r="187" spans="8:10" s="66" customFormat="1">
      <c r="H187" s="162"/>
      <c r="I187" s="162"/>
      <c r="J187" s="191"/>
    </row>
    <row r="188" spans="8:10" s="66" customFormat="1">
      <c r="H188" s="162"/>
      <c r="I188" s="162"/>
      <c r="J188" s="191"/>
    </row>
    <row r="189" spans="8:10" s="66" customFormat="1">
      <c r="H189" s="162"/>
      <c r="I189" s="162"/>
      <c r="J189" s="191"/>
    </row>
    <row r="190" spans="8:10" s="66" customFormat="1">
      <c r="H190" s="162"/>
      <c r="I190" s="162"/>
      <c r="J190" s="191"/>
    </row>
    <row r="191" spans="8:10" s="66" customFormat="1">
      <c r="H191" s="162"/>
      <c r="I191" s="162"/>
      <c r="J191" s="191"/>
    </row>
    <row r="192" spans="8:10" s="66" customFormat="1">
      <c r="H192" s="162"/>
      <c r="I192" s="162"/>
      <c r="J192" s="191"/>
    </row>
    <row r="193" spans="8:10" s="66" customFormat="1">
      <c r="H193" s="162"/>
      <c r="I193" s="162"/>
      <c r="J193" s="191"/>
    </row>
    <row r="194" spans="8:10" s="66" customFormat="1">
      <c r="H194" s="162"/>
      <c r="I194" s="162"/>
      <c r="J194" s="191"/>
    </row>
    <row r="195" spans="8:10" s="66" customFormat="1">
      <c r="H195" s="162"/>
      <c r="I195" s="162"/>
      <c r="J195" s="191"/>
    </row>
    <row r="196" spans="8:10" s="66" customFormat="1">
      <c r="H196" s="162"/>
      <c r="I196" s="162"/>
      <c r="J196" s="191"/>
    </row>
    <row r="197" spans="8:10" s="66" customFormat="1">
      <c r="H197" s="162"/>
      <c r="I197" s="162"/>
      <c r="J197" s="191"/>
    </row>
    <row r="198" spans="8:10" s="66" customFormat="1">
      <c r="H198" s="162"/>
      <c r="I198" s="162"/>
      <c r="J198" s="191"/>
    </row>
    <row r="199" spans="8:10" s="66" customFormat="1">
      <c r="H199" s="162"/>
      <c r="I199" s="162"/>
      <c r="J199" s="191"/>
    </row>
    <row r="200" spans="8:10" s="66" customFormat="1">
      <c r="H200" s="162"/>
      <c r="I200" s="162"/>
      <c r="J200" s="191"/>
    </row>
  </sheetData>
  <mergeCells count="8">
    <mergeCell ref="A34:F34"/>
    <mergeCell ref="K16:N16"/>
    <mergeCell ref="A1:F1"/>
    <mergeCell ref="A3:F3"/>
    <mergeCell ref="A4:F4"/>
    <mergeCell ref="A2:F2"/>
    <mergeCell ref="A31:C31"/>
    <mergeCell ref="A32:C32"/>
  </mergeCells>
  <phoneticPr fontId="5" type="noConversion"/>
  <printOptions horizontalCentered="1" verticalCentered="1"/>
  <pageMargins left="1.1023622047244095" right="0.9055118110236221" top="0.74803149606299213" bottom="0.9448818897637796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A1:R207"/>
  <sheetViews>
    <sheetView workbookViewId="0">
      <selection activeCell="G33" sqref="G33"/>
    </sheetView>
  </sheetViews>
  <sheetFormatPr baseColWidth="10" defaultColWidth="28.625" defaultRowHeight="12"/>
  <cols>
    <col min="1" max="1" width="36.625" style="65" customWidth="1"/>
    <col min="2" max="2" width="13" style="65" customWidth="1"/>
    <col min="3" max="3" width="12.875" style="65" customWidth="1"/>
    <col min="4" max="4" width="12.125" style="170" bestFit="1" customWidth="1"/>
    <col min="5" max="6" width="11.375" style="65" customWidth="1"/>
    <col min="7" max="7" width="23.375" style="162" customWidth="1"/>
    <col min="8" max="8" width="11.75" style="66" bestFit="1" customWidth="1"/>
    <col min="9" max="9" width="8.875" style="66" customWidth="1"/>
    <col min="10" max="18" width="28.625" style="66"/>
    <col min="19" max="16384" width="28.625" style="65"/>
  </cols>
  <sheetData>
    <row r="1" spans="1:10" ht="19.5" customHeight="1">
      <c r="A1" s="1035" t="str">
        <f>'A -Edo. Sit. Financiera'!A2:F2</f>
        <v>UNIVERSIDAD TECNOLOGICA DE QUERETARO</v>
      </c>
      <c r="B1" s="1036"/>
      <c r="C1" s="1036"/>
      <c r="D1" s="1036"/>
      <c r="E1" s="1036"/>
      <c r="F1" s="1037"/>
    </row>
    <row r="2" spans="1:10" ht="19.5" customHeight="1">
      <c r="A2" s="1038" t="s">
        <v>427</v>
      </c>
      <c r="B2" s="1039"/>
      <c r="C2" s="1039"/>
      <c r="D2" s="1039"/>
      <c r="E2" s="1039"/>
      <c r="F2" s="1040"/>
    </row>
    <row r="3" spans="1:10" ht="18" customHeight="1">
      <c r="A3" s="1055" t="s">
        <v>431</v>
      </c>
      <c r="B3" s="1056"/>
      <c r="C3" s="1056"/>
      <c r="D3" s="1056"/>
      <c r="E3" s="1056"/>
      <c r="F3" s="1057"/>
    </row>
    <row r="4" spans="1:10" ht="20.25" customHeight="1" thickBot="1">
      <c r="A4" s="1055" t="str">
        <f>'C - Edo. Vari. Haci. Pub.'!A4:F4</f>
        <v>DEL MES DE ENERO AL MES DICIEMBRE DEL 2017</v>
      </c>
      <c r="B4" s="1056"/>
      <c r="C4" s="1056"/>
      <c r="D4" s="1056"/>
      <c r="E4" s="1056"/>
      <c r="F4" s="1057"/>
    </row>
    <row r="5" spans="1:10" ht="32.25" customHeight="1">
      <c r="A5" s="86"/>
      <c r="B5" s="274" t="s">
        <v>1318</v>
      </c>
      <c r="C5" s="214" t="s">
        <v>1317</v>
      </c>
      <c r="D5" s="200" t="s">
        <v>87</v>
      </c>
      <c r="E5" s="345" t="s">
        <v>282</v>
      </c>
      <c r="F5" s="87" t="s">
        <v>283</v>
      </c>
      <c r="H5" s="273" t="s">
        <v>432</v>
      </c>
      <c r="I5" s="273" t="s">
        <v>433</v>
      </c>
      <c r="J5" s="344"/>
    </row>
    <row r="6" spans="1:10" ht="21.75" customHeight="1">
      <c r="A6" s="330" t="s">
        <v>279</v>
      </c>
      <c r="B6" s="331">
        <f>+B7+B16</f>
        <v>702016771.30999994</v>
      </c>
      <c r="C6" s="332">
        <f>+C7+C16</f>
        <v>642687936.88999999</v>
      </c>
      <c r="D6" s="335">
        <f>+D7+D16</f>
        <v>59328834.419999957</v>
      </c>
      <c r="E6" s="331">
        <f>+E7+E16</f>
        <v>8963835</v>
      </c>
      <c r="F6" s="336">
        <f>+F7+F16</f>
        <v>68292670</v>
      </c>
      <c r="H6" s="343" t="s">
        <v>434</v>
      </c>
      <c r="I6" s="343" t="s">
        <v>435</v>
      </c>
      <c r="J6" s="342"/>
    </row>
    <row r="7" spans="1:10" ht="21.75" customHeight="1">
      <c r="A7" s="333" t="s">
        <v>220</v>
      </c>
      <c r="B7" s="334">
        <f>SUM(B8:B14)</f>
        <v>22911495.619999997</v>
      </c>
      <c r="C7" s="334">
        <f>SUM(C8:C14)</f>
        <v>6602825.3399999999</v>
      </c>
      <c r="D7" s="347">
        <f>SUM(D8:D14)</f>
        <v>16308670.279999999</v>
      </c>
      <c r="E7" s="348">
        <f>SUM(E8:E14)</f>
        <v>0</v>
      </c>
      <c r="F7" s="349">
        <f>SUM(F8:F14)</f>
        <v>16308670</v>
      </c>
    </row>
    <row r="8" spans="1:10" ht="16.5" customHeight="1">
      <c r="A8" s="74" t="s">
        <v>390</v>
      </c>
      <c r="B8" s="159">
        <v>21803336.489999998</v>
      </c>
      <c r="C8" s="159">
        <v>6216855.4699999997</v>
      </c>
      <c r="D8" s="167">
        <f t="shared" ref="D8:D14" si="0">+B8-C8</f>
        <v>15586481.02</v>
      </c>
      <c r="E8" s="84">
        <v>0</v>
      </c>
      <c r="F8" s="60">
        <v>15586481</v>
      </c>
    </row>
    <row r="9" spans="1:10" ht="21.75" customHeight="1">
      <c r="A9" s="74" t="s">
        <v>391</v>
      </c>
      <c r="B9" s="159">
        <v>1108159.1299999999</v>
      </c>
      <c r="C9" s="159">
        <v>385969.87</v>
      </c>
      <c r="D9" s="167">
        <f t="shared" si="0"/>
        <v>722189.25999999989</v>
      </c>
      <c r="E9" s="84">
        <v>0</v>
      </c>
      <c r="F9" s="60">
        <v>722189</v>
      </c>
    </row>
    <row r="10" spans="1:10" ht="16.5" customHeight="1">
      <c r="A10" s="74" t="s">
        <v>392</v>
      </c>
      <c r="B10" s="159">
        <v>0</v>
      </c>
      <c r="C10" s="159">
        <v>0</v>
      </c>
      <c r="D10" s="167">
        <f t="shared" si="0"/>
        <v>0</v>
      </c>
      <c r="E10" s="84">
        <v>0</v>
      </c>
      <c r="F10" s="60">
        <v>0</v>
      </c>
    </row>
    <row r="11" spans="1:10" ht="16.5" customHeight="1">
      <c r="A11" s="74" t="s">
        <v>393</v>
      </c>
      <c r="B11" s="266">
        <v>0</v>
      </c>
      <c r="C11" s="266">
        <v>0</v>
      </c>
      <c r="D11" s="167">
        <f t="shared" si="0"/>
        <v>0</v>
      </c>
      <c r="E11" s="84">
        <v>0</v>
      </c>
      <c r="F11" s="60">
        <v>0</v>
      </c>
    </row>
    <row r="12" spans="1:10" ht="16.5" customHeight="1">
      <c r="A12" s="74" t="s">
        <v>394</v>
      </c>
      <c r="B12" s="266">
        <v>0</v>
      </c>
      <c r="C12" s="266">
        <v>0</v>
      </c>
      <c r="D12" s="167">
        <f t="shared" si="0"/>
        <v>0</v>
      </c>
      <c r="E12" s="84">
        <v>0</v>
      </c>
      <c r="F12" s="60">
        <v>0</v>
      </c>
    </row>
    <row r="13" spans="1:10" ht="34.5" customHeight="1">
      <c r="A13" s="74" t="s">
        <v>395</v>
      </c>
      <c r="B13" s="266">
        <v>0</v>
      </c>
      <c r="C13" s="266">
        <v>0</v>
      </c>
      <c r="D13" s="167">
        <f t="shared" si="0"/>
        <v>0</v>
      </c>
      <c r="E13" s="84">
        <v>0</v>
      </c>
      <c r="F13" s="60">
        <v>0</v>
      </c>
    </row>
    <row r="14" spans="1:10">
      <c r="A14" s="74" t="s">
        <v>396</v>
      </c>
      <c r="B14" s="266">
        <v>0</v>
      </c>
      <c r="C14" s="266">
        <v>0</v>
      </c>
      <c r="D14" s="167">
        <f t="shared" si="0"/>
        <v>0</v>
      </c>
      <c r="E14" s="84">
        <v>0</v>
      </c>
      <c r="F14" s="60">
        <v>0</v>
      </c>
    </row>
    <row r="15" spans="1:10" hidden="1">
      <c r="A15" s="73"/>
      <c r="B15" s="267"/>
      <c r="C15" s="267"/>
      <c r="D15" s="168"/>
      <c r="E15" s="84"/>
      <c r="F15" s="60"/>
    </row>
    <row r="16" spans="1:10" ht="20.25" customHeight="1">
      <c r="A16" s="333" t="s">
        <v>221</v>
      </c>
      <c r="B16" s="346">
        <f>SUM(B17:B26)</f>
        <v>679105275.68999994</v>
      </c>
      <c r="C16" s="346">
        <f>SUM(C17:C26)</f>
        <v>636085111.54999995</v>
      </c>
      <c r="D16" s="347">
        <f>SUM(D17:D26)</f>
        <v>43020164.139999956</v>
      </c>
      <c r="E16" s="348">
        <f>SUM(E17:E26)</f>
        <v>8963835</v>
      </c>
      <c r="F16" s="349">
        <f>SUM(F17:F26)</f>
        <v>51984000</v>
      </c>
    </row>
    <row r="17" spans="1:6" ht="15" customHeight="1">
      <c r="A17" s="74" t="s">
        <v>397</v>
      </c>
      <c r="B17" s="159">
        <v>0</v>
      </c>
      <c r="C17" s="159">
        <v>0</v>
      </c>
      <c r="D17" s="167">
        <f t="shared" ref="D17:D25" si="1">+B17-C17</f>
        <v>0</v>
      </c>
      <c r="E17" s="84">
        <v>0</v>
      </c>
      <c r="F17" s="60">
        <v>0</v>
      </c>
    </row>
    <row r="18" spans="1:6" ht="24">
      <c r="A18" s="74" t="s">
        <v>398</v>
      </c>
      <c r="B18" s="267">
        <v>0</v>
      </c>
      <c r="C18" s="159">
        <v>0</v>
      </c>
      <c r="D18" s="167">
        <f t="shared" si="1"/>
        <v>0</v>
      </c>
      <c r="E18" s="84">
        <v>0</v>
      </c>
      <c r="F18" s="60">
        <v>0</v>
      </c>
    </row>
    <row r="19" spans="1:6" ht="27.75" customHeight="1">
      <c r="A19" s="74" t="s">
        <v>399</v>
      </c>
      <c r="B19" s="267">
        <v>580551472.42999995</v>
      </c>
      <c r="C19" s="267">
        <v>529966627.76999998</v>
      </c>
      <c r="D19" s="167">
        <f t="shared" si="1"/>
        <v>50584844.659999967</v>
      </c>
      <c r="E19" s="84">
        <v>0</v>
      </c>
      <c r="F19" s="60">
        <v>50584845</v>
      </c>
    </row>
    <row r="20" spans="1:6" ht="15.75" customHeight="1">
      <c r="A20" s="74" t="s">
        <v>98</v>
      </c>
      <c r="B20" s="159">
        <v>119416554.34999999</v>
      </c>
      <c r="C20" s="159">
        <v>118187685.61</v>
      </c>
      <c r="D20" s="167">
        <f t="shared" si="1"/>
        <v>1228868.7399999946</v>
      </c>
      <c r="E20" s="84">
        <v>0</v>
      </c>
      <c r="F20" s="60">
        <v>1228869</v>
      </c>
    </row>
    <row r="21" spans="1:6" ht="19.5" customHeight="1">
      <c r="A21" s="74" t="s">
        <v>400</v>
      </c>
      <c r="B21" s="159">
        <v>4723683.5999999996</v>
      </c>
      <c r="C21" s="159">
        <v>4553397.92</v>
      </c>
      <c r="D21" s="167">
        <f t="shared" si="1"/>
        <v>170285.6799999997</v>
      </c>
      <c r="E21" s="84">
        <v>0</v>
      </c>
      <c r="F21" s="60">
        <v>170286</v>
      </c>
    </row>
    <row r="22" spans="1:6" ht="24">
      <c r="A22" s="74" t="s">
        <v>401</v>
      </c>
      <c r="B22" s="267">
        <v>-25586434.690000001</v>
      </c>
      <c r="C22" s="267">
        <v>-16622599.75</v>
      </c>
      <c r="D22" s="167">
        <f t="shared" si="1"/>
        <v>-8963834.9400000013</v>
      </c>
      <c r="E22" s="84">
        <v>8963835</v>
      </c>
      <c r="F22" s="60">
        <v>0</v>
      </c>
    </row>
    <row r="23" spans="1:6" ht="16.5" customHeight="1">
      <c r="A23" s="74" t="s">
        <v>402</v>
      </c>
      <c r="B23" s="159">
        <v>0</v>
      </c>
      <c r="C23" s="159">
        <v>0</v>
      </c>
      <c r="D23" s="167">
        <f t="shared" si="1"/>
        <v>0</v>
      </c>
      <c r="E23" s="84">
        <v>0</v>
      </c>
      <c r="F23" s="60">
        <v>0</v>
      </c>
    </row>
    <row r="24" spans="1:6" ht="27" customHeight="1">
      <c r="A24" s="74" t="s">
        <v>403</v>
      </c>
      <c r="B24" s="267">
        <v>0</v>
      </c>
      <c r="C24" s="159">
        <v>0</v>
      </c>
      <c r="D24" s="167">
        <f t="shared" si="1"/>
        <v>0</v>
      </c>
      <c r="E24" s="84">
        <v>0</v>
      </c>
      <c r="F24" s="60">
        <v>0</v>
      </c>
    </row>
    <row r="25" spans="1:6" ht="15" customHeight="1">
      <c r="A25" s="74" t="s">
        <v>404</v>
      </c>
      <c r="B25" s="159">
        <v>0</v>
      </c>
      <c r="C25" s="159">
        <v>0</v>
      </c>
      <c r="D25" s="167">
        <f t="shared" si="1"/>
        <v>0</v>
      </c>
      <c r="E25" s="84">
        <v>0</v>
      </c>
      <c r="F25" s="60">
        <v>0</v>
      </c>
    </row>
    <row r="26" spans="1:6">
      <c r="A26" s="73"/>
      <c r="B26" s="268"/>
      <c r="C26" s="268"/>
      <c r="D26" s="168"/>
      <c r="E26" s="84"/>
      <c r="F26" s="60"/>
    </row>
    <row r="27" spans="1:6" ht="21.75" customHeight="1">
      <c r="A27" s="330" t="s">
        <v>280</v>
      </c>
      <c r="B27" s="337">
        <f>+B28+B38</f>
        <v>-25411369.479999997</v>
      </c>
      <c r="C27" s="338">
        <f>+C28+C38</f>
        <v>-4436201.33</v>
      </c>
      <c r="D27" s="339">
        <f>+D28+D38</f>
        <v>-20975168.149999999</v>
      </c>
      <c r="E27" s="337">
        <f>+E28+E38</f>
        <v>20975169</v>
      </c>
      <c r="F27" s="340">
        <f>+F28+F38</f>
        <v>0</v>
      </c>
    </row>
    <row r="28" spans="1:6" ht="22.5" customHeight="1">
      <c r="A28" s="333" t="s">
        <v>222</v>
      </c>
      <c r="B28" s="334">
        <f>SUM(B29:B36)</f>
        <v>-25411369.479999997</v>
      </c>
      <c r="C28" s="334">
        <f>SUM(C29:C36)</f>
        <v>-4436201.33</v>
      </c>
      <c r="D28" s="347">
        <f>SUM(D29:D36)</f>
        <v>-20975168.149999999</v>
      </c>
      <c r="E28" s="348">
        <f>SUM(E29:E36)</f>
        <v>20975169</v>
      </c>
      <c r="F28" s="349">
        <f>SUM(F29:F36)</f>
        <v>0</v>
      </c>
    </row>
    <row r="29" spans="1:6" ht="16.5" customHeight="1">
      <c r="A29" s="74" t="s">
        <v>405</v>
      </c>
      <c r="B29" s="269">
        <v>-10823220.859999999</v>
      </c>
      <c r="C29" s="269">
        <v>-4436201.33</v>
      </c>
      <c r="D29" s="167">
        <f t="shared" ref="D29:D36" si="2">+B29-C29</f>
        <v>-6387019.5299999993</v>
      </c>
      <c r="E29" s="84">
        <v>6387020</v>
      </c>
      <c r="F29" s="60">
        <v>0</v>
      </c>
    </row>
    <row r="30" spans="1:6" ht="18.75" customHeight="1">
      <c r="A30" s="74" t="s">
        <v>406</v>
      </c>
      <c r="B30" s="269">
        <v>0</v>
      </c>
      <c r="C30" s="269">
        <v>0</v>
      </c>
      <c r="D30" s="167">
        <f t="shared" si="2"/>
        <v>0</v>
      </c>
      <c r="E30" s="84">
        <v>0</v>
      </c>
      <c r="F30" s="60">
        <v>0</v>
      </c>
    </row>
    <row r="31" spans="1:6" ht="24">
      <c r="A31" s="74" t="s">
        <v>407</v>
      </c>
      <c r="B31" s="267">
        <v>0</v>
      </c>
      <c r="C31" s="267">
        <v>0</v>
      </c>
      <c r="D31" s="167">
        <f t="shared" si="2"/>
        <v>0</v>
      </c>
      <c r="E31" s="84">
        <v>0</v>
      </c>
      <c r="F31" s="60">
        <v>0</v>
      </c>
    </row>
    <row r="32" spans="1:6" ht="16.5" customHeight="1">
      <c r="A32" s="74" t="s">
        <v>408</v>
      </c>
      <c r="B32" s="267">
        <v>0</v>
      </c>
      <c r="C32" s="267">
        <v>0</v>
      </c>
      <c r="D32" s="167">
        <f t="shared" si="2"/>
        <v>0</v>
      </c>
      <c r="E32" s="84">
        <v>0</v>
      </c>
      <c r="F32" s="60">
        <v>0</v>
      </c>
    </row>
    <row r="33" spans="1:6" ht="16.5" customHeight="1">
      <c r="A33" s="74" t="s">
        <v>409</v>
      </c>
      <c r="B33" s="267">
        <v>0</v>
      </c>
      <c r="C33" s="267">
        <v>0</v>
      </c>
      <c r="D33" s="167">
        <f t="shared" si="2"/>
        <v>0</v>
      </c>
      <c r="E33" s="84">
        <v>0</v>
      </c>
      <c r="F33" s="60">
        <v>0</v>
      </c>
    </row>
    <row r="34" spans="1:6" ht="24">
      <c r="A34" s="74" t="s">
        <v>410</v>
      </c>
      <c r="B34" s="269">
        <v>-14588148.619999999</v>
      </c>
      <c r="C34" s="269">
        <v>0</v>
      </c>
      <c r="D34" s="167">
        <f t="shared" si="2"/>
        <v>-14588148.619999999</v>
      </c>
      <c r="E34" s="84">
        <v>14588149</v>
      </c>
      <c r="F34" s="60">
        <v>0</v>
      </c>
    </row>
    <row r="35" spans="1:6" ht="14.25" customHeight="1">
      <c r="A35" s="74" t="s">
        <v>411</v>
      </c>
      <c r="B35" s="267">
        <v>0</v>
      </c>
      <c r="C35" s="159">
        <v>0</v>
      </c>
      <c r="D35" s="167">
        <f t="shared" si="2"/>
        <v>0</v>
      </c>
      <c r="E35" s="84">
        <v>0</v>
      </c>
      <c r="F35" s="60">
        <v>0</v>
      </c>
    </row>
    <row r="36" spans="1:6" ht="19.5" customHeight="1">
      <c r="A36" s="74" t="s">
        <v>412</v>
      </c>
      <c r="B36" s="267">
        <v>0</v>
      </c>
      <c r="C36" s="159">
        <v>0</v>
      </c>
      <c r="D36" s="167">
        <f t="shared" si="2"/>
        <v>0</v>
      </c>
      <c r="E36" s="84">
        <v>0</v>
      </c>
      <c r="F36" s="60">
        <v>0</v>
      </c>
    </row>
    <row r="37" spans="1:6" ht="18.75" hidden="1" customHeight="1">
      <c r="A37" s="73"/>
      <c r="B37" s="267"/>
      <c r="C37" s="267"/>
      <c r="D37" s="168"/>
      <c r="E37" s="84"/>
      <c r="F37" s="60"/>
    </row>
    <row r="38" spans="1:6" ht="21" customHeight="1">
      <c r="A38" s="333" t="s">
        <v>413</v>
      </c>
      <c r="B38" s="346">
        <f>SUM(B39:B44)</f>
        <v>0</v>
      </c>
      <c r="C38" s="346">
        <f>SUM(C39:C44)</f>
        <v>0</v>
      </c>
      <c r="D38" s="347">
        <f>SUM(D39:D44)</f>
        <v>0</v>
      </c>
      <c r="E38" s="348">
        <f>SUM(E39:E44)</f>
        <v>0</v>
      </c>
      <c r="F38" s="349">
        <f>SUM(F39:F44)</f>
        <v>0</v>
      </c>
    </row>
    <row r="39" spans="1:6" ht="20.25" customHeight="1">
      <c r="A39" s="74" t="s">
        <v>414</v>
      </c>
      <c r="B39" s="270">
        <v>0</v>
      </c>
      <c r="C39" s="159">
        <v>0</v>
      </c>
      <c r="D39" s="167">
        <f t="shared" ref="D39:D47" si="3">+B39-C39</f>
        <v>0</v>
      </c>
      <c r="E39" s="84">
        <v>0</v>
      </c>
      <c r="F39" s="60">
        <v>0</v>
      </c>
    </row>
    <row r="40" spans="1:6">
      <c r="A40" s="74" t="s">
        <v>415</v>
      </c>
      <c r="B40" s="267">
        <v>0</v>
      </c>
      <c r="C40" s="159">
        <v>0</v>
      </c>
      <c r="D40" s="167">
        <f t="shared" si="3"/>
        <v>0</v>
      </c>
      <c r="E40" s="84">
        <v>0</v>
      </c>
      <c r="F40" s="60">
        <v>0</v>
      </c>
    </row>
    <row r="41" spans="1:6" ht="15.75" customHeight="1">
      <c r="A41" s="74" t="s">
        <v>416</v>
      </c>
      <c r="B41" s="267">
        <v>0</v>
      </c>
      <c r="C41" s="159">
        <v>0</v>
      </c>
      <c r="D41" s="167">
        <f t="shared" si="3"/>
        <v>0</v>
      </c>
      <c r="E41" s="84">
        <v>0</v>
      </c>
      <c r="F41" s="60">
        <v>0</v>
      </c>
    </row>
    <row r="42" spans="1:6" ht="14.25" customHeight="1">
      <c r="A42" s="74" t="s">
        <v>417</v>
      </c>
      <c r="B42" s="267">
        <v>0</v>
      </c>
      <c r="C42" s="159">
        <v>0</v>
      </c>
      <c r="D42" s="167">
        <f t="shared" si="3"/>
        <v>0</v>
      </c>
      <c r="E42" s="84">
        <v>0</v>
      </c>
      <c r="F42" s="60">
        <v>0</v>
      </c>
    </row>
    <row r="43" spans="1:6" ht="24">
      <c r="A43" s="74" t="s">
        <v>418</v>
      </c>
      <c r="B43" s="267">
        <v>0</v>
      </c>
      <c r="C43" s="159">
        <v>0</v>
      </c>
      <c r="D43" s="167">
        <f t="shared" si="3"/>
        <v>0</v>
      </c>
      <c r="E43" s="84">
        <v>0</v>
      </c>
      <c r="F43" s="60">
        <v>0</v>
      </c>
    </row>
    <row r="44" spans="1:6" ht="15" customHeight="1">
      <c r="A44" s="74" t="s">
        <v>419</v>
      </c>
      <c r="B44" s="267">
        <v>0</v>
      </c>
      <c r="C44" s="159">
        <v>0</v>
      </c>
      <c r="D44" s="167">
        <f t="shared" si="3"/>
        <v>0</v>
      </c>
      <c r="E44" s="84"/>
      <c r="F44" s="60">
        <v>0</v>
      </c>
    </row>
    <row r="45" spans="1:6" ht="3.75" customHeight="1">
      <c r="A45" s="73"/>
      <c r="B45" s="268"/>
      <c r="C45" s="268"/>
      <c r="D45" s="168"/>
      <c r="E45" s="84"/>
      <c r="F45" s="60"/>
    </row>
    <row r="46" spans="1:6" ht="27" customHeight="1">
      <c r="A46" s="330" t="s">
        <v>296</v>
      </c>
      <c r="B46" s="337">
        <f>+B47+B52+B59</f>
        <v>-676605401.82999992</v>
      </c>
      <c r="C46" s="338">
        <f>+C47+C52+C59</f>
        <v>-638251735.55999994</v>
      </c>
      <c r="D46" s="339">
        <f t="shared" si="3"/>
        <v>-38353666.269999981</v>
      </c>
      <c r="E46" s="337">
        <f>+E47+E52+E59</f>
        <v>46704874</v>
      </c>
      <c r="F46" s="340">
        <f>+F47+F52+F59</f>
        <v>8351209</v>
      </c>
    </row>
    <row r="47" spans="1:6" ht="23.25" customHeight="1">
      <c r="A47" s="333" t="s">
        <v>420</v>
      </c>
      <c r="B47" s="334">
        <f>SUM(B48:B50)</f>
        <v>-439522223.63999999</v>
      </c>
      <c r="C47" s="334">
        <f>SUM(C48:C50)</f>
        <v>-428528736.14999998</v>
      </c>
      <c r="D47" s="350">
        <f t="shared" si="3"/>
        <v>-10993487.49000001</v>
      </c>
      <c r="E47" s="348">
        <f>SUM(E48:E50)</f>
        <v>10993487</v>
      </c>
      <c r="F47" s="349">
        <f>SUM(F48:F50)</f>
        <v>0</v>
      </c>
    </row>
    <row r="48" spans="1:6" ht="20.25" customHeight="1">
      <c r="A48" s="74" t="s">
        <v>79</v>
      </c>
      <c r="B48" s="267">
        <v>-439030223.63999999</v>
      </c>
      <c r="C48" s="267">
        <v>-428528736.14999998</v>
      </c>
      <c r="D48" s="167">
        <f>+B48-C48</f>
        <v>-10501487.49000001</v>
      </c>
      <c r="E48" s="84">
        <v>10501487</v>
      </c>
      <c r="F48" s="60">
        <v>0</v>
      </c>
    </row>
    <row r="49" spans="1:12" ht="20.25" customHeight="1">
      <c r="A49" s="74" t="s">
        <v>80</v>
      </c>
      <c r="B49" s="267">
        <v>-492000</v>
      </c>
      <c r="C49" s="159">
        <v>0</v>
      </c>
      <c r="D49" s="167">
        <f>+B49-C49</f>
        <v>-492000</v>
      </c>
      <c r="E49" s="84">
        <v>492000</v>
      </c>
      <c r="F49" s="60">
        <v>0</v>
      </c>
    </row>
    <row r="50" spans="1:12" ht="28.5" customHeight="1">
      <c r="A50" s="74" t="s">
        <v>421</v>
      </c>
      <c r="B50" s="267">
        <v>0</v>
      </c>
      <c r="C50" s="159">
        <v>0</v>
      </c>
      <c r="D50" s="167">
        <f>+B50-C50</f>
        <v>0</v>
      </c>
      <c r="E50" s="84">
        <v>0</v>
      </c>
      <c r="F50" s="60">
        <v>0</v>
      </c>
    </row>
    <row r="51" spans="1:12">
      <c r="A51" s="73"/>
      <c r="B51" s="267"/>
      <c r="C51" s="267"/>
      <c r="D51" s="168"/>
      <c r="E51" s="84"/>
      <c r="F51" s="60"/>
      <c r="J51" s="162"/>
      <c r="K51" s="162"/>
      <c r="L51" s="162"/>
    </row>
    <row r="52" spans="1:12">
      <c r="A52" s="333" t="s">
        <v>225</v>
      </c>
      <c r="B52" s="346">
        <f>SUM(B53:B57)</f>
        <v>-237083178.38999996</v>
      </c>
      <c r="C52" s="346">
        <f>SUM(C53:C57)</f>
        <v>-209722999.41000003</v>
      </c>
      <c r="D52" s="347">
        <f t="shared" ref="D52:D57" si="4">+B52-C52</f>
        <v>-27360178.97999993</v>
      </c>
      <c r="E52" s="348">
        <f>SUM(E53:E57)</f>
        <v>35711387</v>
      </c>
      <c r="F52" s="349">
        <f>SUM(F53:F57)</f>
        <v>8351209</v>
      </c>
      <c r="J52" s="162"/>
      <c r="K52" s="162"/>
      <c r="L52" s="162"/>
    </row>
    <row r="53" spans="1:12" ht="23.25" customHeight="1">
      <c r="A53" s="74" t="s">
        <v>82</v>
      </c>
      <c r="B53" s="271">
        <v>6122679.1200000001</v>
      </c>
      <c r="C53" s="271">
        <v>4991631.5</v>
      </c>
      <c r="D53" s="167">
        <f t="shared" si="4"/>
        <v>1131047.6200000001</v>
      </c>
      <c r="E53" s="84"/>
      <c r="F53" s="60">
        <v>1131048</v>
      </c>
      <c r="J53" s="162"/>
      <c r="K53" s="162"/>
      <c r="L53" s="162"/>
    </row>
    <row r="54" spans="1:12" ht="19.5" customHeight="1">
      <c r="A54" s="74" t="s">
        <v>83</v>
      </c>
      <c r="B54" s="269">
        <v>-136447501.96000001</v>
      </c>
      <c r="C54" s="269">
        <v>-141445919.37</v>
      </c>
      <c r="D54" s="167">
        <f>+B54-C54+1</f>
        <v>4998418.4099999964</v>
      </c>
      <c r="E54" s="84"/>
      <c r="F54" s="60">
        <v>4998418</v>
      </c>
      <c r="J54" s="162"/>
      <c r="K54" s="162"/>
      <c r="L54" s="162"/>
    </row>
    <row r="55" spans="1:12" ht="16.5" customHeight="1">
      <c r="A55" s="74" t="s">
        <v>84</v>
      </c>
      <c r="B55" s="269">
        <v>-217888259.19999999</v>
      </c>
      <c r="C55" s="269">
        <v>-182176872.11000001</v>
      </c>
      <c r="D55" s="167">
        <f t="shared" si="4"/>
        <v>-35711387.089999974</v>
      </c>
      <c r="E55" s="84">
        <v>35711387</v>
      </c>
      <c r="F55" s="60">
        <v>0</v>
      </c>
      <c r="J55" s="162"/>
      <c r="K55" s="162"/>
      <c r="L55" s="162"/>
    </row>
    <row r="56" spans="1:12" ht="25.5" customHeight="1">
      <c r="A56" s="74" t="s">
        <v>85</v>
      </c>
      <c r="B56" s="271">
        <v>0</v>
      </c>
      <c r="C56" s="271">
        <v>0</v>
      </c>
      <c r="D56" s="167">
        <f t="shared" si="4"/>
        <v>0</v>
      </c>
      <c r="E56" s="84">
        <v>0</v>
      </c>
      <c r="F56" s="60">
        <v>0</v>
      </c>
      <c r="J56" s="162"/>
      <c r="K56" s="162"/>
      <c r="L56" s="162"/>
    </row>
    <row r="57" spans="1:12" ht="21.75" customHeight="1">
      <c r="A57" s="74" t="s">
        <v>422</v>
      </c>
      <c r="B57" s="269">
        <v>111129903.65000001</v>
      </c>
      <c r="C57" s="269">
        <v>108908160.56999999</v>
      </c>
      <c r="D57" s="167">
        <f t="shared" si="4"/>
        <v>2221743.0800000131</v>
      </c>
      <c r="E57" s="84">
        <v>0</v>
      </c>
      <c r="F57" s="60">
        <v>2221743</v>
      </c>
      <c r="J57" s="162"/>
      <c r="K57" s="162"/>
      <c r="L57" s="162"/>
    </row>
    <row r="58" spans="1:12">
      <c r="A58" s="73"/>
      <c r="B58" s="267"/>
      <c r="C58" s="267"/>
      <c r="D58" s="168"/>
      <c r="E58" s="84"/>
      <c r="F58" s="60"/>
      <c r="J58" s="162"/>
      <c r="K58" s="162"/>
      <c r="L58" s="162"/>
    </row>
    <row r="59" spans="1:12" ht="30" customHeight="1">
      <c r="A59" s="333" t="s">
        <v>226</v>
      </c>
      <c r="B59" s="346">
        <f>SUM(B60:B61)</f>
        <v>0.2</v>
      </c>
      <c r="C59" s="346">
        <f>SUM(C60:C61)</f>
        <v>0</v>
      </c>
      <c r="D59" s="347">
        <f>+B59-C59</f>
        <v>0.2</v>
      </c>
      <c r="E59" s="348">
        <f>SUM(E60:E61)</f>
        <v>0</v>
      </c>
      <c r="F59" s="349">
        <f>SUM(F60:F61)</f>
        <v>0</v>
      </c>
    </row>
    <row r="60" spans="1:12" ht="20.25" customHeight="1">
      <c r="A60" s="74" t="s">
        <v>423</v>
      </c>
      <c r="B60" s="267"/>
      <c r="C60" s="159">
        <v>0</v>
      </c>
      <c r="D60" s="167">
        <f>+B60-C60</f>
        <v>0</v>
      </c>
      <c r="E60" s="84">
        <v>0</v>
      </c>
      <c r="F60" s="60">
        <v>0</v>
      </c>
    </row>
    <row r="61" spans="1:12" ht="24">
      <c r="A61" s="74" t="s">
        <v>424</v>
      </c>
      <c r="B61" s="268">
        <v>0.2</v>
      </c>
      <c r="C61" s="272">
        <v>0</v>
      </c>
      <c r="D61" s="167">
        <f>+B61-C61</f>
        <v>0.2</v>
      </c>
      <c r="E61" s="84">
        <v>0</v>
      </c>
      <c r="F61" s="60">
        <v>0</v>
      </c>
    </row>
    <row r="62" spans="1:12" ht="24" customHeight="1" thickBot="1">
      <c r="A62" s="351" t="s">
        <v>88</v>
      </c>
      <c r="B62" s="352">
        <f>+B6+B27+B46</f>
        <v>0</v>
      </c>
      <c r="C62" s="352">
        <f>+C6+C27+C46</f>
        <v>0</v>
      </c>
      <c r="D62" s="352">
        <f>+D6+D27+D46</f>
        <v>0</v>
      </c>
      <c r="E62" s="353">
        <f>+E6+E27+E46</f>
        <v>76643878</v>
      </c>
      <c r="F62" s="354">
        <f>+F6+F27+F46-0.6</f>
        <v>76643878.400000006</v>
      </c>
      <c r="H62" s="83"/>
    </row>
    <row r="63" spans="1:12" ht="9.75" customHeight="1" thickBot="1">
      <c r="A63" s="66"/>
      <c r="B63" s="66"/>
      <c r="C63" s="66"/>
      <c r="D63" s="169"/>
      <c r="E63" s="66"/>
      <c r="F63" s="66"/>
    </row>
    <row r="64" spans="1:12" ht="23.25" customHeight="1">
      <c r="A64" s="1069" t="s">
        <v>649</v>
      </c>
      <c r="B64" s="1070"/>
      <c r="C64" s="1070"/>
      <c r="D64" s="482" t="s">
        <v>647</v>
      </c>
      <c r="E64" s="85"/>
      <c r="F64" s="78"/>
    </row>
    <row r="65" spans="1:8" ht="20.25" customHeight="1">
      <c r="A65" s="1049" t="s">
        <v>648</v>
      </c>
      <c r="B65" s="1050"/>
      <c r="C65" s="1050"/>
      <c r="D65" s="1051" t="s">
        <v>654</v>
      </c>
      <c r="E65" s="1051"/>
      <c r="F65" s="79"/>
      <c r="H65" s="162"/>
    </row>
    <row r="66" spans="1:8" ht="18" customHeight="1">
      <c r="A66" s="484" t="s">
        <v>650</v>
      </c>
      <c r="B66" s="481"/>
      <c r="C66" s="481"/>
      <c r="D66" s="1051" t="s">
        <v>610</v>
      </c>
      <c r="E66" s="1051"/>
      <c r="F66" s="79"/>
    </row>
    <row r="67" spans="1:8" ht="48.75" customHeight="1" thickBot="1">
      <c r="A67" s="1064" t="s">
        <v>388</v>
      </c>
      <c r="B67" s="1065"/>
      <c r="C67" s="1065"/>
      <c r="D67" s="1065"/>
      <c r="E67" s="1065"/>
      <c r="F67" s="1066"/>
    </row>
    <row r="68" spans="1:8" ht="27.75" customHeight="1">
      <c r="A68" s="66"/>
      <c r="B68" s="66"/>
      <c r="C68" s="66"/>
      <c r="D68" s="169"/>
      <c r="E68" s="66"/>
      <c r="F68" s="66"/>
    </row>
    <row r="69" spans="1:8">
      <c r="A69" s="66"/>
      <c r="B69" s="66"/>
      <c r="C69" s="66"/>
      <c r="D69" s="169"/>
      <c r="E69" s="66"/>
      <c r="F69" s="66"/>
    </row>
    <row r="70" spans="1:8">
      <c r="A70" s="66"/>
      <c r="B70" s="66"/>
      <c r="C70" s="83">
        <f>C62/2</f>
        <v>0</v>
      </c>
      <c r="D70" s="169"/>
      <c r="E70" s="66"/>
      <c r="F70" s="66"/>
    </row>
    <row r="71" spans="1:8">
      <c r="A71" s="66"/>
      <c r="B71" s="275"/>
      <c r="C71" s="275"/>
      <c r="D71" s="341"/>
      <c r="E71" s="275"/>
      <c r="F71" s="275"/>
    </row>
    <row r="72" spans="1:8">
      <c r="A72" s="66"/>
      <c r="B72" s="23"/>
      <c r="C72" s="23"/>
      <c r="D72" s="341"/>
      <c r="E72" s="23"/>
      <c r="F72" s="23"/>
    </row>
    <row r="73" spans="1:8">
      <c r="A73" s="66"/>
      <c r="B73" s="275"/>
      <c r="C73" s="23"/>
      <c r="D73" s="341"/>
      <c r="E73" s="23"/>
      <c r="F73" s="23"/>
    </row>
    <row r="74" spans="1:8">
      <c r="A74" s="66"/>
      <c r="B74" s="23"/>
      <c r="C74" s="23"/>
      <c r="D74" s="341"/>
      <c r="E74" s="23"/>
      <c r="F74" s="23"/>
    </row>
    <row r="75" spans="1:8">
      <c r="A75" s="66"/>
      <c r="B75" s="66"/>
      <c r="C75" s="66"/>
      <c r="D75" s="169"/>
      <c r="E75" s="66"/>
      <c r="F75" s="66"/>
    </row>
    <row r="76" spans="1:8">
      <c r="A76" s="66"/>
      <c r="B76" s="66"/>
      <c r="C76" s="66"/>
      <c r="D76" s="169"/>
      <c r="E76" s="66"/>
      <c r="F76" s="66"/>
    </row>
    <row r="77" spans="1:8">
      <c r="A77" s="66"/>
      <c r="B77" s="66"/>
      <c r="C77" s="66"/>
      <c r="D77" s="169"/>
      <c r="E77" s="66"/>
      <c r="F77" s="66"/>
    </row>
    <row r="78" spans="1:8">
      <c r="A78" s="66"/>
      <c r="B78" s="66"/>
      <c r="C78" s="66"/>
      <c r="D78" s="169"/>
      <c r="E78" s="66"/>
      <c r="F78" s="66"/>
    </row>
    <row r="79" spans="1:8">
      <c r="A79" s="66"/>
      <c r="B79" s="66"/>
      <c r="C79" s="66"/>
      <c r="D79" s="169"/>
      <c r="E79" s="66"/>
      <c r="F79" s="66"/>
    </row>
    <row r="80" spans="1:8">
      <c r="A80" s="66"/>
      <c r="B80" s="66"/>
      <c r="C80" s="66"/>
      <c r="D80" s="169"/>
      <c r="E80" s="66"/>
      <c r="F80" s="66"/>
    </row>
    <row r="81" spans="1:7">
      <c r="A81" s="66"/>
      <c r="B81" s="66"/>
      <c r="C81" s="66"/>
      <c r="D81" s="169"/>
      <c r="E81" s="66"/>
      <c r="F81" s="66"/>
    </row>
    <row r="82" spans="1:7" s="66" customFormat="1">
      <c r="D82" s="169"/>
      <c r="G82" s="162"/>
    </row>
    <row r="83" spans="1:7" s="66" customFormat="1">
      <c r="D83" s="169"/>
      <c r="G83" s="162"/>
    </row>
    <row r="84" spans="1:7" s="66" customFormat="1">
      <c r="D84" s="169"/>
      <c r="G84" s="162"/>
    </row>
    <row r="85" spans="1:7" s="66" customFormat="1">
      <c r="D85" s="169"/>
      <c r="G85" s="162"/>
    </row>
    <row r="86" spans="1:7" s="66" customFormat="1">
      <c r="D86" s="169"/>
      <c r="G86" s="162"/>
    </row>
    <row r="87" spans="1:7" s="66" customFormat="1">
      <c r="D87" s="169"/>
      <c r="G87" s="162"/>
    </row>
    <row r="88" spans="1:7" s="66" customFormat="1">
      <c r="D88" s="169"/>
      <c r="G88" s="162"/>
    </row>
    <row r="89" spans="1:7" s="66" customFormat="1">
      <c r="D89" s="169"/>
      <c r="G89" s="162"/>
    </row>
    <row r="90" spans="1:7" s="66" customFormat="1">
      <c r="D90" s="169"/>
      <c r="G90" s="162"/>
    </row>
    <row r="91" spans="1:7" s="66" customFormat="1">
      <c r="D91" s="169"/>
      <c r="G91" s="162"/>
    </row>
    <row r="92" spans="1:7" s="66" customFormat="1">
      <c r="D92" s="169"/>
      <c r="G92" s="162"/>
    </row>
    <row r="93" spans="1:7" s="66" customFormat="1">
      <c r="D93" s="169"/>
      <c r="G93" s="162"/>
    </row>
    <row r="94" spans="1:7" s="66" customFormat="1">
      <c r="D94" s="169"/>
      <c r="G94" s="162"/>
    </row>
    <row r="95" spans="1:7" s="66" customFormat="1">
      <c r="D95" s="169"/>
      <c r="G95" s="162"/>
    </row>
    <row r="96" spans="1:7" s="66" customFormat="1">
      <c r="D96" s="169"/>
      <c r="G96" s="162"/>
    </row>
    <row r="97" spans="4:7" s="66" customFormat="1">
      <c r="D97" s="169"/>
      <c r="G97" s="162"/>
    </row>
    <row r="98" spans="4:7" s="66" customFormat="1">
      <c r="D98" s="169"/>
      <c r="G98" s="162"/>
    </row>
    <row r="99" spans="4:7" s="66" customFormat="1">
      <c r="D99" s="169"/>
      <c r="G99" s="162"/>
    </row>
    <row r="100" spans="4:7" s="66" customFormat="1">
      <c r="D100" s="169"/>
      <c r="G100" s="162"/>
    </row>
    <row r="101" spans="4:7" s="66" customFormat="1">
      <c r="D101" s="169"/>
      <c r="G101" s="162"/>
    </row>
    <row r="102" spans="4:7" s="66" customFormat="1">
      <c r="D102" s="169"/>
      <c r="G102" s="162"/>
    </row>
    <row r="103" spans="4:7" s="66" customFormat="1">
      <c r="D103" s="169"/>
      <c r="G103" s="162"/>
    </row>
    <row r="104" spans="4:7" s="66" customFormat="1">
      <c r="D104" s="169"/>
      <c r="G104" s="162"/>
    </row>
    <row r="105" spans="4:7" s="66" customFormat="1">
      <c r="D105" s="169"/>
      <c r="G105" s="162"/>
    </row>
    <row r="106" spans="4:7" s="66" customFormat="1">
      <c r="D106" s="169"/>
      <c r="G106" s="162"/>
    </row>
    <row r="107" spans="4:7" s="66" customFormat="1">
      <c r="D107" s="169"/>
      <c r="G107" s="162"/>
    </row>
    <row r="108" spans="4:7" s="66" customFormat="1">
      <c r="D108" s="169"/>
      <c r="G108" s="162"/>
    </row>
    <row r="109" spans="4:7" s="66" customFormat="1">
      <c r="D109" s="169"/>
      <c r="G109" s="162"/>
    </row>
    <row r="110" spans="4:7" s="66" customFormat="1">
      <c r="D110" s="169"/>
      <c r="G110" s="162"/>
    </row>
    <row r="111" spans="4:7" s="66" customFormat="1">
      <c r="D111" s="169"/>
      <c r="G111" s="162"/>
    </row>
    <row r="112" spans="4:7" s="66" customFormat="1">
      <c r="D112" s="169"/>
      <c r="G112" s="162"/>
    </row>
    <row r="113" spans="4:7" s="66" customFormat="1">
      <c r="D113" s="169"/>
      <c r="G113" s="162"/>
    </row>
    <row r="114" spans="4:7" s="66" customFormat="1">
      <c r="D114" s="169"/>
      <c r="G114" s="162"/>
    </row>
    <row r="115" spans="4:7" s="66" customFormat="1">
      <c r="D115" s="169"/>
      <c r="G115" s="162"/>
    </row>
    <row r="116" spans="4:7" s="66" customFormat="1">
      <c r="D116" s="169"/>
      <c r="G116" s="162"/>
    </row>
    <row r="117" spans="4:7" s="66" customFormat="1">
      <c r="D117" s="169"/>
      <c r="G117" s="162"/>
    </row>
    <row r="118" spans="4:7" s="66" customFormat="1">
      <c r="D118" s="169"/>
      <c r="G118" s="162"/>
    </row>
    <row r="119" spans="4:7" s="66" customFormat="1">
      <c r="D119" s="169"/>
      <c r="G119" s="162"/>
    </row>
    <row r="120" spans="4:7" s="66" customFormat="1">
      <c r="D120" s="169"/>
      <c r="G120" s="162"/>
    </row>
    <row r="121" spans="4:7" s="66" customFormat="1">
      <c r="D121" s="169"/>
      <c r="G121" s="162"/>
    </row>
    <row r="122" spans="4:7" s="66" customFormat="1">
      <c r="D122" s="169"/>
      <c r="G122" s="162"/>
    </row>
    <row r="123" spans="4:7" s="66" customFormat="1">
      <c r="D123" s="169"/>
      <c r="G123" s="162"/>
    </row>
    <row r="124" spans="4:7" s="66" customFormat="1">
      <c r="D124" s="169"/>
      <c r="G124" s="162"/>
    </row>
    <row r="125" spans="4:7" s="66" customFormat="1">
      <c r="D125" s="169"/>
      <c r="G125" s="162"/>
    </row>
    <row r="126" spans="4:7" s="66" customFormat="1">
      <c r="D126" s="169"/>
      <c r="G126" s="162"/>
    </row>
    <row r="127" spans="4:7" s="66" customFormat="1">
      <c r="D127" s="169"/>
      <c r="G127" s="162"/>
    </row>
    <row r="128" spans="4:7" s="66" customFormat="1">
      <c r="D128" s="169"/>
      <c r="G128" s="162"/>
    </row>
    <row r="129" spans="4:7" s="66" customFormat="1">
      <c r="D129" s="169"/>
      <c r="G129" s="162"/>
    </row>
    <row r="130" spans="4:7" s="66" customFormat="1">
      <c r="D130" s="169"/>
      <c r="G130" s="162"/>
    </row>
    <row r="131" spans="4:7" s="66" customFormat="1">
      <c r="D131" s="169"/>
      <c r="G131" s="162"/>
    </row>
    <row r="132" spans="4:7" s="66" customFormat="1">
      <c r="D132" s="169"/>
      <c r="G132" s="162"/>
    </row>
    <row r="133" spans="4:7" s="66" customFormat="1">
      <c r="D133" s="169"/>
      <c r="G133" s="162"/>
    </row>
    <row r="134" spans="4:7" s="66" customFormat="1">
      <c r="D134" s="169"/>
      <c r="G134" s="162"/>
    </row>
    <row r="135" spans="4:7" s="66" customFormat="1">
      <c r="D135" s="169"/>
      <c r="G135" s="162"/>
    </row>
    <row r="136" spans="4:7" s="66" customFormat="1">
      <c r="D136" s="169"/>
      <c r="G136" s="162"/>
    </row>
    <row r="137" spans="4:7" s="66" customFormat="1">
      <c r="D137" s="169"/>
      <c r="G137" s="162"/>
    </row>
    <row r="138" spans="4:7" s="66" customFormat="1">
      <c r="D138" s="169"/>
      <c r="G138" s="162"/>
    </row>
    <row r="139" spans="4:7" s="66" customFormat="1">
      <c r="D139" s="169"/>
      <c r="G139" s="162"/>
    </row>
    <row r="140" spans="4:7" s="66" customFormat="1">
      <c r="D140" s="169"/>
      <c r="G140" s="162"/>
    </row>
    <row r="141" spans="4:7" s="66" customFormat="1">
      <c r="D141" s="169"/>
      <c r="G141" s="162"/>
    </row>
    <row r="142" spans="4:7" s="66" customFormat="1">
      <c r="D142" s="169"/>
      <c r="G142" s="162"/>
    </row>
    <row r="143" spans="4:7" s="66" customFormat="1">
      <c r="D143" s="169"/>
      <c r="G143" s="162"/>
    </row>
    <row r="144" spans="4:7" s="66" customFormat="1">
      <c r="D144" s="169"/>
      <c r="G144" s="162"/>
    </row>
    <row r="145" spans="4:7" s="66" customFormat="1">
      <c r="D145" s="169"/>
      <c r="G145" s="162"/>
    </row>
    <row r="146" spans="4:7" s="66" customFormat="1">
      <c r="D146" s="169"/>
      <c r="G146" s="162"/>
    </row>
    <row r="147" spans="4:7" s="66" customFormat="1">
      <c r="D147" s="169"/>
      <c r="G147" s="162"/>
    </row>
    <row r="148" spans="4:7" s="66" customFormat="1">
      <c r="D148" s="169"/>
      <c r="G148" s="162"/>
    </row>
    <row r="149" spans="4:7" s="66" customFormat="1">
      <c r="D149" s="169"/>
      <c r="G149" s="162"/>
    </row>
    <row r="150" spans="4:7" s="66" customFormat="1">
      <c r="D150" s="169"/>
      <c r="G150" s="162"/>
    </row>
    <row r="151" spans="4:7" s="66" customFormat="1">
      <c r="D151" s="169"/>
      <c r="G151" s="162"/>
    </row>
    <row r="152" spans="4:7" s="66" customFormat="1">
      <c r="D152" s="169"/>
      <c r="G152" s="162"/>
    </row>
    <row r="153" spans="4:7" s="66" customFormat="1">
      <c r="D153" s="169"/>
      <c r="G153" s="162"/>
    </row>
    <row r="154" spans="4:7" s="66" customFormat="1">
      <c r="D154" s="169"/>
      <c r="G154" s="162"/>
    </row>
    <row r="155" spans="4:7" s="66" customFormat="1">
      <c r="D155" s="169"/>
      <c r="G155" s="162"/>
    </row>
    <row r="156" spans="4:7" s="66" customFormat="1">
      <c r="D156" s="169"/>
      <c r="G156" s="162"/>
    </row>
    <row r="157" spans="4:7" s="66" customFormat="1">
      <c r="D157" s="169"/>
      <c r="G157" s="162"/>
    </row>
    <row r="158" spans="4:7" s="66" customFormat="1">
      <c r="D158" s="169"/>
      <c r="G158" s="162"/>
    </row>
    <row r="159" spans="4:7" s="66" customFormat="1">
      <c r="D159" s="169"/>
      <c r="G159" s="162"/>
    </row>
    <row r="160" spans="4:7" s="66" customFormat="1">
      <c r="D160" s="169"/>
      <c r="G160" s="162"/>
    </row>
    <row r="161" spans="4:7" s="66" customFormat="1">
      <c r="D161" s="169"/>
      <c r="G161" s="162"/>
    </row>
    <row r="162" spans="4:7" s="66" customFormat="1">
      <c r="D162" s="169"/>
      <c r="G162" s="162"/>
    </row>
    <row r="163" spans="4:7" s="66" customFormat="1">
      <c r="D163" s="169"/>
      <c r="G163" s="162"/>
    </row>
    <row r="164" spans="4:7" s="66" customFormat="1">
      <c r="D164" s="169"/>
      <c r="G164" s="162"/>
    </row>
    <row r="165" spans="4:7" s="66" customFormat="1">
      <c r="D165" s="169"/>
      <c r="G165" s="162"/>
    </row>
    <row r="166" spans="4:7" s="66" customFormat="1">
      <c r="D166" s="169"/>
      <c r="G166" s="162"/>
    </row>
    <row r="167" spans="4:7" s="66" customFormat="1">
      <c r="D167" s="169"/>
      <c r="G167" s="162"/>
    </row>
    <row r="168" spans="4:7" s="66" customFormat="1">
      <c r="D168" s="169"/>
      <c r="G168" s="162"/>
    </row>
    <row r="169" spans="4:7" s="66" customFormat="1">
      <c r="D169" s="169"/>
      <c r="G169" s="162"/>
    </row>
    <row r="170" spans="4:7" s="66" customFormat="1">
      <c r="D170" s="169"/>
      <c r="G170" s="162"/>
    </row>
    <row r="171" spans="4:7" s="66" customFormat="1">
      <c r="D171" s="169"/>
      <c r="G171" s="162"/>
    </row>
    <row r="172" spans="4:7" s="66" customFormat="1">
      <c r="D172" s="169"/>
      <c r="G172" s="162"/>
    </row>
    <row r="173" spans="4:7" s="66" customFormat="1">
      <c r="D173" s="169"/>
      <c r="G173" s="162"/>
    </row>
    <row r="174" spans="4:7" s="66" customFormat="1">
      <c r="D174" s="169"/>
      <c r="G174" s="162"/>
    </row>
    <row r="175" spans="4:7" s="66" customFormat="1">
      <c r="D175" s="169"/>
      <c r="G175" s="162"/>
    </row>
    <row r="176" spans="4:7" s="66" customFormat="1">
      <c r="D176" s="169"/>
      <c r="G176" s="162"/>
    </row>
    <row r="177" spans="4:7" s="66" customFormat="1">
      <c r="D177" s="169"/>
      <c r="G177" s="162"/>
    </row>
    <row r="178" spans="4:7" s="66" customFormat="1">
      <c r="D178" s="169"/>
      <c r="G178" s="162"/>
    </row>
    <row r="179" spans="4:7" s="66" customFormat="1">
      <c r="D179" s="169"/>
      <c r="G179" s="162"/>
    </row>
    <row r="180" spans="4:7" s="66" customFormat="1">
      <c r="D180" s="169"/>
      <c r="G180" s="162"/>
    </row>
    <row r="181" spans="4:7" s="66" customFormat="1">
      <c r="D181" s="169"/>
      <c r="G181" s="162"/>
    </row>
    <row r="182" spans="4:7" s="66" customFormat="1">
      <c r="D182" s="169"/>
      <c r="G182" s="162"/>
    </row>
    <row r="183" spans="4:7" s="66" customFormat="1">
      <c r="D183" s="169"/>
      <c r="G183" s="162"/>
    </row>
    <row r="184" spans="4:7" s="66" customFormat="1">
      <c r="D184" s="169"/>
      <c r="G184" s="162"/>
    </row>
    <row r="185" spans="4:7" s="66" customFormat="1">
      <c r="D185" s="169"/>
      <c r="G185" s="162"/>
    </row>
    <row r="186" spans="4:7" s="66" customFormat="1">
      <c r="D186" s="169"/>
      <c r="G186" s="162"/>
    </row>
    <row r="187" spans="4:7" s="66" customFormat="1">
      <c r="D187" s="169"/>
      <c r="G187" s="162"/>
    </row>
    <row r="188" spans="4:7" s="66" customFormat="1">
      <c r="D188" s="169"/>
      <c r="G188" s="162"/>
    </row>
    <row r="189" spans="4:7" s="66" customFormat="1">
      <c r="D189" s="169"/>
      <c r="G189" s="162"/>
    </row>
    <row r="190" spans="4:7" s="66" customFormat="1">
      <c r="D190" s="169"/>
      <c r="G190" s="162"/>
    </row>
    <row r="191" spans="4:7" s="66" customFormat="1">
      <c r="D191" s="169"/>
      <c r="G191" s="162"/>
    </row>
    <row r="192" spans="4:7" s="66" customFormat="1">
      <c r="D192" s="169"/>
      <c r="G192" s="162"/>
    </row>
    <row r="193" spans="4:7" s="66" customFormat="1">
      <c r="D193" s="169"/>
      <c r="G193" s="162"/>
    </row>
    <row r="194" spans="4:7" s="66" customFormat="1">
      <c r="D194" s="169"/>
      <c r="G194" s="162"/>
    </row>
    <row r="195" spans="4:7" s="66" customFormat="1">
      <c r="D195" s="169"/>
      <c r="G195" s="162"/>
    </row>
    <row r="196" spans="4:7" s="66" customFormat="1">
      <c r="D196" s="169"/>
      <c r="G196" s="162"/>
    </row>
    <row r="197" spans="4:7" s="66" customFormat="1">
      <c r="D197" s="169"/>
      <c r="G197" s="162"/>
    </row>
    <row r="198" spans="4:7" s="66" customFormat="1">
      <c r="D198" s="169"/>
      <c r="G198" s="162"/>
    </row>
    <row r="199" spans="4:7" s="66" customFormat="1">
      <c r="D199" s="169"/>
      <c r="G199" s="162"/>
    </row>
    <row r="200" spans="4:7" s="66" customFormat="1">
      <c r="D200" s="169"/>
      <c r="G200" s="162"/>
    </row>
    <row r="201" spans="4:7" s="66" customFormat="1">
      <c r="D201" s="169"/>
      <c r="G201" s="162"/>
    </row>
    <row r="202" spans="4:7" s="66" customFormat="1">
      <c r="D202" s="169"/>
      <c r="G202" s="162"/>
    </row>
    <row r="203" spans="4:7" s="66" customFormat="1">
      <c r="D203" s="169"/>
      <c r="G203" s="162"/>
    </row>
    <row r="204" spans="4:7" s="66" customFormat="1">
      <c r="D204" s="169"/>
      <c r="G204" s="162"/>
    </row>
    <row r="205" spans="4:7" s="66" customFormat="1">
      <c r="D205" s="169"/>
      <c r="G205" s="162"/>
    </row>
    <row r="206" spans="4:7" s="66" customFormat="1">
      <c r="D206" s="169"/>
      <c r="G206" s="162"/>
    </row>
    <row r="207" spans="4:7" s="66" customFormat="1">
      <c r="D207" s="169"/>
      <c r="G207" s="162"/>
    </row>
  </sheetData>
  <mergeCells count="9">
    <mergeCell ref="A1:F1"/>
    <mergeCell ref="A3:F3"/>
    <mergeCell ref="A4:F4"/>
    <mergeCell ref="A67:F67"/>
    <mergeCell ref="A2:F2"/>
    <mergeCell ref="A65:C65"/>
    <mergeCell ref="D66:E66"/>
    <mergeCell ref="D65:E65"/>
    <mergeCell ref="A64:C64"/>
  </mergeCells>
  <phoneticPr fontId="5" type="noConversion"/>
  <printOptions horizontalCentered="1" verticalCentered="1"/>
  <pageMargins left="0.51181102362204722" right="0.51181102362204722" top="0.94488188976377963" bottom="1.1417322834645669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O202"/>
  <sheetViews>
    <sheetView topLeftCell="A13" workbookViewId="0">
      <selection activeCell="G30" sqref="G30"/>
    </sheetView>
  </sheetViews>
  <sheetFormatPr baseColWidth="10" defaultColWidth="11.375" defaultRowHeight="12"/>
  <cols>
    <col min="1" max="1" width="41.625" style="65" customWidth="1"/>
    <col min="2" max="2" width="15.625" style="65" customWidth="1"/>
    <col min="3" max="3" width="14" style="65" customWidth="1"/>
    <col min="4" max="4" width="13.375" style="65" customWidth="1"/>
    <col min="5" max="5" width="13.25" style="65" customWidth="1"/>
    <col min="6" max="6" width="15" style="65" customWidth="1"/>
    <col min="7" max="7" width="12.625" style="66" bestFit="1" customWidth="1"/>
    <col min="8" max="8" width="12.625" style="162" bestFit="1" customWidth="1"/>
    <col min="9" max="9" width="15.75" style="162" customWidth="1"/>
    <col min="10" max="10" width="12.375" style="191" customWidth="1"/>
    <col min="11" max="11" width="17" style="66" customWidth="1"/>
    <col min="12" max="15" width="11.375" style="66"/>
    <col min="16" max="16384" width="11.375" style="65"/>
  </cols>
  <sheetData>
    <row r="1" spans="1:14" ht="15.75" customHeight="1">
      <c r="A1" s="1052" t="str">
        <f>'A -Edo. Sit. Financiera'!A2:F2</f>
        <v>UNIVERSIDAD TECNOLOGICA DE QUERETARO</v>
      </c>
      <c r="B1" s="1053"/>
      <c r="C1" s="1053"/>
      <c r="D1" s="1053"/>
      <c r="E1" s="1053"/>
      <c r="F1" s="1054"/>
    </row>
    <row r="2" spans="1:14" ht="15.75" customHeight="1">
      <c r="A2" s="1038" t="s">
        <v>427</v>
      </c>
      <c r="B2" s="1039"/>
      <c r="C2" s="1039"/>
      <c r="D2" s="1039"/>
      <c r="E2" s="1039"/>
      <c r="F2" s="1040"/>
    </row>
    <row r="3" spans="1:14" ht="16.5">
      <c r="A3" s="1055" t="s">
        <v>430</v>
      </c>
      <c r="B3" s="1056"/>
      <c r="C3" s="1056"/>
      <c r="D3" s="1056"/>
      <c r="E3" s="1056"/>
      <c r="F3" s="1057"/>
      <c r="H3"/>
    </row>
    <row r="4" spans="1:14" ht="16.5" thickBot="1">
      <c r="A4" s="1058" t="str">
        <f>'A -Edo. Sit. Financiera'!A5:F5</f>
        <v>DEL MES DE ENERO AL MES DICIEMBRE DEL 2017</v>
      </c>
      <c r="B4" s="1059"/>
      <c r="C4" s="1059"/>
      <c r="D4" s="1059"/>
      <c r="E4" s="1059"/>
      <c r="F4" s="1060"/>
    </row>
    <row r="5" spans="1:14" ht="53.25" customHeight="1" thickBot="1">
      <c r="A5" s="80" t="s">
        <v>287</v>
      </c>
      <c r="B5" s="81" t="s">
        <v>76</v>
      </c>
      <c r="C5" s="81" t="s">
        <v>77</v>
      </c>
      <c r="D5" s="81" t="s">
        <v>15</v>
      </c>
      <c r="E5" s="81" t="s">
        <v>16</v>
      </c>
      <c r="F5" s="82" t="s">
        <v>17</v>
      </c>
    </row>
    <row r="6" spans="1:14" ht="24">
      <c r="A6" s="72" t="s">
        <v>78</v>
      </c>
      <c r="B6" s="264">
        <v>0</v>
      </c>
      <c r="C6" s="264">
        <v>0</v>
      </c>
      <c r="D6" s="264">
        <v>-108908160.56999999</v>
      </c>
      <c r="E6" s="264">
        <v>0</v>
      </c>
      <c r="F6" s="329">
        <f>SUM(B6:E6)</f>
        <v>-108908160.56999999</v>
      </c>
    </row>
    <row r="7" spans="1:14">
      <c r="A7" s="73" t="s">
        <v>18</v>
      </c>
      <c r="B7" s="196"/>
      <c r="C7" s="196"/>
      <c r="D7" s="196"/>
      <c r="E7" s="196"/>
      <c r="F7" s="60"/>
    </row>
    <row r="8" spans="1:14" ht="15">
      <c r="A8" s="73" t="s">
        <v>79</v>
      </c>
      <c r="B8" s="197">
        <v>428528736.39999998</v>
      </c>
      <c r="C8" s="196">
        <v>0</v>
      </c>
      <c r="D8" s="196">
        <v>0</v>
      </c>
      <c r="E8" s="196">
        <v>0</v>
      </c>
      <c r="F8" s="60">
        <f>SUM(B8:E8)</f>
        <v>428528736.39999998</v>
      </c>
    </row>
    <row r="9" spans="1:14">
      <c r="A9" s="73" t="s">
        <v>80</v>
      </c>
      <c r="B9" s="196">
        <v>0</v>
      </c>
      <c r="C9" s="196">
        <v>0</v>
      </c>
      <c r="D9" s="196">
        <v>0</v>
      </c>
      <c r="E9" s="196">
        <v>0</v>
      </c>
      <c r="F9" s="60">
        <f>SUM(B9:E9)</f>
        <v>0</v>
      </c>
    </row>
    <row r="10" spans="1:14">
      <c r="A10" s="73" t="s">
        <v>81</v>
      </c>
      <c r="B10" s="196">
        <v>0</v>
      </c>
      <c r="C10" s="196">
        <v>0</v>
      </c>
      <c r="D10" s="196">
        <v>0</v>
      </c>
      <c r="E10" s="196">
        <v>0</v>
      </c>
      <c r="F10" s="60">
        <f>SUM(B10:E10)</f>
        <v>0</v>
      </c>
    </row>
    <row r="11" spans="1:14" ht="24">
      <c r="A11" s="72" t="s">
        <v>19</v>
      </c>
      <c r="B11" s="265">
        <f>SUM(B12:B15)</f>
        <v>0</v>
      </c>
      <c r="C11" s="265">
        <f>SUM(C12:C15)</f>
        <v>141445919.40000001</v>
      </c>
      <c r="D11" s="265">
        <f>SUM(D12:D15)</f>
        <v>-4991632.4000000004</v>
      </c>
      <c r="E11" s="265">
        <f>SUM(E12:E15)</f>
        <v>182176872.40000001</v>
      </c>
      <c r="F11" s="265">
        <f>SUM(F12:F15)</f>
        <v>318631159.39999998</v>
      </c>
    </row>
    <row r="12" spans="1:14" ht="27.75" customHeight="1">
      <c r="A12" s="74" t="s">
        <v>82</v>
      </c>
      <c r="B12" s="196">
        <v>0</v>
      </c>
      <c r="C12" s="196">
        <v>0</v>
      </c>
      <c r="D12" s="196">
        <v>-4991632.4000000004</v>
      </c>
      <c r="E12" s="196">
        <v>0</v>
      </c>
      <c r="F12" s="60">
        <f>SUM(B12:E12)</f>
        <v>-4991632.4000000004</v>
      </c>
    </row>
    <row r="13" spans="1:14" ht="15">
      <c r="A13" s="73" t="s">
        <v>83</v>
      </c>
      <c r="B13" s="196">
        <v>0</v>
      </c>
      <c r="C13" s="190">
        <v>141445919.40000001</v>
      </c>
      <c r="D13" s="196">
        <v>0</v>
      </c>
      <c r="E13" s="196">
        <v>0</v>
      </c>
      <c r="F13" s="60">
        <f>SUM(B13:E13)</f>
        <v>141445919.40000001</v>
      </c>
    </row>
    <row r="14" spans="1:14" ht="12.75">
      <c r="A14" s="73" t="s">
        <v>84</v>
      </c>
      <c r="B14" s="198"/>
      <c r="C14" s="190">
        <v>0</v>
      </c>
      <c r="D14" s="196">
        <v>0</v>
      </c>
      <c r="E14" s="196">
        <v>182176872.40000001</v>
      </c>
      <c r="F14" s="60">
        <f>SUM(B14:E14)</f>
        <v>182176872.40000001</v>
      </c>
    </row>
    <row r="15" spans="1:14" ht="12.75" thickBot="1">
      <c r="A15" s="73" t="s">
        <v>85</v>
      </c>
      <c r="B15" s="196"/>
      <c r="C15" s="196"/>
      <c r="D15" s="196"/>
      <c r="E15" s="196"/>
      <c r="F15" s="60">
        <f>SUM(B15:E15)</f>
        <v>0</v>
      </c>
    </row>
    <row r="16" spans="1:14" ht="27" customHeight="1" thickBot="1">
      <c r="A16" s="314" t="s">
        <v>1268</v>
      </c>
      <c r="B16" s="299">
        <f>+B6+B8+B11</f>
        <v>428528736.39999998</v>
      </c>
      <c r="C16" s="299">
        <f>+C6+C8+C11</f>
        <v>141445919.40000001</v>
      </c>
      <c r="D16" s="299">
        <f>+D6+D8+D11</f>
        <v>-113899792.97</v>
      </c>
      <c r="E16" s="299">
        <f>+E6+E8+E11</f>
        <v>182176872.40000001</v>
      </c>
      <c r="F16" s="299">
        <f>+F6+F8+F11</f>
        <v>638251735.23000002</v>
      </c>
      <c r="H16" s="245"/>
      <c r="I16" s="245"/>
      <c r="K16" s="1072"/>
      <c r="L16" s="1072"/>
      <c r="M16" s="1072"/>
      <c r="N16" s="1072"/>
    </row>
    <row r="17" spans="1:11" ht="9.75" customHeight="1">
      <c r="A17" s="683" t="s">
        <v>78</v>
      </c>
      <c r="B17" s="196"/>
      <c r="C17" s="196"/>
      <c r="D17" s="196"/>
      <c r="E17" s="752"/>
      <c r="F17" s="754">
        <f>SUM(B17:E17)</f>
        <v>0</v>
      </c>
      <c r="H17" s="245"/>
      <c r="I17" s="245"/>
    </row>
    <row r="18" spans="1:11" ht="24">
      <c r="A18" s="72" t="s">
        <v>1257</v>
      </c>
      <c r="B18" s="265">
        <f>SUM(B19:B21)</f>
        <v>10993487.49</v>
      </c>
      <c r="C18" s="265">
        <f>SUM(C19:C21)</f>
        <v>0</v>
      </c>
      <c r="D18" s="265">
        <f>SUM(D19:D21)</f>
        <v>0</v>
      </c>
      <c r="E18" s="753">
        <f>SUM(E19:E21)</f>
        <v>0</v>
      </c>
      <c r="F18" s="755">
        <f>SUM(F19:F21)</f>
        <v>10993487.49</v>
      </c>
      <c r="H18" s="245"/>
      <c r="I18" s="749"/>
      <c r="K18" s="162"/>
    </row>
    <row r="19" spans="1:11">
      <c r="A19" s="73" t="s">
        <v>79</v>
      </c>
      <c r="B19" s="681">
        <v>10501487.49</v>
      </c>
      <c r="C19" s="196"/>
      <c r="D19" s="196">
        <v>0</v>
      </c>
      <c r="E19" s="752">
        <v>0</v>
      </c>
      <c r="F19" s="756">
        <f>SUM(B19:E19)</f>
        <v>10501487.49</v>
      </c>
      <c r="H19" s="245"/>
      <c r="I19" s="245"/>
      <c r="K19" s="162"/>
    </row>
    <row r="20" spans="1:11" ht="15">
      <c r="A20" s="73" t="s">
        <v>80</v>
      </c>
      <c r="B20" s="196">
        <v>492000</v>
      </c>
      <c r="C20" s="196">
        <v>0</v>
      </c>
      <c r="D20" s="196">
        <v>0</v>
      </c>
      <c r="E20" s="752">
        <v>0</v>
      </c>
      <c r="F20" s="756">
        <f>SUM(B20:E20)</f>
        <v>492000</v>
      </c>
      <c r="H20" s="245"/>
      <c r="I20" s="749"/>
      <c r="K20" s="162"/>
    </row>
    <row r="21" spans="1:11" ht="12.75">
      <c r="A21" s="73" t="s">
        <v>81</v>
      </c>
      <c r="B21" s="196">
        <v>0</v>
      </c>
      <c r="C21" s="196">
        <v>0</v>
      </c>
      <c r="D21" s="196">
        <v>0</v>
      </c>
      <c r="E21" s="752">
        <v>0</v>
      </c>
      <c r="F21" s="756">
        <f>SUM(B21:E21)</f>
        <v>0</v>
      </c>
      <c r="H21" s="300"/>
      <c r="I21" s="301"/>
      <c r="J21" s="302"/>
      <c r="K21" s="301"/>
    </row>
    <row r="22" spans="1:11" ht="24">
      <c r="A22" s="72" t="s">
        <v>19</v>
      </c>
      <c r="B22" s="265">
        <f>SUM(B23:B29)</f>
        <v>0</v>
      </c>
      <c r="C22" s="265">
        <f>SUM(C23:C29)</f>
        <v>-4998417.4000000004</v>
      </c>
      <c r="D22" s="265">
        <f>SUM(D23:D29)</f>
        <v>-3352790.9</v>
      </c>
      <c r="E22" s="753">
        <f>SUM(E23:E29)</f>
        <v>35711387.090000004</v>
      </c>
      <c r="F22" s="755">
        <f>SUM(F23:F29)</f>
        <v>27360178.790000003</v>
      </c>
      <c r="H22" s="282"/>
      <c r="I22" s="300"/>
      <c r="J22" s="303"/>
      <c r="K22" s="301"/>
    </row>
    <row r="23" spans="1:11" s="66" customFormat="1" ht="15" customHeight="1">
      <c r="A23" s="73" t="s">
        <v>82</v>
      </c>
      <c r="B23" s="196"/>
      <c r="C23" s="196"/>
      <c r="D23" s="189"/>
      <c r="E23" s="752"/>
      <c r="F23" s="756"/>
      <c r="H23" s="301"/>
      <c r="I23" s="300"/>
      <c r="J23" s="303"/>
      <c r="K23" s="301"/>
    </row>
    <row r="24" spans="1:11" s="66" customFormat="1" ht="15" customHeight="1">
      <c r="A24" s="684" t="s">
        <v>1267</v>
      </c>
      <c r="B24" s="196"/>
      <c r="C24" s="196"/>
      <c r="D24" s="196">
        <v>4991631.5</v>
      </c>
      <c r="E24" s="752"/>
      <c r="F24" s="756">
        <f t="shared" ref="F24:F29" si="0">SUM(B24:E24)</f>
        <v>4991631.5</v>
      </c>
      <c r="G24" s="751"/>
      <c r="H24" s="258"/>
      <c r="I24" s="300"/>
      <c r="J24" s="303"/>
      <c r="K24" s="301"/>
    </row>
    <row r="25" spans="1:11" s="66" customFormat="1" ht="15" customHeight="1">
      <c r="A25" s="684" t="s">
        <v>1320</v>
      </c>
      <c r="B25" s="196"/>
      <c r="C25" s="196"/>
      <c r="D25" s="189">
        <v>-6122679.1200000001</v>
      </c>
      <c r="E25" s="752"/>
      <c r="F25" s="756">
        <f t="shared" si="0"/>
        <v>-6122679.1200000001</v>
      </c>
      <c r="G25" s="751"/>
      <c r="H25" s="258"/>
      <c r="I25" s="300"/>
      <c r="J25" s="303"/>
      <c r="K25" s="301"/>
    </row>
    <row r="26" spans="1:11" s="66" customFormat="1" ht="15">
      <c r="A26" s="73" t="s">
        <v>86</v>
      </c>
      <c r="B26" s="196">
        <v>0</v>
      </c>
      <c r="C26" s="196">
        <v>-4998417.4000000004</v>
      </c>
      <c r="D26" s="199"/>
      <c r="E26" s="752"/>
      <c r="F26" s="756">
        <f t="shared" si="0"/>
        <v>-4998417.4000000004</v>
      </c>
      <c r="G26" s="751"/>
      <c r="H26" s="750"/>
      <c r="I26" s="301"/>
      <c r="J26" s="303"/>
      <c r="K26" s="301"/>
    </row>
    <row r="27" spans="1:11" s="66" customFormat="1" ht="12.75">
      <c r="A27" s="73" t="s">
        <v>84</v>
      </c>
      <c r="B27" s="196">
        <v>0</v>
      </c>
      <c r="C27" s="189">
        <v>0</v>
      </c>
      <c r="D27" s="196"/>
      <c r="E27" s="752">
        <v>35711387.090000004</v>
      </c>
      <c r="F27" s="756">
        <f t="shared" si="0"/>
        <v>35711387.090000004</v>
      </c>
      <c r="G27" s="751"/>
      <c r="H27" s="301"/>
      <c r="I27" s="301"/>
      <c r="J27" s="304"/>
      <c r="K27" s="301"/>
    </row>
    <row r="28" spans="1:11" s="66" customFormat="1">
      <c r="A28" s="73" t="s">
        <v>85</v>
      </c>
      <c r="B28" s="196">
        <v>0</v>
      </c>
      <c r="C28" s="196">
        <v>0</v>
      </c>
      <c r="D28" s="196">
        <v>0</v>
      </c>
      <c r="E28" s="752">
        <v>0</v>
      </c>
      <c r="F28" s="756">
        <f t="shared" si="0"/>
        <v>0</v>
      </c>
      <c r="H28" s="301"/>
      <c r="I28" s="301"/>
      <c r="J28" s="305"/>
      <c r="K28" s="301"/>
    </row>
    <row r="29" spans="1:11" s="66" customFormat="1" ht="18.75" customHeight="1" thickBot="1">
      <c r="A29" s="73" t="s">
        <v>78</v>
      </c>
      <c r="B29" s="196"/>
      <c r="C29" s="196"/>
      <c r="D29" s="196">
        <v>-2221743.2799999998</v>
      </c>
      <c r="E29" s="752"/>
      <c r="F29" s="757">
        <f t="shared" si="0"/>
        <v>-2221743.2799999998</v>
      </c>
      <c r="H29" s="245"/>
      <c r="I29" s="245"/>
      <c r="J29" s="191"/>
      <c r="K29" s="162"/>
    </row>
    <row r="30" spans="1:11" s="66" customFormat="1" ht="26.25" thickBot="1">
      <c r="A30" s="314" t="s">
        <v>1319</v>
      </c>
      <c r="B30" s="299">
        <f>+B16+B18+B22+B17</f>
        <v>439522223.88999999</v>
      </c>
      <c r="C30" s="299">
        <f>+C16+C18+C22+C17</f>
        <v>136447502</v>
      </c>
      <c r="D30" s="299">
        <f>+D16+D18+D22+D17</f>
        <v>-117252583.87</v>
      </c>
      <c r="E30" s="299">
        <f>+E16+E18+E22+E17</f>
        <v>217888259.49000001</v>
      </c>
      <c r="F30" s="299">
        <f>+F16+F18+F22+F17</f>
        <v>676605401.50999999</v>
      </c>
      <c r="G30" s="162">
        <v>676605401.84000003</v>
      </c>
      <c r="H30" s="162">
        <f>+F30-G30</f>
        <v>-0.33000004291534424</v>
      </c>
      <c r="I30" s="164">
        <f>H30/2</f>
        <v>-0.16500002145767212</v>
      </c>
      <c r="J30" s="191"/>
      <c r="K30" s="162"/>
    </row>
    <row r="31" spans="1:11" s="66" customFormat="1" ht="4.5" customHeight="1" thickBot="1">
      <c r="H31" s="162"/>
      <c r="I31" s="162"/>
      <c r="J31" s="191"/>
    </row>
    <row r="32" spans="1:11" s="66" customFormat="1" ht="12" customHeight="1">
      <c r="A32" s="76"/>
      <c r="B32" s="165"/>
      <c r="C32" s="77"/>
      <c r="D32" s="77"/>
      <c r="E32" s="77"/>
      <c r="F32" s="78"/>
      <c r="H32" s="162"/>
      <c r="I32" s="162"/>
      <c r="J32" s="191"/>
      <c r="K32" s="162"/>
    </row>
    <row r="33" spans="1:10" s="66" customFormat="1" ht="12.75">
      <c r="A33" s="1047" t="s">
        <v>649</v>
      </c>
      <c r="B33" s="1048"/>
      <c r="C33" s="1048"/>
      <c r="D33" s="480" t="s">
        <v>652</v>
      </c>
      <c r="E33" s="155"/>
      <c r="F33" s="79"/>
      <c r="H33" s="162"/>
      <c r="I33" s="162"/>
      <c r="J33" s="191"/>
    </row>
    <row r="34" spans="1:10" s="66" customFormat="1" ht="13.5">
      <c r="A34" s="1049" t="s">
        <v>648</v>
      </c>
      <c r="B34" s="1050"/>
      <c r="C34" s="1050"/>
      <c r="D34" s="486"/>
      <c r="E34" s="486" t="s">
        <v>651</v>
      </c>
      <c r="F34" s="79"/>
      <c r="H34" s="162"/>
      <c r="I34" s="193"/>
      <c r="J34" s="191"/>
    </row>
    <row r="35" spans="1:10" s="66" customFormat="1" ht="15" customHeight="1">
      <c r="A35" s="484" t="s">
        <v>650</v>
      </c>
      <c r="B35" s="481"/>
      <c r="C35" s="481"/>
      <c r="D35" s="486"/>
      <c r="E35" s="486" t="s">
        <v>653</v>
      </c>
      <c r="F35" s="79"/>
      <c r="H35" s="162"/>
      <c r="I35" s="162"/>
      <c r="J35" s="191"/>
    </row>
    <row r="36" spans="1:10" s="66" customFormat="1" ht="34.5" customHeight="1" thickBot="1">
      <c r="A36" s="1064" t="s">
        <v>388</v>
      </c>
      <c r="B36" s="1065"/>
      <c r="C36" s="1065"/>
      <c r="D36" s="1065"/>
      <c r="E36" s="1065"/>
      <c r="F36" s="1066"/>
      <c r="H36" s="162"/>
      <c r="I36" s="162"/>
      <c r="J36" s="191"/>
    </row>
    <row r="37" spans="1:10" s="66" customFormat="1">
      <c r="A37" s="34"/>
      <c r="B37" s="28"/>
      <c r="C37" s="28"/>
      <c r="D37" s="31"/>
      <c r="E37" s="29"/>
      <c r="H37" s="162"/>
      <c r="I37" s="162"/>
      <c r="J37" s="191"/>
    </row>
    <row r="38" spans="1:10" s="66" customFormat="1">
      <c r="H38" s="162"/>
      <c r="I38" s="162"/>
      <c r="J38" s="191"/>
    </row>
    <row r="39" spans="1:10" s="66" customFormat="1">
      <c r="C39" s="162"/>
      <c r="D39" s="162"/>
      <c r="E39" s="162"/>
      <c r="H39" s="162"/>
      <c r="I39" s="162"/>
      <c r="J39" s="191"/>
    </row>
    <row r="40" spans="1:10" s="66" customFormat="1">
      <c r="C40" s="245"/>
      <c r="D40" s="195"/>
      <c r="E40" s="162"/>
      <c r="H40" s="162"/>
      <c r="I40" s="162"/>
      <c r="J40" s="191"/>
    </row>
    <row r="41" spans="1:10" s="66" customFormat="1">
      <c r="C41" s="245"/>
      <c r="D41" s="162"/>
      <c r="E41" s="162"/>
      <c r="H41" s="162"/>
      <c r="I41" s="162"/>
      <c r="J41" s="191"/>
    </row>
    <row r="42" spans="1:10" s="66" customFormat="1" ht="12.75">
      <c r="C42" s="682"/>
      <c r="D42" s="162"/>
      <c r="E42" s="162"/>
      <c r="H42" s="162"/>
      <c r="I42" s="162"/>
      <c r="J42" s="191"/>
    </row>
    <row r="43" spans="1:10" s="66" customFormat="1" ht="12.75">
      <c r="C43" s="682"/>
      <c r="D43" s="162"/>
      <c r="E43" s="162"/>
      <c r="H43" s="162"/>
      <c r="I43" s="162"/>
      <c r="J43" s="191"/>
    </row>
    <row r="44" spans="1:10" s="66" customFormat="1">
      <c r="C44" s="245"/>
      <c r="D44" s="680"/>
      <c r="E44" s="162"/>
      <c r="G44" s="83"/>
      <c r="H44" s="162"/>
      <c r="I44" s="162"/>
      <c r="J44" s="191"/>
    </row>
    <row r="45" spans="1:10" s="66" customFormat="1">
      <c r="C45" s="194"/>
      <c r="E45" s="162"/>
      <c r="H45" s="162"/>
      <c r="I45" s="162"/>
      <c r="J45" s="191"/>
    </row>
    <row r="46" spans="1:10" s="66" customFormat="1">
      <c r="E46" s="162"/>
      <c r="H46" s="162"/>
      <c r="I46" s="162"/>
      <c r="J46" s="191"/>
    </row>
    <row r="47" spans="1:10" s="66" customFormat="1">
      <c r="E47" s="83"/>
      <c r="H47" s="162"/>
      <c r="I47" s="162"/>
      <c r="J47" s="191"/>
    </row>
    <row r="48" spans="1:10" s="66" customFormat="1">
      <c r="E48" s="83"/>
      <c r="H48" s="162"/>
      <c r="I48" s="162"/>
      <c r="J48" s="191"/>
    </row>
    <row r="49" spans="3:10" s="66" customFormat="1">
      <c r="D49" s="174"/>
      <c r="H49" s="162"/>
      <c r="I49" s="162"/>
      <c r="J49" s="191"/>
    </row>
    <row r="50" spans="3:10" s="66" customFormat="1">
      <c r="H50" s="162"/>
      <c r="I50" s="162"/>
      <c r="J50" s="191"/>
    </row>
    <row r="51" spans="3:10" s="66" customFormat="1">
      <c r="C51" s="162"/>
      <c r="D51" s="162"/>
      <c r="E51" s="162"/>
      <c r="H51" s="162"/>
      <c r="I51" s="162"/>
      <c r="J51" s="191"/>
    </row>
    <row r="52" spans="3:10" s="66" customFormat="1">
      <c r="C52" s="162"/>
      <c r="D52" s="162"/>
      <c r="E52" s="162"/>
      <c r="H52" s="162"/>
      <c r="I52" s="162"/>
      <c r="J52" s="191"/>
    </row>
    <row r="53" spans="3:10" s="66" customFormat="1">
      <c r="C53" s="162"/>
      <c r="D53" s="162"/>
      <c r="E53" s="162"/>
      <c r="H53" s="162"/>
      <c r="I53" s="162"/>
      <c r="J53" s="191"/>
    </row>
    <row r="54" spans="3:10" s="66" customFormat="1">
      <c r="C54" s="162"/>
      <c r="D54" s="162"/>
      <c r="E54" s="162"/>
      <c r="H54" s="162"/>
      <c r="I54" s="162"/>
      <c r="J54" s="191"/>
    </row>
    <row r="55" spans="3:10" s="66" customFormat="1">
      <c r="C55" s="162"/>
      <c r="D55" s="162"/>
      <c r="E55" s="162"/>
      <c r="H55" s="162"/>
      <c r="I55" s="162"/>
      <c r="J55" s="191"/>
    </row>
    <row r="56" spans="3:10" s="66" customFormat="1">
      <c r="C56" s="162"/>
      <c r="D56" s="162"/>
      <c r="E56" s="162"/>
      <c r="H56" s="162"/>
      <c r="I56" s="162"/>
      <c r="J56" s="191"/>
    </row>
    <row r="57" spans="3:10" s="66" customFormat="1">
      <c r="C57" s="162"/>
      <c r="D57" s="162"/>
      <c r="E57" s="162"/>
      <c r="H57" s="162"/>
      <c r="I57" s="162"/>
      <c r="J57" s="191"/>
    </row>
    <row r="58" spans="3:10" s="66" customFormat="1">
      <c r="C58" s="162"/>
      <c r="D58" s="162"/>
      <c r="E58" s="162"/>
      <c r="H58" s="162"/>
      <c r="I58" s="162"/>
      <c r="J58" s="191"/>
    </row>
    <row r="59" spans="3:10" s="66" customFormat="1">
      <c r="C59" s="162"/>
      <c r="D59" s="162"/>
      <c r="E59" s="162"/>
      <c r="H59" s="162"/>
      <c r="I59" s="162"/>
      <c r="J59" s="191"/>
    </row>
    <row r="60" spans="3:10" s="66" customFormat="1">
      <c r="C60" s="162"/>
      <c r="D60" s="162"/>
      <c r="E60" s="162"/>
      <c r="H60" s="162"/>
      <c r="I60" s="162"/>
      <c r="J60" s="191"/>
    </row>
    <row r="61" spans="3:10" s="66" customFormat="1">
      <c r="C61" s="162"/>
      <c r="D61" s="162"/>
      <c r="E61" s="162"/>
      <c r="H61" s="162"/>
      <c r="I61" s="162"/>
      <c r="J61" s="191"/>
    </row>
    <row r="62" spans="3:10" s="66" customFormat="1">
      <c r="C62" s="162"/>
      <c r="D62" s="162"/>
      <c r="E62" s="162"/>
      <c r="H62" s="162"/>
      <c r="I62" s="162"/>
      <c r="J62" s="191"/>
    </row>
    <row r="63" spans="3:10" s="66" customFormat="1">
      <c r="C63" s="162"/>
      <c r="D63" s="162"/>
      <c r="E63" s="162"/>
      <c r="H63" s="162"/>
      <c r="I63" s="162"/>
      <c r="J63" s="191"/>
    </row>
    <row r="64" spans="3:10" s="66" customFormat="1">
      <c r="H64" s="162"/>
      <c r="I64" s="162"/>
      <c r="J64" s="191"/>
    </row>
    <row r="65" spans="8:10" s="66" customFormat="1">
      <c r="H65" s="162"/>
      <c r="I65" s="162"/>
      <c r="J65" s="191"/>
    </row>
    <row r="66" spans="8:10" s="66" customFormat="1">
      <c r="H66" s="162"/>
      <c r="I66" s="162"/>
      <c r="J66" s="191"/>
    </row>
    <row r="67" spans="8:10" s="66" customFormat="1">
      <c r="H67" s="162"/>
      <c r="I67" s="162"/>
      <c r="J67" s="191"/>
    </row>
    <row r="68" spans="8:10" s="66" customFormat="1">
      <c r="H68" s="162"/>
      <c r="I68" s="162"/>
      <c r="J68" s="191"/>
    </row>
    <row r="69" spans="8:10" s="66" customFormat="1">
      <c r="H69" s="162"/>
      <c r="I69" s="162"/>
      <c r="J69" s="191"/>
    </row>
    <row r="70" spans="8:10" s="66" customFormat="1">
      <c r="H70" s="162"/>
      <c r="I70" s="162"/>
      <c r="J70" s="191"/>
    </row>
    <row r="71" spans="8:10" s="66" customFormat="1">
      <c r="H71" s="162"/>
      <c r="I71" s="162"/>
      <c r="J71" s="191"/>
    </row>
    <row r="72" spans="8:10" s="66" customFormat="1">
      <c r="H72" s="162"/>
      <c r="I72" s="162"/>
      <c r="J72" s="191"/>
    </row>
    <row r="73" spans="8:10" s="66" customFormat="1">
      <c r="H73" s="162"/>
      <c r="I73" s="162"/>
      <c r="J73" s="191"/>
    </row>
    <row r="74" spans="8:10" s="66" customFormat="1">
      <c r="H74" s="162"/>
      <c r="I74" s="162"/>
      <c r="J74" s="191"/>
    </row>
    <row r="75" spans="8:10" s="66" customFormat="1">
      <c r="H75" s="162"/>
      <c r="I75" s="162"/>
      <c r="J75" s="191"/>
    </row>
    <row r="76" spans="8:10" s="66" customFormat="1">
      <c r="H76" s="162"/>
      <c r="I76" s="162"/>
      <c r="J76" s="191"/>
    </row>
    <row r="77" spans="8:10" s="66" customFormat="1">
      <c r="H77" s="162"/>
      <c r="I77" s="162"/>
      <c r="J77" s="191"/>
    </row>
    <row r="78" spans="8:10" s="66" customFormat="1">
      <c r="H78" s="162"/>
      <c r="I78" s="162"/>
      <c r="J78" s="191"/>
    </row>
    <row r="79" spans="8:10" s="66" customFormat="1">
      <c r="H79" s="162"/>
      <c r="I79" s="162"/>
      <c r="J79" s="191"/>
    </row>
    <row r="80" spans="8:10" s="66" customFormat="1">
      <c r="H80" s="162"/>
      <c r="I80" s="162"/>
      <c r="J80" s="191"/>
    </row>
    <row r="81" spans="8:10" s="66" customFormat="1">
      <c r="H81" s="162"/>
      <c r="I81" s="162"/>
      <c r="J81" s="191"/>
    </row>
    <row r="82" spans="8:10" s="66" customFormat="1">
      <c r="H82" s="162"/>
      <c r="I82" s="162"/>
      <c r="J82" s="191"/>
    </row>
    <row r="83" spans="8:10" s="66" customFormat="1">
      <c r="H83" s="162"/>
      <c r="I83" s="162"/>
      <c r="J83" s="191"/>
    </row>
    <row r="84" spans="8:10" s="66" customFormat="1">
      <c r="H84" s="162"/>
      <c r="I84" s="162"/>
      <c r="J84" s="191"/>
    </row>
    <row r="85" spans="8:10" s="66" customFormat="1">
      <c r="H85" s="162"/>
      <c r="I85" s="162"/>
      <c r="J85" s="191"/>
    </row>
    <row r="86" spans="8:10" s="66" customFormat="1">
      <c r="H86" s="162"/>
      <c r="I86" s="162"/>
      <c r="J86" s="191"/>
    </row>
    <row r="87" spans="8:10" s="66" customFormat="1">
      <c r="H87" s="162"/>
      <c r="I87" s="162"/>
      <c r="J87" s="191"/>
    </row>
    <row r="88" spans="8:10" s="66" customFormat="1">
      <c r="H88" s="162"/>
      <c r="I88" s="162"/>
      <c r="J88" s="191"/>
    </row>
    <row r="89" spans="8:10" s="66" customFormat="1">
      <c r="H89" s="162"/>
      <c r="I89" s="162"/>
      <c r="J89" s="191"/>
    </row>
    <row r="90" spans="8:10" s="66" customFormat="1">
      <c r="H90" s="162"/>
      <c r="I90" s="162"/>
      <c r="J90" s="191"/>
    </row>
    <row r="91" spans="8:10" s="66" customFormat="1">
      <c r="H91" s="162"/>
      <c r="I91" s="162"/>
      <c r="J91" s="191"/>
    </row>
    <row r="92" spans="8:10" s="66" customFormat="1">
      <c r="H92" s="162"/>
      <c r="I92" s="162"/>
      <c r="J92" s="191"/>
    </row>
    <row r="93" spans="8:10" s="66" customFormat="1">
      <c r="H93" s="162"/>
      <c r="I93" s="162"/>
      <c r="J93" s="191"/>
    </row>
    <row r="94" spans="8:10" s="66" customFormat="1">
      <c r="H94" s="162"/>
      <c r="I94" s="162"/>
      <c r="J94" s="191"/>
    </row>
    <row r="95" spans="8:10" s="66" customFormat="1">
      <c r="H95" s="162"/>
      <c r="I95" s="162"/>
      <c r="J95" s="191"/>
    </row>
    <row r="96" spans="8:10" s="66" customFormat="1">
      <c r="H96" s="162"/>
      <c r="I96" s="162"/>
      <c r="J96" s="191"/>
    </row>
    <row r="97" spans="8:10" s="66" customFormat="1">
      <c r="H97" s="162"/>
      <c r="I97" s="162"/>
      <c r="J97" s="191"/>
    </row>
    <row r="98" spans="8:10" s="66" customFormat="1">
      <c r="H98" s="162"/>
      <c r="I98" s="162"/>
      <c r="J98" s="191"/>
    </row>
    <row r="99" spans="8:10" s="66" customFormat="1">
      <c r="H99" s="162"/>
      <c r="I99" s="162"/>
      <c r="J99" s="191"/>
    </row>
    <row r="100" spans="8:10" s="66" customFormat="1">
      <c r="H100" s="162"/>
      <c r="I100" s="162"/>
      <c r="J100" s="191"/>
    </row>
    <row r="101" spans="8:10" s="66" customFormat="1">
      <c r="H101" s="162"/>
      <c r="I101" s="162"/>
      <c r="J101" s="191"/>
    </row>
    <row r="102" spans="8:10" s="66" customFormat="1">
      <c r="H102" s="162"/>
      <c r="I102" s="162"/>
      <c r="J102" s="191"/>
    </row>
    <row r="103" spans="8:10" s="66" customFormat="1">
      <c r="H103" s="162"/>
      <c r="I103" s="162"/>
      <c r="J103" s="191"/>
    </row>
    <row r="104" spans="8:10" s="66" customFormat="1">
      <c r="H104" s="162"/>
      <c r="I104" s="162"/>
      <c r="J104" s="191"/>
    </row>
    <row r="105" spans="8:10" s="66" customFormat="1">
      <c r="H105" s="162"/>
      <c r="I105" s="162"/>
      <c r="J105" s="191"/>
    </row>
    <row r="106" spans="8:10" s="66" customFormat="1">
      <c r="H106" s="162"/>
      <c r="I106" s="162"/>
      <c r="J106" s="191"/>
    </row>
    <row r="107" spans="8:10" s="66" customFormat="1">
      <c r="H107" s="162"/>
      <c r="I107" s="162"/>
      <c r="J107" s="191"/>
    </row>
    <row r="108" spans="8:10" s="66" customFormat="1">
      <c r="H108" s="162"/>
      <c r="I108" s="162"/>
      <c r="J108" s="191"/>
    </row>
    <row r="109" spans="8:10" s="66" customFormat="1">
      <c r="H109" s="162"/>
      <c r="I109" s="162"/>
      <c r="J109" s="191"/>
    </row>
    <row r="110" spans="8:10" s="66" customFormat="1">
      <c r="H110" s="162"/>
      <c r="I110" s="162"/>
      <c r="J110" s="191"/>
    </row>
    <row r="111" spans="8:10" s="66" customFormat="1">
      <c r="H111" s="162"/>
      <c r="I111" s="162"/>
      <c r="J111" s="191"/>
    </row>
    <row r="112" spans="8:10" s="66" customFormat="1">
      <c r="H112" s="162"/>
      <c r="I112" s="162"/>
      <c r="J112" s="191"/>
    </row>
    <row r="113" spans="8:10" s="66" customFormat="1">
      <c r="H113" s="162"/>
      <c r="I113" s="162"/>
      <c r="J113" s="191"/>
    </row>
    <row r="114" spans="8:10" s="66" customFormat="1">
      <c r="H114" s="162"/>
      <c r="I114" s="162"/>
      <c r="J114" s="191"/>
    </row>
    <row r="115" spans="8:10" s="66" customFormat="1">
      <c r="H115" s="162"/>
      <c r="I115" s="162"/>
      <c r="J115" s="191"/>
    </row>
    <row r="116" spans="8:10" s="66" customFormat="1">
      <c r="H116" s="162"/>
      <c r="I116" s="162"/>
      <c r="J116" s="191"/>
    </row>
    <row r="117" spans="8:10" s="66" customFormat="1">
      <c r="H117" s="162"/>
      <c r="I117" s="162"/>
      <c r="J117" s="191"/>
    </row>
    <row r="118" spans="8:10" s="66" customFormat="1">
      <c r="H118" s="162"/>
      <c r="I118" s="162"/>
      <c r="J118" s="191"/>
    </row>
    <row r="119" spans="8:10" s="66" customFormat="1">
      <c r="H119" s="162"/>
      <c r="I119" s="162"/>
      <c r="J119" s="191"/>
    </row>
    <row r="120" spans="8:10" s="66" customFormat="1">
      <c r="H120" s="162"/>
      <c r="I120" s="162"/>
      <c r="J120" s="191"/>
    </row>
    <row r="121" spans="8:10" s="66" customFormat="1">
      <c r="H121" s="162"/>
      <c r="I121" s="162"/>
      <c r="J121" s="191"/>
    </row>
    <row r="122" spans="8:10" s="66" customFormat="1">
      <c r="H122" s="162"/>
      <c r="I122" s="162"/>
      <c r="J122" s="191"/>
    </row>
    <row r="123" spans="8:10" s="66" customFormat="1">
      <c r="H123" s="162"/>
      <c r="I123" s="162"/>
      <c r="J123" s="191"/>
    </row>
    <row r="124" spans="8:10" s="66" customFormat="1">
      <c r="H124" s="162"/>
      <c r="I124" s="162"/>
      <c r="J124" s="191"/>
    </row>
    <row r="125" spans="8:10" s="66" customFormat="1">
      <c r="H125" s="162"/>
      <c r="I125" s="162"/>
      <c r="J125" s="191"/>
    </row>
    <row r="126" spans="8:10" s="66" customFormat="1">
      <c r="H126" s="162"/>
      <c r="I126" s="162"/>
      <c r="J126" s="191"/>
    </row>
    <row r="127" spans="8:10" s="66" customFormat="1">
      <c r="H127" s="162"/>
      <c r="I127" s="162"/>
      <c r="J127" s="191"/>
    </row>
    <row r="128" spans="8:10" s="66" customFormat="1">
      <c r="H128" s="162"/>
      <c r="I128" s="162"/>
      <c r="J128" s="191"/>
    </row>
    <row r="129" spans="8:10" s="66" customFormat="1">
      <c r="H129" s="162"/>
      <c r="I129" s="162"/>
      <c r="J129" s="191"/>
    </row>
    <row r="130" spans="8:10" s="66" customFormat="1">
      <c r="H130" s="162"/>
      <c r="I130" s="162"/>
      <c r="J130" s="191"/>
    </row>
    <row r="131" spans="8:10" s="66" customFormat="1">
      <c r="H131" s="162"/>
      <c r="I131" s="162"/>
      <c r="J131" s="191"/>
    </row>
    <row r="132" spans="8:10" s="66" customFormat="1">
      <c r="H132" s="162"/>
      <c r="I132" s="162"/>
      <c r="J132" s="191"/>
    </row>
    <row r="133" spans="8:10" s="66" customFormat="1">
      <c r="H133" s="162"/>
      <c r="I133" s="162"/>
      <c r="J133" s="191"/>
    </row>
    <row r="134" spans="8:10" s="66" customFormat="1">
      <c r="H134" s="162"/>
      <c r="I134" s="162"/>
      <c r="J134" s="191"/>
    </row>
    <row r="135" spans="8:10" s="66" customFormat="1">
      <c r="H135" s="162"/>
      <c r="I135" s="162"/>
      <c r="J135" s="191"/>
    </row>
    <row r="136" spans="8:10" s="66" customFormat="1">
      <c r="H136" s="162"/>
      <c r="I136" s="162"/>
      <c r="J136" s="191"/>
    </row>
    <row r="137" spans="8:10" s="66" customFormat="1">
      <c r="H137" s="162"/>
      <c r="I137" s="162"/>
      <c r="J137" s="191"/>
    </row>
    <row r="138" spans="8:10" s="66" customFormat="1">
      <c r="H138" s="162"/>
      <c r="I138" s="162"/>
      <c r="J138" s="191"/>
    </row>
    <row r="139" spans="8:10" s="66" customFormat="1">
      <c r="H139" s="162"/>
      <c r="I139" s="162"/>
      <c r="J139" s="191"/>
    </row>
    <row r="140" spans="8:10" s="66" customFormat="1">
      <c r="H140" s="162"/>
      <c r="I140" s="162"/>
      <c r="J140" s="191"/>
    </row>
    <row r="141" spans="8:10" s="66" customFormat="1">
      <c r="H141" s="162"/>
      <c r="I141" s="162"/>
      <c r="J141" s="191"/>
    </row>
    <row r="142" spans="8:10" s="66" customFormat="1">
      <c r="H142" s="162"/>
      <c r="I142" s="162"/>
      <c r="J142" s="191"/>
    </row>
    <row r="143" spans="8:10" s="66" customFormat="1">
      <c r="H143" s="162"/>
      <c r="I143" s="162"/>
      <c r="J143" s="191"/>
    </row>
    <row r="144" spans="8:10" s="66" customFormat="1">
      <c r="H144" s="162"/>
      <c r="I144" s="162"/>
      <c r="J144" s="191"/>
    </row>
    <row r="145" spans="8:10" s="66" customFormat="1">
      <c r="H145" s="162"/>
      <c r="I145" s="162"/>
      <c r="J145" s="191"/>
    </row>
    <row r="146" spans="8:10" s="66" customFormat="1">
      <c r="H146" s="162"/>
      <c r="I146" s="162"/>
      <c r="J146" s="191"/>
    </row>
    <row r="147" spans="8:10" s="66" customFormat="1">
      <c r="H147" s="162"/>
      <c r="I147" s="162"/>
      <c r="J147" s="191"/>
    </row>
    <row r="148" spans="8:10" s="66" customFormat="1">
      <c r="H148" s="162"/>
      <c r="I148" s="162"/>
      <c r="J148" s="191"/>
    </row>
    <row r="149" spans="8:10" s="66" customFormat="1">
      <c r="H149" s="162"/>
      <c r="I149" s="162"/>
      <c r="J149" s="191"/>
    </row>
    <row r="150" spans="8:10" s="66" customFormat="1">
      <c r="H150" s="162"/>
      <c r="I150" s="162"/>
      <c r="J150" s="191"/>
    </row>
    <row r="151" spans="8:10" s="66" customFormat="1">
      <c r="H151" s="162"/>
      <c r="I151" s="162"/>
      <c r="J151" s="191"/>
    </row>
    <row r="152" spans="8:10" s="66" customFormat="1">
      <c r="H152" s="162"/>
      <c r="I152" s="162"/>
      <c r="J152" s="191"/>
    </row>
    <row r="153" spans="8:10" s="66" customFormat="1">
      <c r="H153" s="162"/>
      <c r="I153" s="162"/>
      <c r="J153" s="191"/>
    </row>
    <row r="154" spans="8:10" s="66" customFormat="1">
      <c r="H154" s="162"/>
      <c r="I154" s="162"/>
      <c r="J154" s="191"/>
    </row>
    <row r="155" spans="8:10" s="66" customFormat="1">
      <c r="H155" s="162"/>
      <c r="I155" s="162"/>
      <c r="J155" s="191"/>
    </row>
    <row r="156" spans="8:10" s="66" customFormat="1">
      <c r="H156" s="162"/>
      <c r="I156" s="162"/>
      <c r="J156" s="191"/>
    </row>
    <row r="157" spans="8:10" s="66" customFormat="1">
      <c r="H157" s="162"/>
      <c r="I157" s="162"/>
      <c r="J157" s="191"/>
    </row>
    <row r="158" spans="8:10" s="66" customFormat="1">
      <c r="H158" s="162"/>
      <c r="I158" s="162"/>
      <c r="J158" s="191"/>
    </row>
    <row r="159" spans="8:10" s="66" customFormat="1">
      <c r="H159" s="162"/>
      <c r="I159" s="162"/>
      <c r="J159" s="191"/>
    </row>
    <row r="160" spans="8:10" s="66" customFormat="1">
      <c r="H160" s="162"/>
      <c r="I160" s="162"/>
      <c r="J160" s="191"/>
    </row>
    <row r="161" spans="8:10" s="66" customFormat="1">
      <c r="H161" s="162"/>
      <c r="I161" s="162"/>
      <c r="J161" s="191"/>
    </row>
    <row r="162" spans="8:10" s="66" customFormat="1">
      <c r="H162" s="162"/>
      <c r="I162" s="162"/>
      <c r="J162" s="191"/>
    </row>
    <row r="163" spans="8:10" s="66" customFormat="1">
      <c r="H163" s="162"/>
      <c r="I163" s="162"/>
      <c r="J163" s="191"/>
    </row>
    <row r="164" spans="8:10" s="66" customFormat="1">
      <c r="H164" s="162"/>
      <c r="I164" s="162"/>
      <c r="J164" s="191"/>
    </row>
    <row r="165" spans="8:10" s="66" customFormat="1">
      <c r="H165" s="162"/>
      <c r="I165" s="162"/>
      <c r="J165" s="191"/>
    </row>
    <row r="166" spans="8:10" s="66" customFormat="1">
      <c r="H166" s="162"/>
      <c r="I166" s="162"/>
      <c r="J166" s="191"/>
    </row>
    <row r="167" spans="8:10" s="66" customFormat="1">
      <c r="H167" s="162"/>
      <c r="I167" s="162"/>
      <c r="J167" s="191"/>
    </row>
    <row r="168" spans="8:10" s="66" customFormat="1">
      <c r="H168" s="162"/>
      <c r="I168" s="162"/>
      <c r="J168" s="191"/>
    </row>
    <row r="169" spans="8:10" s="66" customFormat="1">
      <c r="H169" s="162"/>
      <c r="I169" s="162"/>
      <c r="J169" s="191"/>
    </row>
    <row r="170" spans="8:10" s="66" customFormat="1">
      <c r="H170" s="162"/>
      <c r="I170" s="162"/>
      <c r="J170" s="191"/>
    </row>
    <row r="171" spans="8:10" s="66" customFormat="1">
      <c r="H171" s="162"/>
      <c r="I171" s="162"/>
      <c r="J171" s="191"/>
    </row>
    <row r="172" spans="8:10" s="66" customFormat="1">
      <c r="H172" s="162"/>
      <c r="I172" s="162"/>
      <c r="J172" s="191"/>
    </row>
    <row r="173" spans="8:10" s="66" customFormat="1">
      <c r="H173" s="162"/>
      <c r="I173" s="162"/>
      <c r="J173" s="191"/>
    </row>
    <row r="174" spans="8:10" s="66" customFormat="1">
      <c r="H174" s="162"/>
      <c r="I174" s="162"/>
      <c r="J174" s="191"/>
    </row>
    <row r="175" spans="8:10" s="66" customFormat="1">
      <c r="H175" s="162"/>
      <c r="I175" s="162"/>
      <c r="J175" s="191"/>
    </row>
    <row r="176" spans="8:10" s="66" customFormat="1">
      <c r="H176" s="162"/>
      <c r="I176" s="162"/>
      <c r="J176" s="191"/>
    </row>
    <row r="177" spans="8:10" s="66" customFormat="1">
      <c r="H177" s="162"/>
      <c r="I177" s="162"/>
      <c r="J177" s="191"/>
    </row>
    <row r="178" spans="8:10" s="66" customFormat="1">
      <c r="H178" s="162"/>
      <c r="I178" s="162"/>
      <c r="J178" s="191"/>
    </row>
    <row r="179" spans="8:10" s="66" customFormat="1">
      <c r="H179" s="162"/>
      <c r="I179" s="162"/>
      <c r="J179" s="191"/>
    </row>
    <row r="180" spans="8:10" s="66" customFormat="1">
      <c r="H180" s="162"/>
      <c r="I180" s="162"/>
      <c r="J180" s="191"/>
    </row>
    <row r="181" spans="8:10" s="66" customFormat="1">
      <c r="H181" s="162"/>
      <c r="I181" s="162"/>
      <c r="J181" s="191"/>
    </row>
    <row r="182" spans="8:10" s="66" customFormat="1">
      <c r="H182" s="162"/>
      <c r="I182" s="162"/>
      <c r="J182" s="191"/>
    </row>
    <row r="183" spans="8:10" s="66" customFormat="1">
      <c r="H183" s="162"/>
      <c r="I183" s="162"/>
      <c r="J183" s="191"/>
    </row>
    <row r="184" spans="8:10" s="66" customFormat="1">
      <c r="H184" s="162"/>
      <c r="I184" s="162"/>
      <c r="J184" s="191"/>
    </row>
    <row r="185" spans="8:10" s="66" customFormat="1">
      <c r="H185" s="162"/>
      <c r="I185" s="162"/>
      <c r="J185" s="191"/>
    </row>
    <row r="186" spans="8:10" s="66" customFormat="1">
      <c r="H186" s="162"/>
      <c r="I186" s="162"/>
      <c r="J186" s="191"/>
    </row>
    <row r="187" spans="8:10" s="66" customFormat="1">
      <c r="H187" s="162"/>
      <c r="I187" s="162"/>
      <c r="J187" s="191"/>
    </row>
    <row r="188" spans="8:10" s="66" customFormat="1">
      <c r="H188" s="162"/>
      <c r="I188" s="162"/>
      <c r="J188" s="191"/>
    </row>
    <row r="189" spans="8:10" s="66" customFormat="1">
      <c r="H189" s="162"/>
      <c r="I189" s="162"/>
      <c r="J189" s="191"/>
    </row>
    <row r="190" spans="8:10" s="66" customFormat="1">
      <c r="H190" s="162"/>
      <c r="I190" s="162"/>
      <c r="J190" s="191"/>
    </row>
    <row r="191" spans="8:10" s="66" customFormat="1">
      <c r="H191" s="162"/>
      <c r="I191" s="162"/>
      <c r="J191" s="191"/>
    </row>
    <row r="192" spans="8:10" s="66" customFormat="1">
      <c r="H192" s="162"/>
      <c r="I192" s="162"/>
      <c r="J192" s="191"/>
    </row>
    <row r="193" spans="8:10" s="66" customFormat="1">
      <c r="H193" s="162"/>
      <c r="I193" s="162"/>
      <c r="J193" s="191"/>
    </row>
    <row r="194" spans="8:10" s="66" customFormat="1">
      <c r="H194" s="162"/>
      <c r="I194" s="162"/>
      <c r="J194" s="191"/>
    </row>
    <row r="195" spans="8:10" s="66" customFormat="1">
      <c r="H195" s="162"/>
      <c r="I195" s="162"/>
      <c r="J195" s="191"/>
    </row>
    <row r="196" spans="8:10" s="66" customFormat="1">
      <c r="H196" s="162"/>
      <c r="I196" s="162"/>
      <c r="J196" s="191"/>
    </row>
    <row r="197" spans="8:10" s="66" customFormat="1">
      <c r="H197" s="162"/>
      <c r="I197" s="162"/>
      <c r="J197" s="191"/>
    </row>
    <row r="198" spans="8:10" s="66" customFormat="1">
      <c r="H198" s="162"/>
      <c r="I198" s="162"/>
      <c r="J198" s="191"/>
    </row>
    <row r="199" spans="8:10" s="66" customFormat="1">
      <c r="H199" s="162"/>
      <c r="I199" s="162"/>
      <c r="J199" s="191"/>
    </row>
    <row r="200" spans="8:10" s="66" customFormat="1">
      <c r="H200" s="162"/>
      <c r="I200" s="162"/>
      <c r="J200" s="191"/>
    </row>
    <row r="201" spans="8:10" s="66" customFormat="1">
      <c r="H201" s="162"/>
      <c r="I201" s="162"/>
      <c r="J201" s="191"/>
    </row>
    <row r="202" spans="8:10" s="66" customFormat="1">
      <c r="H202" s="162"/>
      <c r="I202" s="162"/>
      <c r="J202" s="191"/>
    </row>
  </sheetData>
  <mergeCells count="8">
    <mergeCell ref="K16:N16"/>
    <mergeCell ref="A33:C33"/>
    <mergeCell ref="A34:C34"/>
    <mergeCell ref="A36:F36"/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A1:S77"/>
  <sheetViews>
    <sheetView topLeftCell="A58" workbookViewId="0">
      <selection activeCell="E74" sqref="E74"/>
    </sheetView>
  </sheetViews>
  <sheetFormatPr baseColWidth="10" defaultColWidth="11.375" defaultRowHeight="12"/>
  <cols>
    <col min="1" max="1" width="61.375" style="151" customWidth="1"/>
    <col min="2" max="2" width="19.75" style="65" customWidth="1"/>
    <col min="3" max="3" width="20.5" style="65" customWidth="1"/>
    <col min="4" max="4" width="17.875" style="65" bestFit="1" customWidth="1"/>
    <col min="5" max="8" width="12.375" style="166" customWidth="1"/>
    <col min="9" max="9" width="25.25" style="65" customWidth="1"/>
    <col min="10" max="10" width="11.375" style="166"/>
    <col min="11" max="12" width="14.375" style="166" customWidth="1"/>
    <col min="13" max="13" width="13.375" style="166" customWidth="1"/>
    <col min="14" max="14" width="11.375" style="166"/>
    <col min="15" max="16" width="14.375" style="166" customWidth="1"/>
    <col min="17" max="17" width="13.375" style="65" customWidth="1"/>
    <col min="18" max="16384" width="11.375" style="65"/>
  </cols>
  <sheetData>
    <row r="1" spans="1:6" ht="15.75">
      <c r="A1" s="1052" t="str">
        <f>'A -Edo. Sit. Financiera'!A2:F2</f>
        <v>UNIVERSIDAD TECNOLOGICA DE QUERETARO</v>
      </c>
      <c r="B1" s="1053"/>
      <c r="C1" s="1054"/>
    </row>
    <row r="2" spans="1:6" ht="15.75">
      <c r="A2" s="1038" t="s">
        <v>427</v>
      </c>
      <c r="B2" s="1039"/>
      <c r="C2" s="1040"/>
    </row>
    <row r="3" spans="1:6" ht="20.25" customHeight="1">
      <c r="A3" s="1038" t="s">
        <v>438</v>
      </c>
      <c r="B3" s="1039"/>
      <c r="C3" s="1040"/>
    </row>
    <row r="4" spans="1:6" ht="16.5" thickBot="1">
      <c r="A4" s="1041" t="str">
        <f>'D -Edo. de Cambios Sit. Financ.'!A4:F4</f>
        <v>DEL MES DE ENERO AL MES DICIEMBRE DEL 2017</v>
      </c>
      <c r="B4" s="1042"/>
      <c r="C4" s="1043"/>
    </row>
    <row r="5" spans="1:6" ht="28.5" customHeight="1" thickBot="1">
      <c r="A5" s="171" t="s">
        <v>287</v>
      </c>
      <c r="B5" s="173" t="s">
        <v>1318</v>
      </c>
      <c r="C5" s="172" t="s">
        <v>1317</v>
      </c>
    </row>
    <row r="6" spans="1:6" ht="15.75">
      <c r="A6" s="86" t="s">
        <v>281</v>
      </c>
      <c r="B6" s="290">
        <f>SUM(B8:B18)</f>
        <v>284143877.15999997</v>
      </c>
      <c r="C6" s="291">
        <f>SUM(C8:C18)</f>
        <v>270372839.64999998</v>
      </c>
    </row>
    <row r="7" spans="1:6">
      <c r="A7" s="284" t="s">
        <v>20</v>
      </c>
      <c r="B7" s="159"/>
      <c r="C7" s="160"/>
    </row>
    <row r="8" spans="1:6">
      <c r="A8" s="74" t="s">
        <v>25</v>
      </c>
      <c r="B8" s="159"/>
      <c r="C8" s="160"/>
    </row>
    <row r="9" spans="1:6">
      <c r="A9" s="74" t="s">
        <v>26</v>
      </c>
      <c r="B9" s="159"/>
      <c r="C9" s="160"/>
    </row>
    <row r="10" spans="1:6">
      <c r="A10" s="74" t="s">
        <v>89</v>
      </c>
      <c r="B10" s="159"/>
      <c r="C10" s="160"/>
      <c r="E10" s="871"/>
      <c r="F10" s="871"/>
    </row>
    <row r="11" spans="1:6">
      <c r="A11" s="74" t="s">
        <v>28</v>
      </c>
      <c r="B11" s="159"/>
      <c r="C11" s="160"/>
    </row>
    <row r="12" spans="1:6">
      <c r="A12" s="74" t="s">
        <v>90</v>
      </c>
      <c r="B12" s="157">
        <v>595132.71</v>
      </c>
      <c r="C12" s="158">
        <v>462225.35</v>
      </c>
    </row>
    <row r="13" spans="1:6">
      <c r="A13" s="74" t="s">
        <v>30</v>
      </c>
      <c r="B13" s="159"/>
      <c r="C13" s="160"/>
    </row>
    <row r="14" spans="1:6">
      <c r="A14" s="74" t="s">
        <v>91</v>
      </c>
      <c r="B14" s="157">
        <v>66164182.25</v>
      </c>
      <c r="C14" s="158">
        <v>63803359.859999999</v>
      </c>
    </row>
    <row r="15" spans="1:6" ht="24">
      <c r="A15" s="74" t="s">
        <v>92</v>
      </c>
      <c r="B15" s="159"/>
      <c r="C15" s="160"/>
    </row>
    <row r="16" spans="1:6">
      <c r="A16" s="74" t="s">
        <v>34</v>
      </c>
      <c r="B16" s="159"/>
      <c r="C16" s="160"/>
    </row>
    <row r="17" spans="1:3">
      <c r="A17" s="74" t="s">
        <v>93</v>
      </c>
      <c r="B17" s="157">
        <v>217384562.19999999</v>
      </c>
      <c r="C17" s="158">
        <v>206107254.44</v>
      </c>
    </row>
    <row r="18" spans="1:3">
      <c r="A18" s="74" t="s">
        <v>94</v>
      </c>
      <c r="B18" s="157">
        <f>0</f>
        <v>0</v>
      </c>
      <c r="C18" s="158">
        <v>0</v>
      </c>
    </row>
    <row r="19" spans="1:3" ht="15.75">
      <c r="A19" s="284" t="s">
        <v>21</v>
      </c>
      <c r="B19" s="281">
        <f>SUM(B20:B35)</f>
        <v>290266556.27999997</v>
      </c>
      <c r="C19" s="287">
        <f>SUM(C20:C35)</f>
        <v>275364471.15000004</v>
      </c>
    </row>
    <row r="20" spans="1:3">
      <c r="A20" s="74" t="s">
        <v>44</v>
      </c>
      <c r="B20" s="159">
        <v>209852302.31999999</v>
      </c>
      <c r="C20" s="160">
        <v>204429052.15000001</v>
      </c>
    </row>
    <row r="21" spans="1:3">
      <c r="A21" s="74" t="s">
        <v>45</v>
      </c>
      <c r="B21" s="159">
        <v>6223982.5700000003</v>
      </c>
      <c r="C21" s="160">
        <v>4346733.71</v>
      </c>
    </row>
    <row r="22" spans="1:3">
      <c r="A22" s="74" t="s">
        <v>46</v>
      </c>
      <c r="B22" s="159">
        <v>48635684.719999999</v>
      </c>
      <c r="C22" s="160">
        <v>47365850.020000003</v>
      </c>
    </row>
    <row r="23" spans="1:3">
      <c r="A23" s="74" t="s">
        <v>48</v>
      </c>
      <c r="B23" s="159"/>
      <c r="C23" s="160"/>
    </row>
    <row r="24" spans="1:3">
      <c r="A24" s="74" t="s">
        <v>95</v>
      </c>
      <c r="B24" s="159"/>
      <c r="C24" s="160"/>
    </row>
    <row r="25" spans="1:3">
      <c r="A25" s="74" t="s">
        <v>50</v>
      </c>
      <c r="B25" s="159"/>
      <c r="C25" s="160"/>
    </row>
    <row r="26" spans="1:3">
      <c r="A26" s="74" t="s">
        <v>51</v>
      </c>
      <c r="B26" s="159">
        <v>11324717.140000001</v>
      </c>
      <c r="C26" s="160">
        <v>6720424.5899999999</v>
      </c>
    </row>
    <row r="27" spans="1:3">
      <c r="A27" s="74" t="s">
        <v>52</v>
      </c>
      <c r="B27" s="159">
        <v>5257035.59</v>
      </c>
      <c r="C27" s="160">
        <v>4592592.13</v>
      </c>
    </row>
    <row r="28" spans="1:3">
      <c r="A28" s="74" t="s">
        <v>53</v>
      </c>
      <c r="B28" s="159"/>
      <c r="C28" s="160"/>
    </row>
    <row r="29" spans="1:3">
      <c r="A29" s="74" t="s">
        <v>54</v>
      </c>
      <c r="B29" s="159"/>
      <c r="C29" s="160"/>
    </row>
    <row r="30" spans="1:3">
      <c r="A30" s="74" t="s">
        <v>55</v>
      </c>
      <c r="B30" s="159"/>
      <c r="C30" s="160"/>
    </row>
    <row r="31" spans="1:3">
      <c r="A31" s="74" t="s">
        <v>56</v>
      </c>
      <c r="B31" s="159"/>
      <c r="C31" s="160"/>
    </row>
    <row r="32" spans="1:3">
      <c r="A32" s="74" t="s">
        <v>58</v>
      </c>
      <c r="B32" s="159"/>
      <c r="C32" s="160"/>
    </row>
    <row r="33" spans="1:18">
      <c r="A33" s="74" t="s">
        <v>59</v>
      </c>
      <c r="B33" s="159"/>
      <c r="C33" s="160"/>
    </row>
    <row r="34" spans="1:18">
      <c r="A34" s="74" t="s">
        <v>60</v>
      </c>
      <c r="B34" s="159"/>
      <c r="C34" s="160"/>
      <c r="D34" s="155"/>
      <c r="G34" s="915">
        <v>50584844.670000002</v>
      </c>
      <c r="H34" s="915">
        <v>94306369.109999999</v>
      </c>
      <c r="I34" s="916"/>
    </row>
    <row r="35" spans="1:18">
      <c r="A35" s="74" t="s">
        <v>96</v>
      </c>
      <c r="B35" s="159">
        <v>8972833.9399999995</v>
      </c>
      <c r="C35" s="160">
        <v>7909818.5499999998</v>
      </c>
      <c r="D35" s="155"/>
      <c r="G35" s="915">
        <v>1228868.74</v>
      </c>
      <c r="H35" s="915">
        <v>4223425.33</v>
      </c>
      <c r="I35" s="916"/>
    </row>
    <row r="36" spans="1:18" ht="18.75" customHeight="1">
      <c r="A36" s="150" t="s">
        <v>284</v>
      </c>
      <c r="B36" s="283">
        <f>B6-B19</f>
        <v>-6122679.1200000048</v>
      </c>
      <c r="C36" s="288">
        <f>C6-C19</f>
        <v>-4991631.5000000596</v>
      </c>
      <c r="D36" s="878"/>
      <c r="G36" s="915">
        <v>170285.68</v>
      </c>
      <c r="H36" s="915">
        <v>744964.42</v>
      </c>
      <c r="I36" s="916"/>
      <c r="J36" s="488"/>
      <c r="K36" s="488"/>
      <c r="L36" s="488"/>
      <c r="M36" s="488"/>
      <c r="N36" s="488"/>
      <c r="O36" s="488"/>
      <c r="P36" s="488"/>
      <c r="Q36" s="489"/>
      <c r="R36" s="489"/>
    </row>
    <row r="37" spans="1:18">
      <c r="A37" s="874" t="s">
        <v>285</v>
      </c>
      <c r="B37" s="159"/>
      <c r="C37" s="160"/>
      <c r="D37" s="155"/>
      <c r="G37" s="916">
        <v>-8963834.9399999995</v>
      </c>
      <c r="H37" s="916">
        <v>7909819</v>
      </c>
      <c r="I37" s="916"/>
      <c r="J37" s="488"/>
      <c r="K37" s="488"/>
      <c r="L37" s="488"/>
      <c r="M37" s="488"/>
      <c r="N37" s="488"/>
      <c r="O37" s="488"/>
      <c r="P37" s="488"/>
      <c r="Q37" s="489"/>
      <c r="R37" s="489"/>
    </row>
    <row r="38" spans="1:18">
      <c r="A38" s="284" t="s">
        <v>20</v>
      </c>
      <c r="B38" s="285">
        <f>SUM(B39:B41)</f>
        <v>-51983999.090000004</v>
      </c>
      <c r="C38" s="289">
        <f>SUM(C39:C41)</f>
        <v>-99274758.859999999</v>
      </c>
      <c r="D38" s="155"/>
      <c r="G38" s="917">
        <f>SUM(G34:G37)</f>
        <v>43020164.150000006</v>
      </c>
      <c r="H38" s="917">
        <f>SUM(H34:H37)</f>
        <v>107184577.86</v>
      </c>
      <c r="I38" s="916"/>
      <c r="J38" s="488"/>
      <c r="K38" s="488"/>
      <c r="L38" s="488"/>
      <c r="M38" s="488"/>
      <c r="N38" s="488"/>
      <c r="O38" s="488"/>
      <c r="P38" s="488"/>
      <c r="Q38" s="489"/>
      <c r="R38" s="489"/>
    </row>
    <row r="39" spans="1:18" ht="18.75" customHeight="1">
      <c r="A39" s="74" t="s">
        <v>97</v>
      </c>
      <c r="B39" s="159">
        <v>-50584844.670000002</v>
      </c>
      <c r="C39" s="160">
        <v>-94306369.109999999</v>
      </c>
      <c r="D39" s="155"/>
      <c r="G39" s="918"/>
      <c r="H39" s="918"/>
      <c r="I39" s="916"/>
      <c r="J39" s="488"/>
      <c r="K39" s="490"/>
      <c r="L39" s="490"/>
      <c r="M39" s="491"/>
      <c r="N39" s="491"/>
      <c r="O39" s="490"/>
      <c r="P39" s="490"/>
      <c r="Q39" s="492"/>
      <c r="R39" s="489"/>
    </row>
    <row r="40" spans="1:18">
      <c r="A40" s="74" t="s">
        <v>98</v>
      </c>
      <c r="B40" s="159">
        <v>-1228868.74</v>
      </c>
      <c r="C40" s="160">
        <v>-4223425.33</v>
      </c>
      <c r="D40" s="155"/>
      <c r="G40" s="295">
        <v>10501487.49</v>
      </c>
      <c r="H40" s="295">
        <v>-1711961.99</v>
      </c>
      <c r="I40" s="919">
        <v>1</v>
      </c>
      <c r="J40" s="488"/>
      <c r="K40" s="488"/>
      <c r="L40" s="488"/>
      <c r="M40" s="488"/>
      <c r="N40" s="488"/>
      <c r="O40" s="488"/>
      <c r="P40" s="488"/>
      <c r="Q40" s="489"/>
      <c r="R40" s="489"/>
    </row>
    <row r="41" spans="1:18">
      <c r="A41" s="74" t="s">
        <v>439</v>
      </c>
      <c r="B41" s="159">
        <v>-170285.68</v>
      </c>
      <c r="C41" s="160">
        <v>-744964.42</v>
      </c>
      <c r="D41" s="155"/>
      <c r="G41" s="295">
        <v>492000</v>
      </c>
      <c r="H41" s="295"/>
      <c r="I41" s="919">
        <v>2</v>
      </c>
      <c r="J41" s="493"/>
      <c r="K41" s="488"/>
      <c r="L41" s="488"/>
      <c r="M41" s="488"/>
      <c r="N41" s="488"/>
      <c r="O41" s="488"/>
      <c r="P41" s="488"/>
      <c r="Q41" s="489"/>
      <c r="R41" s="489"/>
    </row>
    <row r="42" spans="1:18">
      <c r="A42" s="284" t="s">
        <v>21</v>
      </c>
      <c r="B42" s="285">
        <f>SUM(B43:B45)</f>
        <v>53440180.359999999</v>
      </c>
      <c r="C42" s="289">
        <f>SUM(C43:C45)</f>
        <v>100291026.73</v>
      </c>
      <c r="D42" s="155"/>
      <c r="G42" s="295">
        <v>4991631.5</v>
      </c>
      <c r="H42" s="295">
        <v>12561750.939999999</v>
      </c>
      <c r="I42" s="919">
        <v>3</v>
      </c>
      <c r="J42" s="494"/>
      <c r="K42" s="488"/>
      <c r="L42" s="488"/>
      <c r="M42" s="488"/>
      <c r="N42" s="494"/>
      <c r="O42" s="488"/>
      <c r="P42" s="488"/>
      <c r="Q42" s="488"/>
      <c r="R42" s="489"/>
    </row>
    <row r="43" spans="1:18" ht="16.5" customHeight="1">
      <c r="A43" s="73" t="s">
        <v>97</v>
      </c>
      <c r="B43" s="159"/>
      <c r="C43" s="160"/>
      <c r="D43" s="155"/>
      <c r="G43" s="295">
        <v>-4998417.4000000004</v>
      </c>
      <c r="H43" s="295">
        <v>-12774949.880000001</v>
      </c>
      <c r="I43" s="919">
        <v>4</v>
      </c>
      <c r="J43" s="494"/>
      <c r="K43" s="488"/>
      <c r="L43" s="488"/>
      <c r="M43" s="488"/>
      <c r="N43" s="494"/>
      <c r="O43" s="488"/>
      <c r="P43" s="488"/>
      <c r="Q43" s="489"/>
      <c r="R43" s="489"/>
    </row>
    <row r="44" spans="1:18">
      <c r="A44" s="74" t="s">
        <v>98</v>
      </c>
      <c r="B44" s="159"/>
      <c r="C44" s="160"/>
      <c r="G44" s="295">
        <v>35711387.090000004</v>
      </c>
      <c r="H44" s="295">
        <v>94306369.109999999</v>
      </c>
      <c r="I44" s="919">
        <v>5</v>
      </c>
      <c r="J44" s="494"/>
      <c r="K44" s="488"/>
      <c r="L44" s="488"/>
      <c r="M44" s="488"/>
      <c r="N44" s="494"/>
      <c r="O44" s="488"/>
      <c r="P44" s="488"/>
      <c r="Q44" s="488"/>
      <c r="R44" s="488"/>
    </row>
    <row r="45" spans="1:18" ht="14.25" customHeight="1">
      <c r="A45" s="74" t="s">
        <v>440</v>
      </c>
      <c r="B45" s="159">
        <f>8963834.94+44476345.42</f>
        <v>53440180.359999999</v>
      </c>
      <c r="C45" s="160">
        <f>7909818.55+92381208.18</f>
        <v>100291026.73</v>
      </c>
      <c r="G45" s="295">
        <v>-2221743.2599999998</v>
      </c>
      <c r="H45" s="295"/>
      <c r="I45" s="919">
        <v>6</v>
      </c>
      <c r="J45" s="494"/>
      <c r="K45" s="488"/>
      <c r="L45" s="488"/>
      <c r="M45" s="488"/>
      <c r="N45" s="494"/>
      <c r="O45" s="488"/>
      <c r="P45" s="488"/>
      <c r="Q45" s="489"/>
      <c r="R45" s="489"/>
    </row>
    <row r="46" spans="1:18" ht="17.25" customHeight="1">
      <c r="A46" s="150" t="s">
        <v>286</v>
      </c>
      <c r="B46" s="876">
        <f>+B38-B42</f>
        <v>-105424179.45</v>
      </c>
      <c r="C46" s="877">
        <f>+C38-C42</f>
        <v>-199565785.59</v>
      </c>
      <c r="G46" s="295"/>
      <c r="H46" s="295"/>
      <c r="I46" s="919"/>
      <c r="J46" s="494"/>
      <c r="K46" s="488"/>
      <c r="L46" s="488"/>
      <c r="M46" s="488"/>
      <c r="N46" s="494"/>
      <c r="O46" s="488"/>
      <c r="P46" s="488"/>
      <c r="Q46" s="488"/>
      <c r="R46" s="489"/>
    </row>
    <row r="47" spans="1:18" ht="12.75">
      <c r="A47" s="875" t="s">
        <v>297</v>
      </c>
      <c r="B47" s="159"/>
      <c r="C47" s="160"/>
      <c r="G47" s="920">
        <f>SUM(G40:G46)</f>
        <v>44476345.420000009</v>
      </c>
      <c r="H47" s="920">
        <f>SUM(H40:H46)</f>
        <v>92381208.179999992</v>
      </c>
      <c r="I47" s="919"/>
      <c r="J47" s="493"/>
      <c r="K47" s="488"/>
      <c r="L47" s="488"/>
      <c r="M47" s="488"/>
      <c r="N47" s="488"/>
      <c r="O47" s="488"/>
      <c r="P47" s="488"/>
      <c r="Q47" s="489"/>
      <c r="R47" s="489"/>
    </row>
    <row r="48" spans="1:18">
      <c r="A48" s="284" t="s">
        <v>20</v>
      </c>
      <c r="B48" s="285">
        <f>SUM(B49:B52)</f>
        <v>722189.26</v>
      </c>
      <c r="C48" s="289">
        <f>SUM(C49:C52)</f>
        <v>-557253.79</v>
      </c>
      <c r="G48" s="295">
        <f>+G38-G47</f>
        <v>-1456181.2700000033</v>
      </c>
      <c r="H48" s="295">
        <f>+H38-H47</f>
        <v>14803369.680000007</v>
      </c>
      <c r="I48" s="919"/>
      <c r="J48" s="488"/>
      <c r="K48" s="488"/>
      <c r="L48" s="488"/>
      <c r="M48" s="495"/>
      <c r="N48" s="495"/>
      <c r="O48" s="495"/>
      <c r="P48" s="495"/>
      <c r="Q48" s="496"/>
      <c r="R48" s="489"/>
    </row>
    <row r="49" spans="1:19">
      <c r="A49" s="74" t="s">
        <v>298</v>
      </c>
      <c r="B49" s="159"/>
      <c r="C49" s="160"/>
      <c r="J49" s="488"/>
      <c r="K49" s="488"/>
      <c r="L49" s="488"/>
      <c r="M49" s="488"/>
      <c r="N49" s="488"/>
      <c r="O49" s="488"/>
      <c r="P49" s="488"/>
      <c r="Q49" s="489"/>
      <c r="R49" s="489"/>
    </row>
    <row r="50" spans="1:19">
      <c r="A50" s="74" t="s">
        <v>299</v>
      </c>
      <c r="B50" s="159"/>
      <c r="C50" s="160"/>
      <c r="J50" s="488"/>
      <c r="K50" s="488"/>
      <c r="L50" s="488"/>
      <c r="M50" s="497"/>
      <c r="N50" s="488"/>
      <c r="O50" s="488"/>
      <c r="P50" s="488"/>
      <c r="Q50" s="489"/>
      <c r="R50" s="489"/>
    </row>
    <row r="51" spans="1:19">
      <c r="A51" s="74" t="s">
        <v>300</v>
      </c>
      <c r="B51" s="159"/>
      <c r="C51" s="160"/>
    </row>
    <row r="52" spans="1:19">
      <c r="A52" s="74" t="s">
        <v>301</v>
      </c>
      <c r="B52" s="159">
        <v>722189.26</v>
      </c>
      <c r="C52" s="160">
        <f>-533946.56-23307.23</f>
        <v>-557253.79</v>
      </c>
    </row>
    <row r="53" spans="1:19">
      <c r="A53" s="284" t="s">
        <v>21</v>
      </c>
      <c r="B53" s="286">
        <f>SUM(B54:B57)</f>
        <v>20975168.149999999</v>
      </c>
      <c r="C53" s="161">
        <f>SUM(C54:C57)</f>
        <v>-5154088.51</v>
      </c>
    </row>
    <row r="54" spans="1:19">
      <c r="A54" s="74" t="s">
        <v>302</v>
      </c>
      <c r="B54" s="159"/>
      <c r="C54" s="160"/>
    </row>
    <row r="55" spans="1:19">
      <c r="A55" s="74" t="s">
        <v>299</v>
      </c>
      <c r="B55" s="159"/>
      <c r="C55" s="160"/>
    </row>
    <row r="56" spans="1:19">
      <c r="A56" s="74" t="s">
        <v>300</v>
      </c>
      <c r="B56" s="159"/>
      <c r="C56" s="160"/>
      <c r="D56" s="489"/>
    </row>
    <row r="57" spans="1:19">
      <c r="A57" s="74" t="s">
        <v>303</v>
      </c>
      <c r="B57" s="159">
        <f>6387019.53+14588148.62</f>
        <v>20975168.149999999</v>
      </c>
      <c r="C57" s="160">
        <f>-4739312.55+228416.1-643192.06</f>
        <v>-5154088.51</v>
      </c>
      <c r="D57" s="489"/>
      <c r="E57" s="488"/>
      <c r="F57" s="488"/>
      <c r="G57" s="488">
        <f>G58/2</f>
        <v>0</v>
      </c>
    </row>
    <row r="58" spans="1:19" ht="15.75" customHeight="1">
      <c r="A58" s="150" t="s">
        <v>1</v>
      </c>
      <c r="B58" s="876">
        <f>+B48-B53</f>
        <v>-20252978.889999997</v>
      </c>
      <c r="C58" s="877">
        <f>+C48-C53</f>
        <v>4596834.72</v>
      </c>
      <c r="D58" s="503"/>
      <c r="E58" s="488"/>
      <c r="F58" s="488"/>
      <c r="G58" s="488"/>
    </row>
    <row r="59" spans="1:19" ht="4.5" customHeight="1">
      <c r="A59" s="72"/>
      <c r="B59" s="159"/>
      <c r="C59" s="160"/>
      <c r="D59" s="489"/>
      <c r="E59" s="488"/>
      <c r="F59" s="488"/>
      <c r="G59" s="488"/>
    </row>
    <row r="60" spans="1:19">
      <c r="A60" s="152" t="s">
        <v>304</v>
      </c>
      <c r="B60" s="923">
        <v>15586481.02</v>
      </c>
      <c r="C60" s="356">
        <v>-8572218.3499999996</v>
      </c>
      <c r="D60" s="924"/>
      <c r="E60" s="488"/>
      <c r="F60" s="488"/>
      <c r="G60" s="488"/>
      <c r="R60" s="356">
        <f>+R36+R46+R58</f>
        <v>0</v>
      </c>
      <c r="S60" s="356">
        <f>+S36+S46+S58</f>
        <v>0</v>
      </c>
    </row>
    <row r="61" spans="1:19" ht="4.5" customHeight="1">
      <c r="A61" s="72"/>
      <c r="B61" s="161"/>
      <c r="C61" s="161"/>
      <c r="D61" s="925"/>
      <c r="E61" s="488"/>
      <c r="F61" s="488"/>
      <c r="G61" s="488"/>
      <c r="R61" s="161"/>
      <c r="S61" s="161"/>
    </row>
    <row r="62" spans="1:19">
      <c r="A62" s="152" t="s">
        <v>305</v>
      </c>
      <c r="B62" s="921">
        <v>6216855</v>
      </c>
      <c r="C62" s="161">
        <v>14789073.82</v>
      </c>
      <c r="D62" s="925"/>
      <c r="E62" s="488"/>
      <c r="F62" s="488"/>
      <c r="G62" s="488"/>
      <c r="R62" s="161">
        <v>6216855</v>
      </c>
      <c r="S62" s="161">
        <v>14789074</v>
      </c>
    </row>
    <row r="63" spans="1:19" ht="15" customHeight="1" thickBot="1">
      <c r="A63" s="153" t="s">
        <v>0</v>
      </c>
      <c r="B63" s="922">
        <f>+B60+B62</f>
        <v>21803336.02</v>
      </c>
      <c r="C63" s="355">
        <f>+C60+C62</f>
        <v>6216855.4700000007</v>
      </c>
      <c r="D63" s="924"/>
      <c r="E63" s="488"/>
      <c r="F63" s="488"/>
      <c r="G63" s="488"/>
      <c r="R63" s="355">
        <f>+R60+R62</f>
        <v>6216855</v>
      </c>
      <c r="S63" s="355">
        <f>+S60+S62</f>
        <v>14789074</v>
      </c>
    </row>
    <row r="64" spans="1:19" s="66" customFormat="1" ht="3.75" customHeight="1" thickBot="1">
      <c r="A64" s="154"/>
      <c r="B64" s="67"/>
      <c r="C64" s="67"/>
      <c r="D64" s="489"/>
      <c r="E64" s="488"/>
      <c r="F64" s="488"/>
      <c r="G64" s="488"/>
      <c r="H64" s="162"/>
      <c r="J64" s="162"/>
      <c r="K64" s="162"/>
      <c r="L64" s="162"/>
      <c r="M64" s="162"/>
      <c r="N64" s="162"/>
      <c r="O64" s="162"/>
      <c r="P64" s="162"/>
    </row>
    <row r="65" spans="1:16" ht="33.75" customHeight="1">
      <c r="A65" s="498" t="s">
        <v>649</v>
      </c>
      <c r="B65" s="482" t="s">
        <v>655</v>
      </c>
      <c r="C65" s="71"/>
      <c r="D65" s="500"/>
      <c r="E65" s="501"/>
      <c r="F65" s="872"/>
      <c r="G65" s="872"/>
    </row>
    <row r="66" spans="1:16" ht="18" customHeight="1">
      <c r="A66" s="484" t="s">
        <v>648</v>
      </c>
      <c r="B66" s="1051" t="s">
        <v>654</v>
      </c>
      <c r="C66" s="1071"/>
      <c r="D66" s="1076"/>
      <c r="E66" s="1077"/>
      <c r="F66" s="872"/>
      <c r="G66" s="872"/>
    </row>
    <row r="67" spans="1:16" ht="15.75" customHeight="1">
      <c r="A67" s="484" t="s">
        <v>650</v>
      </c>
      <c r="B67" s="1051" t="s">
        <v>610</v>
      </c>
      <c r="C67" s="1071"/>
      <c r="D67" s="1076"/>
      <c r="E67" s="1077"/>
      <c r="F67" s="872"/>
      <c r="G67" s="872"/>
    </row>
    <row r="68" spans="1:16" ht="21" customHeight="1" thickBot="1">
      <c r="A68" s="1073" t="s">
        <v>388</v>
      </c>
      <c r="B68" s="1074"/>
      <c r="C68" s="1075"/>
      <c r="D68" s="502"/>
      <c r="E68" s="873"/>
      <c r="F68" s="873"/>
      <c r="G68" s="873"/>
    </row>
    <row r="69" spans="1:16">
      <c r="A69" s="156"/>
      <c r="B69" s="155"/>
      <c r="C69" s="155"/>
      <c r="D69" s="489"/>
      <c r="E69" s="488"/>
      <c r="F69" s="488"/>
      <c r="G69" s="488"/>
    </row>
    <row r="70" spans="1:16" s="294" customFormat="1">
      <c r="A70" s="292"/>
      <c r="B70" s="293"/>
      <c r="C70" s="293"/>
      <c r="E70" s="295"/>
      <c r="F70" s="295"/>
      <c r="G70" s="295"/>
      <c r="H70" s="295"/>
      <c r="J70" s="295"/>
      <c r="K70" s="295"/>
      <c r="L70" s="295"/>
      <c r="M70" s="295"/>
      <c r="N70" s="295"/>
      <c r="O70" s="295"/>
      <c r="P70" s="295"/>
    </row>
    <row r="71" spans="1:16" s="294" customFormat="1">
      <c r="A71" s="292"/>
      <c r="B71" s="926"/>
      <c r="C71" s="926"/>
      <c r="E71" s="295"/>
      <c r="F71" s="295"/>
      <c r="G71" s="295"/>
      <c r="H71" s="295"/>
      <c r="J71" s="295"/>
      <c r="K71" s="295"/>
      <c r="L71" s="295"/>
      <c r="M71" s="295"/>
      <c r="N71" s="295"/>
      <c r="O71" s="295"/>
      <c r="P71" s="295"/>
    </row>
    <row r="72" spans="1:16" s="294" customFormat="1">
      <c r="A72" s="292"/>
      <c r="B72" s="927"/>
      <c r="C72" s="927"/>
      <c r="E72" s="295"/>
      <c r="F72" s="295"/>
      <c r="G72" s="295"/>
      <c r="H72" s="295"/>
      <c r="J72" s="295"/>
      <c r="K72" s="295"/>
      <c r="L72" s="295"/>
      <c r="M72" s="295"/>
      <c r="N72" s="295"/>
      <c r="O72" s="295"/>
      <c r="P72" s="295"/>
    </row>
    <row r="73" spans="1:16" s="294" customFormat="1">
      <c r="A73" s="292"/>
      <c r="B73" s="928"/>
      <c r="C73" s="928"/>
      <c r="D73" s="296" t="s">
        <v>425</v>
      </c>
      <c r="E73" s="295"/>
      <c r="F73" s="295"/>
      <c r="G73" s="295"/>
      <c r="H73" s="295"/>
      <c r="J73" s="295"/>
      <c r="K73" s="295"/>
      <c r="L73" s="295"/>
      <c r="M73" s="295"/>
      <c r="N73" s="295"/>
      <c r="O73" s="295"/>
      <c r="P73" s="295"/>
    </row>
    <row r="74" spans="1:16" s="294" customFormat="1">
      <c r="A74" s="297"/>
      <c r="B74" s="927"/>
      <c r="C74" s="927"/>
      <c r="E74" s="295"/>
      <c r="F74" s="295"/>
      <c r="G74" s="295"/>
      <c r="H74" s="295"/>
      <c r="J74" s="295"/>
      <c r="K74" s="295"/>
      <c r="L74" s="295"/>
      <c r="M74" s="295"/>
      <c r="N74" s="295"/>
      <c r="O74" s="295"/>
      <c r="P74" s="295"/>
    </row>
    <row r="75" spans="1:16" s="294" customFormat="1">
      <c r="A75" s="297"/>
      <c r="B75" s="929"/>
      <c r="C75" s="929"/>
      <c r="E75" s="295"/>
      <c r="F75" s="295"/>
      <c r="G75" s="295"/>
      <c r="H75" s="295"/>
      <c r="J75" s="295"/>
      <c r="K75" s="295"/>
      <c r="L75" s="295"/>
      <c r="M75" s="295"/>
      <c r="N75" s="295"/>
      <c r="O75" s="295"/>
      <c r="P75" s="295"/>
    </row>
    <row r="76" spans="1:16" s="294" customFormat="1">
      <c r="A76" s="297"/>
      <c r="E76" s="295"/>
      <c r="F76" s="295"/>
      <c r="G76" s="295"/>
      <c r="H76" s="295"/>
      <c r="J76" s="295"/>
      <c r="K76" s="295"/>
      <c r="L76" s="295"/>
      <c r="M76" s="295"/>
      <c r="N76" s="295"/>
      <c r="O76" s="295"/>
      <c r="P76" s="295"/>
    </row>
    <row r="77" spans="1:16" s="294" customFormat="1">
      <c r="A77" s="297"/>
      <c r="E77" s="295"/>
      <c r="F77" s="295"/>
      <c r="G77" s="295"/>
      <c r="H77" s="295"/>
      <c r="J77" s="295"/>
      <c r="K77" s="295"/>
      <c r="L77" s="295"/>
      <c r="M77" s="295"/>
      <c r="N77" s="295"/>
      <c r="O77" s="295"/>
      <c r="P77" s="295"/>
    </row>
  </sheetData>
  <mergeCells count="9">
    <mergeCell ref="A1:C1"/>
    <mergeCell ref="A3:C3"/>
    <mergeCell ref="A4:C4"/>
    <mergeCell ref="A68:C68"/>
    <mergeCell ref="A2:C2"/>
    <mergeCell ref="D66:E66"/>
    <mergeCell ref="D67:E67"/>
    <mergeCell ref="B66:C66"/>
    <mergeCell ref="B67:C67"/>
  </mergeCells>
  <phoneticPr fontId="5" type="noConversion"/>
  <printOptions horizontalCentered="1" verticalCentered="1"/>
  <pageMargins left="0.70866141732283472" right="0.51181102362204722" top="1.1417322834645669" bottom="0.9448818897637796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A1:N39"/>
  <sheetViews>
    <sheetView workbookViewId="0">
      <selection activeCell="C8" sqref="C8:F8"/>
    </sheetView>
  </sheetViews>
  <sheetFormatPr baseColWidth="10" defaultColWidth="11.375" defaultRowHeight="14.25"/>
  <cols>
    <col min="1" max="1" width="0.875" style="218" customWidth="1"/>
    <col min="2" max="2" width="13.5" style="218" customWidth="1"/>
    <col min="3" max="3" width="34.75" style="218" customWidth="1"/>
    <col min="4" max="4" width="23.75" style="218" customWidth="1"/>
    <col min="5" max="5" width="24.25" style="218" customWidth="1"/>
    <col min="6" max="6" width="19" style="218" customWidth="1"/>
    <col min="7" max="7" width="1.25" style="218" customWidth="1"/>
    <col min="8" max="14" width="11.375" style="217"/>
    <col min="15" max="16384" width="11.375" style="218"/>
  </cols>
  <sheetData>
    <row r="1" spans="1:7" ht="18.75" thickBot="1">
      <c r="A1" s="215"/>
      <c r="B1" s="215"/>
      <c r="C1" s="215"/>
      <c r="D1" s="215"/>
      <c r="E1" s="215"/>
      <c r="F1" s="216"/>
      <c r="G1" s="215"/>
    </row>
    <row r="2" spans="1:7" ht="15" customHeight="1">
      <c r="B2" s="1052" t="s">
        <v>426</v>
      </c>
      <c r="C2" s="1053"/>
      <c r="D2" s="1053"/>
      <c r="E2" s="1053"/>
      <c r="F2" s="1054"/>
    </row>
    <row r="3" spans="1:7" ht="27" customHeight="1">
      <c r="B3" s="1038" t="s">
        <v>427</v>
      </c>
      <c r="C3" s="1039"/>
      <c r="D3" s="1039"/>
      <c r="E3" s="1039"/>
      <c r="F3" s="1040"/>
    </row>
    <row r="4" spans="1:7" ht="13.5" customHeight="1">
      <c r="B4" s="357"/>
      <c r="C4" s="1039"/>
      <c r="D4" s="1039"/>
      <c r="E4" s="1039"/>
      <c r="F4" s="358"/>
    </row>
    <row r="5" spans="1:7" ht="28.5" customHeight="1" thickBot="1">
      <c r="A5" s="215"/>
      <c r="B5" s="359"/>
      <c r="C5" s="1104" t="s">
        <v>1324</v>
      </c>
      <c r="D5" s="1104"/>
      <c r="E5" s="1104"/>
      <c r="F5" s="1105"/>
      <c r="G5" s="215"/>
    </row>
    <row r="6" spans="1:7" ht="26.25" thickBot="1">
      <c r="A6" s="215"/>
      <c r="B6" s="237" t="s">
        <v>1269</v>
      </c>
      <c r="C6" s="236" t="s">
        <v>1270</v>
      </c>
      <c r="D6" s="237" t="s">
        <v>374</v>
      </c>
      <c r="E6" s="237" t="s">
        <v>375</v>
      </c>
      <c r="F6" s="238" t="s">
        <v>376</v>
      </c>
      <c r="G6" s="215"/>
    </row>
    <row r="7" spans="1:7" ht="18.75" customHeight="1" thickBot="1">
      <c r="A7" s="215"/>
      <c r="B7" s="142">
        <v>22600</v>
      </c>
      <c r="C7" s="143" t="s">
        <v>377</v>
      </c>
      <c r="D7" s="219"/>
      <c r="E7" s="219"/>
      <c r="F7" s="220"/>
      <c r="G7" s="215"/>
    </row>
    <row r="8" spans="1:7" ht="29.25" customHeight="1" thickBot="1">
      <c r="A8" s="215"/>
      <c r="B8" s="221">
        <v>22630</v>
      </c>
      <c r="C8" s="1092" t="s">
        <v>378</v>
      </c>
      <c r="D8" s="1093"/>
      <c r="E8" s="1093"/>
      <c r="F8" s="1094"/>
      <c r="G8" s="215"/>
    </row>
    <row r="9" spans="1:7" ht="48" customHeight="1" thickBot="1">
      <c r="A9" s="215"/>
      <c r="B9" s="144"/>
      <c r="C9" s="145"/>
      <c r="D9" s="146"/>
      <c r="E9" s="147"/>
      <c r="F9" s="148">
        <v>0</v>
      </c>
      <c r="G9" s="215"/>
    </row>
    <row r="10" spans="1:7" ht="48" customHeight="1" thickBot="1">
      <c r="A10" s="215"/>
      <c r="B10" s="144"/>
      <c r="C10" s="145"/>
      <c r="D10" s="146"/>
      <c r="E10" s="147"/>
      <c r="F10" s="149">
        <v>0</v>
      </c>
      <c r="G10" s="215"/>
    </row>
    <row r="11" spans="1:7" ht="48" customHeight="1" thickBot="1">
      <c r="A11" s="215"/>
      <c r="B11" s="144"/>
      <c r="C11" s="145"/>
      <c r="D11" s="146"/>
      <c r="E11" s="147"/>
      <c r="F11" s="149">
        <v>0</v>
      </c>
      <c r="G11" s="215"/>
    </row>
    <row r="12" spans="1:7" ht="24" customHeight="1" thickBot="1">
      <c r="A12" s="215"/>
      <c r="B12" s="221"/>
      <c r="C12" s="221"/>
      <c r="D12" s="222"/>
      <c r="E12" s="222"/>
      <c r="F12" s="223"/>
      <c r="G12" s="215"/>
    </row>
    <row r="13" spans="1:7" ht="24" customHeight="1" thickBot="1">
      <c r="A13" s="215"/>
      <c r="B13" s="221"/>
      <c r="C13" s="224"/>
      <c r="D13" s="225"/>
      <c r="E13" s="225"/>
      <c r="F13" s="226"/>
      <c r="G13" s="215"/>
    </row>
    <row r="14" spans="1:7" ht="42" customHeight="1" thickBot="1">
      <c r="A14" s="215"/>
      <c r="B14" s="1095" t="s">
        <v>379</v>
      </c>
      <c r="C14" s="1096"/>
      <c r="D14" s="1096"/>
      <c r="E14" s="1097"/>
      <c r="F14" s="227">
        <f>SUM(F8:F11)</f>
        <v>0</v>
      </c>
      <c r="G14" s="215"/>
    </row>
    <row r="15" spans="1:7" ht="4.5" customHeight="1" thickBot="1">
      <c r="A15" s="215"/>
      <c r="B15" s="219"/>
      <c r="C15" s="219"/>
      <c r="D15" s="219"/>
      <c r="E15" s="219"/>
      <c r="F15" s="219"/>
      <c r="G15" s="215"/>
    </row>
    <row r="16" spans="1:7" ht="24" customHeight="1">
      <c r="A16" s="215"/>
      <c r="B16" s="498"/>
      <c r="C16" s="482" t="s">
        <v>658</v>
      </c>
      <c r="D16" s="482"/>
      <c r="E16" s="482" t="s">
        <v>647</v>
      </c>
      <c r="F16" s="71"/>
      <c r="G16" s="67"/>
    </row>
    <row r="17" spans="1:7">
      <c r="A17" s="217"/>
      <c r="B17" s="484"/>
      <c r="C17" s="485" t="s">
        <v>656</v>
      </c>
      <c r="D17" s="481"/>
      <c r="E17" s="486" t="s">
        <v>654</v>
      </c>
      <c r="F17" s="504"/>
      <c r="G17" s="67"/>
    </row>
    <row r="18" spans="1:7">
      <c r="A18" s="217"/>
      <c r="B18" s="484"/>
      <c r="C18" s="485" t="s">
        <v>657</v>
      </c>
      <c r="D18" s="481"/>
      <c r="E18" s="487" t="s">
        <v>610</v>
      </c>
      <c r="F18" s="504"/>
      <c r="G18" s="67"/>
    </row>
    <row r="19" spans="1:7" ht="31.5" customHeight="1">
      <c r="A19" s="215"/>
      <c r="B19" s="1101" t="s">
        <v>388</v>
      </c>
      <c r="C19" s="1102"/>
      <c r="D19" s="1102"/>
      <c r="E19" s="1102"/>
      <c r="F19" s="1103"/>
      <c r="G19" s="215"/>
    </row>
    <row r="20" spans="1:7" ht="11.25" customHeight="1" thickBot="1">
      <c r="A20" s="215"/>
      <c r="B20" s="228"/>
      <c r="C20" s="229"/>
      <c r="D20" s="229"/>
      <c r="E20" s="229"/>
      <c r="F20" s="230"/>
      <c r="G20" s="215"/>
    </row>
    <row r="21" spans="1:7">
      <c r="A21" s="215"/>
      <c r="B21" s="215"/>
      <c r="C21" s="215"/>
      <c r="D21" s="215"/>
      <c r="E21" s="215"/>
      <c r="F21" s="215"/>
      <c r="G21" s="215"/>
    </row>
    <row r="22" spans="1:7">
      <c r="A22" s="215"/>
      <c r="B22" s="215"/>
      <c r="C22" s="215"/>
      <c r="D22" s="215"/>
      <c r="E22" s="215"/>
      <c r="F22" s="215"/>
      <c r="G22" s="215"/>
    </row>
    <row r="23" spans="1:7">
      <c r="A23" s="215"/>
      <c r="B23" s="215"/>
      <c r="C23" s="215"/>
      <c r="D23" s="215"/>
      <c r="E23" s="215"/>
      <c r="F23" s="215"/>
      <c r="G23" s="215"/>
    </row>
    <row r="24" spans="1:7">
      <c r="A24" s="215"/>
      <c r="B24" s="215"/>
      <c r="C24" s="215"/>
      <c r="D24" s="215"/>
      <c r="E24" s="215"/>
      <c r="F24" s="215"/>
      <c r="G24" s="215"/>
    </row>
    <row r="25" spans="1:7">
      <c r="A25" s="215"/>
      <c r="B25" s="215"/>
      <c r="C25" s="215"/>
      <c r="D25" s="215"/>
      <c r="E25" s="215"/>
      <c r="F25" s="215"/>
      <c r="G25" s="215"/>
    </row>
    <row r="26" spans="1:7">
      <c r="A26" s="215"/>
      <c r="B26" s="215"/>
      <c r="C26" s="215"/>
      <c r="D26" s="215"/>
      <c r="E26" s="215"/>
      <c r="F26" s="215"/>
      <c r="G26" s="215"/>
    </row>
    <row r="27" spans="1:7" ht="84.75" customHeight="1">
      <c r="A27" s="215"/>
      <c r="B27" s="215"/>
      <c r="C27" s="215"/>
      <c r="D27" s="215"/>
      <c r="E27" s="215"/>
      <c r="F27" s="215"/>
      <c r="G27" s="215"/>
    </row>
    <row r="28" spans="1:7">
      <c r="A28" s="215"/>
      <c r="B28" s="215"/>
      <c r="C28" s="215"/>
      <c r="D28" s="215"/>
      <c r="E28" s="215"/>
      <c r="F28" s="215"/>
      <c r="G28" s="215"/>
    </row>
    <row r="29" spans="1:7">
      <c r="A29" s="231" t="s">
        <v>380</v>
      </c>
      <c r="B29" s="215"/>
      <c r="C29" s="215"/>
      <c r="D29" s="215"/>
      <c r="E29" s="215"/>
      <c r="F29" s="215"/>
      <c r="G29" s="215"/>
    </row>
    <row r="30" spans="1:7">
      <c r="A30" s="232" t="s">
        <v>381</v>
      </c>
      <c r="B30" s="215"/>
      <c r="C30" s="215"/>
      <c r="D30" s="215"/>
      <c r="E30" s="215"/>
      <c r="F30" s="215"/>
      <c r="G30" s="215"/>
    </row>
    <row r="32" spans="1:7" ht="15" thickBot="1"/>
    <row r="33" spans="3:6">
      <c r="C33" s="1098" t="s">
        <v>382</v>
      </c>
      <c r="D33" s="1099"/>
      <c r="E33" s="1099"/>
      <c r="F33" s="1100"/>
    </row>
    <row r="34" spans="3:6">
      <c r="C34" s="233"/>
      <c r="D34" s="234"/>
      <c r="E34" s="234"/>
      <c r="F34" s="235"/>
    </row>
    <row r="35" spans="3:6" ht="35.25" customHeight="1">
      <c r="C35" s="1081" t="s">
        <v>383</v>
      </c>
      <c r="D35" s="1082"/>
      <c r="E35" s="1082"/>
      <c r="F35" s="1083"/>
    </row>
    <row r="36" spans="3:6" ht="82.5" customHeight="1">
      <c r="C36" s="1084" t="s">
        <v>384</v>
      </c>
      <c r="D36" s="1085"/>
      <c r="E36" s="1085"/>
      <c r="F36" s="1086"/>
    </row>
    <row r="37" spans="3:6" ht="82.5" customHeight="1">
      <c r="C37" s="1084" t="s">
        <v>385</v>
      </c>
      <c r="D37" s="1087"/>
      <c r="E37" s="1087"/>
      <c r="F37" s="1088"/>
    </row>
    <row r="38" spans="3:6" ht="54.75" customHeight="1">
      <c r="C38" s="1089" t="s">
        <v>386</v>
      </c>
      <c r="D38" s="1090"/>
      <c r="E38" s="1090"/>
      <c r="F38" s="1091"/>
    </row>
    <row r="39" spans="3:6" ht="45.75" customHeight="1" thickBot="1">
      <c r="C39" s="1078" t="s">
        <v>387</v>
      </c>
      <c r="D39" s="1079"/>
      <c r="E39" s="1079"/>
      <c r="F39" s="1080"/>
    </row>
  </sheetData>
  <mergeCells count="13">
    <mergeCell ref="C39:F39"/>
    <mergeCell ref="B2:F2"/>
    <mergeCell ref="C35:F35"/>
    <mergeCell ref="C36:F36"/>
    <mergeCell ref="C37:F37"/>
    <mergeCell ref="C38:F38"/>
    <mergeCell ref="C8:F8"/>
    <mergeCell ref="B14:E14"/>
    <mergeCell ref="C33:F33"/>
    <mergeCell ref="B19:F19"/>
    <mergeCell ref="C4:E4"/>
    <mergeCell ref="B3:F3"/>
    <mergeCell ref="C5:F5"/>
  </mergeCells>
  <phoneticPr fontId="5" type="noConversion"/>
  <pageMargins left="0.98425196850393704" right="0.98425196850393704" top="1.3779527559055118" bottom="1.1811023622047245" header="0" footer="0"/>
  <pageSetup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filterMode="1">
    <tabColor theme="0"/>
  </sheetPr>
  <dimension ref="A1:AX506"/>
  <sheetViews>
    <sheetView topLeftCell="B24" workbookViewId="0">
      <selection activeCell="B61" sqref="B61:H65"/>
    </sheetView>
  </sheetViews>
  <sheetFormatPr baseColWidth="10" defaultColWidth="16" defaultRowHeight="17.25" customHeight="1"/>
  <cols>
    <col min="1" max="1" width="16.125" style="942" hidden="1" customWidth="1"/>
    <col min="2" max="2" width="27.75" style="445" customWidth="1"/>
    <col min="3" max="3" width="2.25" style="667" customWidth="1"/>
    <col min="4" max="4" width="16.125" style="955" bestFit="1" customWidth="1"/>
    <col min="5" max="6" width="16.75" style="955" bestFit="1" customWidth="1"/>
    <col min="7" max="7" width="16.125" style="955" bestFit="1" customWidth="1"/>
    <col min="8" max="8" width="16.125" style="956" bestFit="1" customWidth="1"/>
    <col min="9" max="9" width="16.125" style="445" bestFit="1" customWidth="1"/>
    <col min="10" max="16384" width="16" style="445"/>
  </cols>
  <sheetData>
    <row r="1" spans="1:9" ht="17.25" customHeight="1">
      <c r="A1" s="445"/>
      <c r="D1" s="445"/>
      <c r="E1" s="445"/>
      <c r="F1" s="445"/>
      <c r="G1" s="445"/>
      <c r="H1" s="445"/>
    </row>
    <row r="2" spans="1:9" ht="17.25" customHeight="1">
      <c r="A2" s="445"/>
      <c r="D2" s="445"/>
      <c r="E2" s="445"/>
      <c r="F2" s="445"/>
      <c r="G2" s="445"/>
      <c r="H2" s="445"/>
    </row>
    <row r="3" spans="1:9" ht="17.25" customHeight="1" thickBot="1">
      <c r="A3" s="445"/>
      <c r="D3" s="445"/>
      <c r="E3" s="445"/>
      <c r="F3" s="445"/>
      <c r="G3" s="445"/>
      <c r="H3" s="445"/>
    </row>
    <row r="4" spans="1:9" ht="17.25" customHeight="1">
      <c r="A4" s="445"/>
      <c r="B4" s="1113" t="str">
        <f>X!A1</f>
        <v>UNIVERSIDAD TECNOLOGICA DE QUERETARO</v>
      </c>
      <c r="C4" s="1114"/>
      <c r="D4" s="1114"/>
      <c r="E4" s="1114"/>
      <c r="F4" s="1114"/>
      <c r="G4" s="1114"/>
      <c r="H4" s="1115"/>
    </row>
    <row r="5" spans="1:9" ht="17.25" customHeight="1">
      <c r="A5" s="445"/>
      <c r="B5" s="1038" t="s">
        <v>427</v>
      </c>
      <c r="C5" s="1039"/>
      <c r="D5" s="1039"/>
      <c r="E5" s="1039"/>
      <c r="F5" s="1039"/>
      <c r="G5" s="1039"/>
      <c r="H5" s="1040"/>
    </row>
    <row r="6" spans="1:9" ht="17.25" customHeight="1">
      <c r="A6" s="445"/>
      <c r="B6" s="1116" t="s">
        <v>436</v>
      </c>
      <c r="C6" s="1117"/>
      <c r="D6" s="1117"/>
      <c r="E6" s="1117"/>
      <c r="F6" s="1117"/>
      <c r="G6" s="1117"/>
      <c r="H6" s="1118"/>
    </row>
    <row r="7" spans="1:9" ht="27.75" customHeight="1" thickBot="1">
      <c r="A7" s="445"/>
      <c r="B7" s="1116" t="str">
        <f>X!A4</f>
        <v>DEL MES DE ENERO AL MES DICIEMBRE DEL 2017</v>
      </c>
      <c r="C7" s="1117"/>
      <c r="D7" s="1117"/>
      <c r="E7" s="1117"/>
      <c r="F7" s="1117"/>
      <c r="G7" s="1117"/>
      <c r="H7" s="1118"/>
    </row>
    <row r="8" spans="1:9" ht="35.25" customHeight="1">
      <c r="A8" s="999" t="s">
        <v>1472</v>
      </c>
      <c r="B8" s="1005" t="s">
        <v>1452</v>
      </c>
      <c r="C8" s="1006"/>
      <c r="D8" s="1007" t="s">
        <v>1467</v>
      </c>
      <c r="E8" s="1007" t="s">
        <v>1468</v>
      </c>
      <c r="F8" s="1007" t="s">
        <v>1469</v>
      </c>
      <c r="G8" s="1007" t="s">
        <v>1470</v>
      </c>
      <c r="H8" s="1008" t="s">
        <v>1471</v>
      </c>
    </row>
    <row r="9" spans="1:9" ht="17.25" customHeight="1">
      <c r="A9" s="1111" t="s">
        <v>279</v>
      </c>
      <c r="B9" s="1112"/>
      <c r="C9" s="1000" t="s">
        <v>1473</v>
      </c>
      <c r="D9" s="1001">
        <f>+D10+D26</f>
        <v>642687936.88999999</v>
      </c>
      <c r="E9" s="1002">
        <f t="shared" ref="E9:H9" si="0">+E10+E26</f>
        <v>1667269453.8500004</v>
      </c>
      <c r="F9" s="1002">
        <f t="shared" si="0"/>
        <v>1607940619.4200001</v>
      </c>
      <c r="G9" s="1002">
        <f t="shared" si="0"/>
        <v>702016771.32000029</v>
      </c>
      <c r="H9" s="1009">
        <f t="shared" si="0"/>
        <v>-59328834.430000298</v>
      </c>
    </row>
    <row r="10" spans="1:9" ht="17.25" customHeight="1" thickBot="1">
      <c r="A10" s="1109" t="s">
        <v>111</v>
      </c>
      <c r="B10" s="1110"/>
      <c r="C10" s="1010" t="s">
        <v>1473</v>
      </c>
      <c r="D10" s="1011">
        <f>+D16+D20+D22+D24</f>
        <v>6602825.3400000008</v>
      </c>
      <c r="E10" s="1012">
        <f t="shared" ref="E10:H10" si="1">+E16+E20+E22+E24</f>
        <v>1607697635.4800003</v>
      </c>
      <c r="F10" s="1012">
        <f t="shared" si="1"/>
        <v>1591388965.2</v>
      </c>
      <c r="G10" s="1012">
        <f t="shared" si="1"/>
        <v>22911495.620000247</v>
      </c>
      <c r="H10" s="1013">
        <f t="shared" si="1"/>
        <v>-16308670.280000247</v>
      </c>
    </row>
    <row r="11" spans="1:9" s="663" customFormat="1" ht="17.25" hidden="1" customHeight="1">
      <c r="A11" s="983">
        <v>11111</v>
      </c>
      <c r="B11" s="984" t="s">
        <v>1351</v>
      </c>
      <c r="C11" s="988"/>
      <c r="D11" s="985">
        <v>0</v>
      </c>
      <c r="E11" s="986">
        <v>992468.25</v>
      </c>
      <c r="F11" s="986">
        <v>992468.25</v>
      </c>
      <c r="G11" s="986">
        <f>+D11+E11-F11</f>
        <v>0</v>
      </c>
      <c r="H11" s="986">
        <f>+D11-G11</f>
        <v>0</v>
      </c>
      <c r="I11" s="987"/>
    </row>
    <row r="12" spans="1:9" s="663" customFormat="1" ht="17.25" hidden="1" customHeight="1">
      <c r="A12" s="983">
        <v>11112</v>
      </c>
      <c r="B12" s="984" t="s">
        <v>1352</v>
      </c>
      <c r="C12" s="988"/>
      <c r="D12" s="985">
        <v>0</v>
      </c>
      <c r="E12" s="986">
        <v>254150.21</v>
      </c>
      <c r="F12" s="986">
        <v>254150.21</v>
      </c>
      <c r="G12" s="986">
        <f t="shared" ref="G12:G56" si="2">+D12+E12-F12</f>
        <v>0</v>
      </c>
      <c r="H12" s="986">
        <f t="shared" ref="H12:H56" si="3">+D12-G12</f>
        <v>0</v>
      </c>
      <c r="I12" s="987"/>
    </row>
    <row r="13" spans="1:9" s="663" customFormat="1" ht="17.25" hidden="1" customHeight="1">
      <c r="A13" s="983">
        <v>11121</v>
      </c>
      <c r="B13" s="984" t="s">
        <v>1353</v>
      </c>
      <c r="C13" s="988"/>
      <c r="D13" s="985">
        <v>895959.99</v>
      </c>
      <c r="E13" s="986">
        <v>1170712888.9300001</v>
      </c>
      <c r="F13" s="986">
        <v>1169949174.05</v>
      </c>
      <c r="G13" s="986">
        <f t="shared" si="2"/>
        <v>1659674.870000124</v>
      </c>
      <c r="H13" s="986">
        <f t="shared" si="3"/>
        <v>-763714.88000012399</v>
      </c>
      <c r="I13" s="987"/>
    </row>
    <row r="14" spans="1:9" s="663" customFormat="1" ht="17.25" hidden="1" customHeight="1">
      <c r="A14" s="983">
        <v>11141</v>
      </c>
      <c r="B14" s="984" t="s">
        <v>1354</v>
      </c>
      <c r="C14" s="988"/>
      <c r="D14" s="985">
        <v>0</v>
      </c>
      <c r="E14" s="986">
        <v>158154328.16999999</v>
      </c>
      <c r="F14" s="986">
        <v>138628445.38999999</v>
      </c>
      <c r="G14" s="986">
        <f t="shared" si="2"/>
        <v>19525882.780000001</v>
      </c>
      <c r="H14" s="986">
        <f t="shared" si="3"/>
        <v>-19525882.780000001</v>
      </c>
      <c r="I14" s="987"/>
    </row>
    <row r="15" spans="1:9" s="663" customFormat="1" ht="17.25" hidden="1" customHeight="1">
      <c r="A15" s="983">
        <v>11151</v>
      </c>
      <c r="B15" s="984" t="s">
        <v>1355</v>
      </c>
      <c r="C15" s="988"/>
      <c r="D15" s="985">
        <v>5320895.4800000004</v>
      </c>
      <c r="E15" s="986">
        <v>174639709.12</v>
      </c>
      <c r="F15" s="986">
        <v>179342825.75999999</v>
      </c>
      <c r="G15" s="986">
        <f t="shared" si="2"/>
        <v>617778.84000000358</v>
      </c>
      <c r="H15" s="986">
        <f t="shared" si="3"/>
        <v>4703116.6399999969</v>
      </c>
      <c r="I15" s="987"/>
    </row>
    <row r="16" spans="1:9" ht="17.25" customHeight="1" thickBot="1">
      <c r="A16" s="998"/>
      <c r="B16" s="1014" t="s">
        <v>113</v>
      </c>
      <c r="C16" s="1015" t="s">
        <v>1473</v>
      </c>
      <c r="D16" s="1016">
        <f>SUM(D11:D15)</f>
        <v>6216855.4700000007</v>
      </c>
      <c r="E16" s="1017">
        <f>SUM(E11:E15)</f>
        <v>1504753544.6800003</v>
      </c>
      <c r="F16" s="1017">
        <f t="shared" ref="F16" si="4">SUM(F11:F15)</f>
        <v>1489167063.6600001</v>
      </c>
      <c r="G16" s="1018">
        <f t="shared" si="2"/>
        <v>21803336.490000248</v>
      </c>
      <c r="H16" s="1019">
        <f t="shared" si="3"/>
        <v>-15586481.020000247</v>
      </c>
      <c r="I16" s="976"/>
    </row>
    <row r="17" spans="1:50" s="663" customFormat="1" ht="17.25" hidden="1" customHeight="1">
      <c r="A17" s="983">
        <v>11221</v>
      </c>
      <c r="B17" s="984" t="s">
        <v>1356</v>
      </c>
      <c r="C17" s="988"/>
      <c r="D17" s="985">
        <v>258800</v>
      </c>
      <c r="E17" s="986">
        <v>11346906.640000001</v>
      </c>
      <c r="F17" s="986">
        <v>10624949.35</v>
      </c>
      <c r="G17" s="986">
        <f t="shared" si="2"/>
        <v>980757.29000000097</v>
      </c>
      <c r="H17" s="986">
        <f t="shared" si="3"/>
        <v>-721957.29000000097</v>
      </c>
      <c r="I17" s="987"/>
    </row>
    <row r="18" spans="1:50" s="663" customFormat="1" ht="17.25" hidden="1" customHeight="1">
      <c r="A18" s="983">
        <v>11231</v>
      </c>
      <c r="B18" s="984" t="s">
        <v>1357</v>
      </c>
      <c r="C18" s="988"/>
      <c r="D18" s="985">
        <v>126785.76</v>
      </c>
      <c r="E18" s="986">
        <v>2570515.5699999998</v>
      </c>
      <c r="F18" s="986">
        <v>2570004.73</v>
      </c>
      <c r="G18" s="986">
        <f t="shared" si="2"/>
        <v>127296.59999999963</v>
      </c>
      <c r="H18" s="986">
        <f t="shared" si="3"/>
        <v>-510.83999999963271</v>
      </c>
      <c r="I18" s="987"/>
    </row>
    <row r="19" spans="1:50" s="663" customFormat="1" ht="17.25" hidden="1" customHeight="1">
      <c r="A19" s="983">
        <v>11241</v>
      </c>
      <c r="B19" s="984" t="s">
        <v>1358</v>
      </c>
      <c r="C19" s="988"/>
      <c r="D19" s="985">
        <v>384.11</v>
      </c>
      <c r="E19" s="986">
        <v>6433.68</v>
      </c>
      <c r="F19" s="986">
        <v>6712.55</v>
      </c>
      <c r="G19" s="986">
        <f t="shared" si="2"/>
        <v>105.23999999999978</v>
      </c>
      <c r="H19" s="986">
        <f t="shared" si="3"/>
        <v>278.87000000000023</v>
      </c>
      <c r="I19" s="987"/>
    </row>
    <row r="20" spans="1:50" ht="34.5" customHeight="1" thickBot="1">
      <c r="A20" s="998"/>
      <c r="B20" s="1014" t="s">
        <v>1474</v>
      </c>
      <c r="C20" s="1015" t="s">
        <v>1473</v>
      </c>
      <c r="D20" s="1016">
        <f>SUM(D17:D19)</f>
        <v>385969.87</v>
      </c>
      <c r="E20" s="1017">
        <f t="shared" ref="E20:G20" si="5">SUM(E17:E19)</f>
        <v>13923855.890000001</v>
      </c>
      <c r="F20" s="1017">
        <f t="shared" si="5"/>
        <v>13201666.630000001</v>
      </c>
      <c r="G20" s="1017">
        <f t="shared" si="5"/>
        <v>1108159.1300000006</v>
      </c>
      <c r="H20" s="1019">
        <f t="shared" si="3"/>
        <v>-722189.26000000059</v>
      </c>
      <c r="I20" s="976"/>
    </row>
    <row r="21" spans="1:50" s="663" customFormat="1" ht="17.25" hidden="1" customHeight="1">
      <c r="A21" s="983">
        <v>11311</v>
      </c>
      <c r="B21" s="984" t="s">
        <v>1359</v>
      </c>
      <c r="C21" s="988"/>
      <c r="D21" s="985">
        <v>0</v>
      </c>
      <c r="E21" s="986">
        <v>2406268.87</v>
      </c>
      <c r="F21" s="986">
        <v>2406268.87</v>
      </c>
      <c r="G21" s="986">
        <f t="shared" si="2"/>
        <v>0</v>
      </c>
      <c r="H21" s="986">
        <f t="shared" si="3"/>
        <v>0</v>
      </c>
      <c r="I21" s="987"/>
    </row>
    <row r="22" spans="1:50" s="972" customFormat="1" ht="17.25" hidden="1" customHeight="1">
      <c r="A22" s="969"/>
      <c r="B22" s="970" t="s">
        <v>1475</v>
      </c>
      <c r="C22" s="988"/>
      <c r="D22" s="971">
        <f>SUM(D21)</f>
        <v>0</v>
      </c>
      <c r="E22" s="971">
        <f t="shared" ref="E22:H22" si="6">SUM(E21)</f>
        <v>2406268.87</v>
      </c>
      <c r="F22" s="971">
        <f t="shared" si="6"/>
        <v>2406268.87</v>
      </c>
      <c r="G22" s="971">
        <f t="shared" si="6"/>
        <v>0</v>
      </c>
      <c r="H22" s="964">
        <f t="shared" si="6"/>
        <v>0</v>
      </c>
      <c r="I22" s="976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</row>
    <row r="23" spans="1:50" s="663" customFormat="1" ht="0.75" hidden="1" customHeight="1">
      <c r="A23" s="983">
        <v>11511</v>
      </c>
      <c r="B23" s="984" t="s">
        <v>1360</v>
      </c>
      <c r="C23" s="988"/>
      <c r="D23" s="985">
        <v>0</v>
      </c>
      <c r="E23" s="986">
        <v>86613966.040000007</v>
      </c>
      <c r="F23" s="986">
        <v>86613966.040000007</v>
      </c>
      <c r="G23" s="986">
        <f t="shared" si="2"/>
        <v>0</v>
      </c>
      <c r="H23" s="986">
        <f t="shared" si="3"/>
        <v>0</v>
      </c>
      <c r="I23" s="987"/>
    </row>
    <row r="24" spans="1:50" s="972" customFormat="1" ht="24" customHeight="1" thickBot="1">
      <c r="A24" s="998"/>
      <c r="B24" s="1014" t="s">
        <v>1476</v>
      </c>
      <c r="C24" s="1015" t="s">
        <v>1473</v>
      </c>
      <c r="D24" s="1016">
        <f>SUM(D23)</f>
        <v>0</v>
      </c>
      <c r="E24" s="1017">
        <f t="shared" ref="E24:H24" si="7">SUM(E23)</f>
        <v>86613966.040000007</v>
      </c>
      <c r="F24" s="1017">
        <f t="shared" si="7"/>
        <v>86613966.040000007</v>
      </c>
      <c r="G24" s="1017">
        <f t="shared" si="7"/>
        <v>0</v>
      </c>
      <c r="H24" s="1020">
        <f t="shared" si="7"/>
        <v>0</v>
      </c>
      <c r="I24" s="976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</row>
    <row r="25" spans="1:50" s="972" customFormat="1" ht="17.25" hidden="1" customHeight="1">
      <c r="A25" s="969"/>
      <c r="B25" s="970"/>
      <c r="C25" s="988"/>
      <c r="D25" s="971"/>
      <c r="E25" s="971"/>
      <c r="F25" s="971"/>
      <c r="G25" s="971"/>
      <c r="H25" s="964"/>
      <c r="I25" s="976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</row>
    <row r="26" spans="1:50" s="973" customFormat="1" ht="17.25" customHeight="1" thickBot="1">
      <c r="A26" s="973" t="s">
        <v>175</v>
      </c>
      <c r="B26" s="1021" t="s">
        <v>175</v>
      </c>
      <c r="C26" s="1022" t="s">
        <v>1473</v>
      </c>
      <c r="D26" s="1023">
        <f>+D30+D46+D49+D57+D58</f>
        <v>636085111.54999995</v>
      </c>
      <c r="E26" s="1023">
        <f t="shared" ref="E26:H26" si="8">+E30+E46+E49+E57+E58</f>
        <v>59571818.370000005</v>
      </c>
      <c r="F26" s="1023">
        <f t="shared" si="8"/>
        <v>16551654.219999999</v>
      </c>
      <c r="G26" s="1023">
        <f t="shared" si="8"/>
        <v>679105275.70000005</v>
      </c>
      <c r="H26" s="1024">
        <f t="shared" si="8"/>
        <v>-43020164.150000051</v>
      </c>
      <c r="I26" s="974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975"/>
      <c r="AL26" s="975"/>
      <c r="AM26" s="975"/>
      <c r="AN26" s="975"/>
      <c r="AO26" s="975"/>
      <c r="AP26" s="975"/>
      <c r="AQ26" s="975"/>
      <c r="AR26" s="975"/>
      <c r="AS26" s="975"/>
      <c r="AT26" s="975"/>
      <c r="AU26" s="975"/>
      <c r="AV26" s="975"/>
      <c r="AW26" s="975"/>
      <c r="AX26" s="975"/>
    </row>
    <row r="27" spans="1:50" s="972" customFormat="1" ht="17.25" hidden="1" customHeight="1">
      <c r="A27" s="969"/>
      <c r="B27" s="970"/>
      <c r="C27" s="988"/>
      <c r="D27" s="971"/>
      <c r="E27" s="971"/>
      <c r="F27" s="971"/>
      <c r="G27" s="971"/>
      <c r="H27" s="964"/>
      <c r="I27" s="976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</row>
    <row r="28" spans="1:50" s="663" customFormat="1" ht="17.25" hidden="1" customHeight="1">
      <c r="A28" s="983">
        <v>12311</v>
      </c>
      <c r="B28" s="984" t="s">
        <v>198</v>
      </c>
      <c r="C28" s="988"/>
      <c r="D28" s="985">
        <v>309469600.29000002</v>
      </c>
      <c r="E28" s="986">
        <v>30946960.030000001</v>
      </c>
      <c r="F28" s="986">
        <v>0</v>
      </c>
      <c r="G28" s="986">
        <f t="shared" si="2"/>
        <v>340416560.32000005</v>
      </c>
      <c r="H28" s="986">
        <f t="shared" si="3"/>
        <v>-30946960.030000031</v>
      </c>
      <c r="I28" s="987"/>
    </row>
    <row r="29" spans="1:50" s="663" customFormat="1" ht="17.25" hidden="1" customHeight="1">
      <c r="A29" s="983">
        <v>12331</v>
      </c>
      <c r="B29" s="984" t="s">
        <v>202</v>
      </c>
      <c r="C29" s="988"/>
      <c r="D29" s="985">
        <v>220497027.47999999</v>
      </c>
      <c r="E29" s="986">
        <v>19637884.640000001</v>
      </c>
      <c r="F29" s="986">
        <v>0</v>
      </c>
      <c r="G29" s="986">
        <f t="shared" si="2"/>
        <v>240134912.12</v>
      </c>
      <c r="H29" s="986">
        <f t="shared" si="3"/>
        <v>-19637884.640000015</v>
      </c>
      <c r="I29" s="987"/>
    </row>
    <row r="30" spans="1:50" ht="37.5" customHeight="1" thickBot="1">
      <c r="A30" s="998"/>
      <c r="B30" s="1014" t="s">
        <v>1477</v>
      </c>
      <c r="C30" s="1015" t="s">
        <v>1473</v>
      </c>
      <c r="D30" s="1016">
        <f>SUM(D28:D29)</f>
        <v>529966627.76999998</v>
      </c>
      <c r="E30" s="1017">
        <f t="shared" ref="E30:H30" si="9">SUM(E28:E29)</f>
        <v>50584844.670000002</v>
      </c>
      <c r="F30" s="1017">
        <f t="shared" si="9"/>
        <v>0</v>
      </c>
      <c r="G30" s="1017">
        <f t="shared" si="9"/>
        <v>580551472.44000006</v>
      </c>
      <c r="H30" s="1020">
        <f t="shared" si="9"/>
        <v>-50584844.670000046</v>
      </c>
      <c r="I30" s="976"/>
    </row>
    <row r="31" spans="1:50" s="663" customFormat="1" ht="17.25" hidden="1" customHeight="1">
      <c r="A31" s="983">
        <v>12411</v>
      </c>
      <c r="B31" s="984" t="s">
        <v>1361</v>
      </c>
      <c r="C31" s="988"/>
      <c r="D31" s="985">
        <v>18527460.07</v>
      </c>
      <c r="E31" s="986">
        <v>1784441.44</v>
      </c>
      <c r="F31" s="986">
        <v>953589.3</v>
      </c>
      <c r="G31" s="986">
        <f t="shared" si="2"/>
        <v>19358312.210000001</v>
      </c>
      <c r="H31" s="986">
        <f t="shared" si="3"/>
        <v>-830852.1400000006</v>
      </c>
      <c r="I31" s="987"/>
    </row>
    <row r="32" spans="1:50" s="663" customFormat="1" ht="17.25" hidden="1" customHeight="1">
      <c r="A32" s="983">
        <v>12413</v>
      </c>
      <c r="B32" s="984" t="s">
        <v>1362</v>
      </c>
      <c r="C32" s="988"/>
      <c r="D32" s="985">
        <v>43588371.579999998</v>
      </c>
      <c r="E32" s="986">
        <v>3710922.47</v>
      </c>
      <c r="F32" s="986">
        <v>4737186.08</v>
      </c>
      <c r="G32" s="986">
        <f t="shared" si="2"/>
        <v>42562107.969999999</v>
      </c>
      <c r="H32" s="986">
        <f t="shared" si="3"/>
        <v>1026263.6099999994</v>
      </c>
      <c r="I32" s="987"/>
    </row>
    <row r="33" spans="1:9" s="663" customFormat="1" ht="17.25" hidden="1" customHeight="1">
      <c r="A33" s="983">
        <v>12419</v>
      </c>
      <c r="B33" s="984" t="s">
        <v>1363</v>
      </c>
      <c r="C33" s="988"/>
      <c r="D33" s="985">
        <v>219230.13</v>
      </c>
      <c r="E33" s="986">
        <v>27572.54</v>
      </c>
      <c r="F33" s="986">
        <v>17075</v>
      </c>
      <c r="G33" s="986">
        <f t="shared" si="2"/>
        <v>229727.67</v>
      </c>
      <c r="H33" s="986">
        <f t="shared" si="3"/>
        <v>-10497.540000000008</v>
      </c>
      <c r="I33" s="987"/>
    </row>
    <row r="34" spans="1:9" s="663" customFormat="1" ht="17.25" hidden="1" customHeight="1">
      <c r="A34" s="983">
        <v>12421</v>
      </c>
      <c r="B34" s="984" t="s">
        <v>1364</v>
      </c>
      <c r="C34" s="988"/>
      <c r="D34" s="985">
        <v>2360127.94</v>
      </c>
      <c r="E34" s="986">
        <v>193094.38</v>
      </c>
      <c r="F34" s="986">
        <v>89496.53</v>
      </c>
      <c r="G34" s="986">
        <f t="shared" si="2"/>
        <v>2463725.79</v>
      </c>
      <c r="H34" s="986">
        <f t="shared" si="3"/>
        <v>-103597.85000000009</v>
      </c>
      <c r="I34" s="987"/>
    </row>
    <row r="35" spans="1:9" s="663" customFormat="1" ht="17.25" hidden="1" customHeight="1">
      <c r="A35" s="983">
        <v>12422</v>
      </c>
      <c r="B35" s="984" t="s">
        <v>1365</v>
      </c>
      <c r="C35" s="988"/>
      <c r="D35" s="985">
        <v>312665.94</v>
      </c>
      <c r="E35" s="986">
        <v>0</v>
      </c>
      <c r="F35" s="986">
        <v>0</v>
      </c>
      <c r="G35" s="986">
        <f t="shared" si="2"/>
        <v>312665.94</v>
      </c>
      <c r="H35" s="986">
        <f t="shared" si="3"/>
        <v>0</v>
      </c>
      <c r="I35" s="987"/>
    </row>
    <row r="36" spans="1:9" s="663" customFormat="1" ht="17.25" hidden="1" customHeight="1">
      <c r="A36" s="983">
        <v>12423</v>
      </c>
      <c r="B36" s="984" t="s">
        <v>1366</v>
      </c>
      <c r="C36" s="988"/>
      <c r="D36" s="985">
        <v>1173312.3500000001</v>
      </c>
      <c r="E36" s="986">
        <v>328991.25</v>
      </c>
      <c r="F36" s="986">
        <v>0</v>
      </c>
      <c r="G36" s="986">
        <f t="shared" si="2"/>
        <v>1502303.6</v>
      </c>
      <c r="H36" s="986">
        <f t="shared" si="3"/>
        <v>-328991.25</v>
      </c>
      <c r="I36" s="987"/>
    </row>
    <row r="37" spans="1:9" s="663" customFormat="1" ht="17.25" hidden="1" customHeight="1">
      <c r="A37" s="983">
        <v>12429</v>
      </c>
      <c r="B37" s="984" t="s">
        <v>1367</v>
      </c>
      <c r="C37" s="988"/>
      <c r="D37" s="985">
        <v>13313774.449999999</v>
      </c>
      <c r="E37" s="986">
        <v>681178.9</v>
      </c>
      <c r="F37" s="986">
        <v>103517.43</v>
      </c>
      <c r="G37" s="986">
        <f t="shared" si="2"/>
        <v>13891435.92</v>
      </c>
      <c r="H37" s="986">
        <f t="shared" si="3"/>
        <v>-577661.47000000067</v>
      </c>
      <c r="I37" s="987"/>
    </row>
    <row r="38" spans="1:9" s="663" customFormat="1" ht="17.25" hidden="1" customHeight="1">
      <c r="A38" s="983">
        <v>12431</v>
      </c>
      <c r="B38" s="984" t="s">
        <v>1368</v>
      </c>
      <c r="C38" s="988"/>
      <c r="D38" s="985">
        <v>992576.35</v>
      </c>
      <c r="E38" s="986">
        <v>77172.13</v>
      </c>
      <c r="F38" s="986">
        <v>0</v>
      </c>
      <c r="G38" s="986">
        <f t="shared" si="2"/>
        <v>1069748.48</v>
      </c>
      <c r="H38" s="986">
        <f t="shared" si="3"/>
        <v>-77172.13</v>
      </c>
      <c r="I38" s="987"/>
    </row>
    <row r="39" spans="1:9" s="663" customFormat="1" ht="17.25" hidden="1" customHeight="1">
      <c r="A39" s="983">
        <v>12441</v>
      </c>
      <c r="B39" s="984" t="s">
        <v>1369</v>
      </c>
      <c r="C39" s="988"/>
      <c r="D39" s="985">
        <v>5541028.0099999998</v>
      </c>
      <c r="E39" s="986">
        <v>0</v>
      </c>
      <c r="F39" s="986">
        <v>0</v>
      </c>
      <c r="G39" s="986">
        <f t="shared" si="2"/>
        <v>5541028.0099999998</v>
      </c>
      <c r="H39" s="986">
        <f t="shared" si="3"/>
        <v>0</v>
      </c>
      <c r="I39" s="987"/>
    </row>
    <row r="40" spans="1:9" s="663" customFormat="1" ht="17.25" hidden="1" customHeight="1">
      <c r="A40" s="983">
        <v>12463</v>
      </c>
      <c r="B40" s="984" t="s">
        <v>1370</v>
      </c>
      <c r="C40" s="988"/>
      <c r="D40" s="985">
        <v>0</v>
      </c>
      <c r="E40" s="986">
        <v>33986.6</v>
      </c>
      <c r="F40" s="986">
        <v>33986.6</v>
      </c>
      <c r="G40" s="986">
        <f t="shared" si="2"/>
        <v>0</v>
      </c>
      <c r="H40" s="986">
        <f t="shared" si="3"/>
        <v>0</v>
      </c>
      <c r="I40" s="987"/>
    </row>
    <row r="41" spans="1:9" s="663" customFormat="1" ht="17.25" hidden="1" customHeight="1">
      <c r="A41" s="983">
        <v>12464</v>
      </c>
      <c r="B41" s="984" t="s">
        <v>1371</v>
      </c>
      <c r="C41" s="988"/>
      <c r="D41" s="985">
        <v>11095.27</v>
      </c>
      <c r="E41" s="986">
        <v>46601.56</v>
      </c>
      <c r="F41" s="986">
        <v>0</v>
      </c>
      <c r="G41" s="986">
        <f t="shared" si="2"/>
        <v>57696.83</v>
      </c>
      <c r="H41" s="986">
        <f t="shared" si="3"/>
        <v>-46601.56</v>
      </c>
      <c r="I41" s="987"/>
    </row>
    <row r="42" spans="1:9" s="663" customFormat="1" ht="17.25" hidden="1" customHeight="1">
      <c r="A42" s="983">
        <v>12465</v>
      </c>
      <c r="B42" s="984" t="s">
        <v>1372</v>
      </c>
      <c r="C42" s="988"/>
      <c r="D42" s="985">
        <v>3548901.8</v>
      </c>
      <c r="E42" s="986">
        <v>95329.5</v>
      </c>
      <c r="F42" s="986">
        <v>132369.93</v>
      </c>
      <c r="G42" s="986">
        <f t="shared" si="2"/>
        <v>3511861.3699999996</v>
      </c>
      <c r="H42" s="986">
        <f t="shared" si="3"/>
        <v>37040.430000000168</v>
      </c>
      <c r="I42" s="987"/>
    </row>
    <row r="43" spans="1:9" s="663" customFormat="1" ht="17.25" hidden="1" customHeight="1">
      <c r="A43" s="983">
        <v>12466</v>
      </c>
      <c r="B43" s="984" t="s">
        <v>1373</v>
      </c>
      <c r="C43" s="988"/>
      <c r="D43" s="985">
        <v>10569951.310000001</v>
      </c>
      <c r="E43" s="986">
        <v>461572.63</v>
      </c>
      <c r="F43" s="986">
        <v>141995.91</v>
      </c>
      <c r="G43" s="986">
        <f t="shared" si="2"/>
        <v>10889528.030000001</v>
      </c>
      <c r="H43" s="986">
        <f t="shared" si="3"/>
        <v>-319576.72000000067</v>
      </c>
      <c r="I43" s="987"/>
    </row>
    <row r="44" spans="1:9" s="663" customFormat="1" ht="17.25" hidden="1" customHeight="1">
      <c r="A44" s="983">
        <v>12467</v>
      </c>
      <c r="B44" s="984" t="s">
        <v>1374</v>
      </c>
      <c r="C44" s="988"/>
      <c r="D44" s="985">
        <v>17893052.399999999</v>
      </c>
      <c r="E44" s="986">
        <v>621011.24</v>
      </c>
      <c r="F44" s="986">
        <v>623789.12</v>
      </c>
      <c r="G44" s="986">
        <f t="shared" si="2"/>
        <v>17890274.519999996</v>
      </c>
      <c r="H44" s="986">
        <f t="shared" si="3"/>
        <v>2777.8800000026822</v>
      </c>
      <c r="I44" s="987"/>
    </row>
    <row r="45" spans="1:9" s="663" customFormat="1" ht="17.25" hidden="1" customHeight="1">
      <c r="A45" s="983">
        <v>12471</v>
      </c>
      <c r="B45" s="984" t="s">
        <v>1375</v>
      </c>
      <c r="C45" s="988"/>
      <c r="D45" s="985">
        <v>136138.01</v>
      </c>
      <c r="E45" s="986">
        <v>0</v>
      </c>
      <c r="F45" s="986">
        <v>0</v>
      </c>
      <c r="G45" s="986">
        <f t="shared" si="2"/>
        <v>136138.01</v>
      </c>
      <c r="H45" s="986">
        <f t="shared" si="3"/>
        <v>0</v>
      </c>
      <c r="I45" s="987"/>
    </row>
    <row r="46" spans="1:9" ht="24.75" customHeight="1" thickBot="1">
      <c r="A46" s="998"/>
      <c r="B46" s="1014" t="s">
        <v>211</v>
      </c>
      <c r="C46" s="1015" t="s">
        <v>1473</v>
      </c>
      <c r="D46" s="1016">
        <f>SUM(D31:D45)</f>
        <v>118187685.61</v>
      </c>
      <c r="E46" s="1017">
        <f t="shared" ref="E46:H46" si="10">SUM(E31:E45)</f>
        <v>8061874.6399999997</v>
      </c>
      <c r="F46" s="1017">
        <f t="shared" si="10"/>
        <v>6833005.8999999994</v>
      </c>
      <c r="G46" s="1017">
        <f t="shared" si="10"/>
        <v>119416554.35000001</v>
      </c>
      <c r="H46" s="1020">
        <f t="shared" si="10"/>
        <v>-1228868.7399999998</v>
      </c>
      <c r="I46" s="976"/>
    </row>
    <row r="47" spans="1:9" s="663" customFormat="1" ht="17.25" hidden="1" customHeight="1">
      <c r="A47" s="983">
        <v>12511</v>
      </c>
      <c r="B47" s="984" t="s">
        <v>318</v>
      </c>
      <c r="C47" s="988"/>
      <c r="D47" s="985">
        <v>4426397.92</v>
      </c>
      <c r="E47" s="986">
        <v>188613.68</v>
      </c>
      <c r="F47" s="986">
        <v>18328</v>
      </c>
      <c r="G47" s="986">
        <f t="shared" si="2"/>
        <v>4596683.5999999996</v>
      </c>
      <c r="H47" s="986">
        <f t="shared" si="3"/>
        <v>-170285.6799999997</v>
      </c>
      <c r="I47" s="987"/>
    </row>
    <row r="48" spans="1:9" s="663" customFormat="1" ht="17.25" hidden="1" customHeight="1">
      <c r="A48" s="983">
        <v>12521</v>
      </c>
      <c r="B48" s="984" t="s">
        <v>1376</v>
      </c>
      <c r="C48" s="988"/>
      <c r="D48" s="985">
        <v>127000</v>
      </c>
      <c r="E48" s="986">
        <v>12713.6</v>
      </c>
      <c r="F48" s="986">
        <v>12713.6</v>
      </c>
      <c r="G48" s="986">
        <f t="shared" si="2"/>
        <v>127000</v>
      </c>
      <c r="H48" s="986">
        <f t="shared" si="3"/>
        <v>0</v>
      </c>
      <c r="I48" s="987"/>
    </row>
    <row r="49" spans="1:9" ht="24" customHeight="1" thickBot="1">
      <c r="A49" s="998"/>
      <c r="B49" s="1014" t="s">
        <v>316</v>
      </c>
      <c r="C49" s="1015" t="s">
        <v>1473</v>
      </c>
      <c r="D49" s="1016">
        <f>SUM(D47:D48)</f>
        <v>4553397.92</v>
      </c>
      <c r="E49" s="1017">
        <f t="shared" ref="E49:H49" si="11">SUM(E47:E48)</f>
        <v>201327.28</v>
      </c>
      <c r="F49" s="1017">
        <f t="shared" si="11"/>
        <v>31041.599999999999</v>
      </c>
      <c r="G49" s="1017">
        <f t="shared" si="11"/>
        <v>4723683.5999999996</v>
      </c>
      <c r="H49" s="1020">
        <f t="shared" si="11"/>
        <v>-170285.6799999997</v>
      </c>
      <c r="I49" s="976"/>
    </row>
    <row r="50" spans="1:9" s="663" customFormat="1" ht="17.25" hidden="1" customHeight="1">
      <c r="A50" s="983">
        <v>12612</v>
      </c>
      <c r="B50" s="984" t="s">
        <v>1377</v>
      </c>
      <c r="C50" s="988"/>
      <c r="D50" s="985">
        <v>-1349779.6</v>
      </c>
      <c r="E50" s="986">
        <v>0</v>
      </c>
      <c r="F50" s="986">
        <v>900666.24</v>
      </c>
      <c r="G50" s="986">
        <f t="shared" si="2"/>
        <v>-2250445.84</v>
      </c>
      <c r="H50" s="986">
        <f t="shared" si="3"/>
        <v>900666.23999999976</v>
      </c>
      <c r="I50" s="987"/>
    </row>
    <row r="51" spans="1:9" s="663" customFormat="1" ht="17.25" hidden="1" customHeight="1">
      <c r="A51" s="983">
        <v>12631</v>
      </c>
      <c r="B51" s="984" t="s">
        <v>1378</v>
      </c>
      <c r="C51" s="988"/>
      <c r="D51" s="985">
        <v>-9644569.6899999995</v>
      </c>
      <c r="E51" s="986">
        <v>403729.01</v>
      </c>
      <c r="F51" s="986">
        <v>5272310.26</v>
      </c>
      <c r="G51" s="986">
        <f t="shared" si="2"/>
        <v>-14513150.939999999</v>
      </c>
      <c r="H51" s="986">
        <f t="shared" si="3"/>
        <v>4868581.25</v>
      </c>
      <c r="I51" s="987"/>
    </row>
    <row r="52" spans="1:9" s="663" customFormat="1" ht="17.25" hidden="1" customHeight="1">
      <c r="A52" s="983">
        <v>12632</v>
      </c>
      <c r="B52" s="984" t="s">
        <v>1378</v>
      </c>
      <c r="C52" s="988"/>
      <c r="D52" s="985">
        <v>-2643310.58</v>
      </c>
      <c r="E52" s="986">
        <v>118428.82</v>
      </c>
      <c r="F52" s="986">
        <v>1299745.6599999999</v>
      </c>
      <c r="G52" s="986">
        <f t="shared" si="2"/>
        <v>-3824627.42</v>
      </c>
      <c r="H52" s="986">
        <f t="shared" si="3"/>
        <v>1181316.8399999999</v>
      </c>
      <c r="I52" s="987"/>
    </row>
    <row r="53" spans="1:9" s="663" customFormat="1" ht="17.25" hidden="1" customHeight="1">
      <c r="A53" s="983">
        <v>12633</v>
      </c>
      <c r="B53" s="984" t="s">
        <v>1379</v>
      </c>
      <c r="C53" s="988"/>
      <c r="D53" s="985">
        <v>-39411.040000000001</v>
      </c>
      <c r="E53" s="986">
        <v>8441.52</v>
      </c>
      <c r="F53" s="986">
        <v>105835.08</v>
      </c>
      <c r="G53" s="986">
        <f t="shared" si="2"/>
        <v>-136804.6</v>
      </c>
      <c r="H53" s="986">
        <f t="shared" si="3"/>
        <v>97393.56</v>
      </c>
      <c r="I53" s="987"/>
    </row>
    <row r="54" spans="1:9" s="663" customFormat="1" ht="17.25" hidden="1" customHeight="1">
      <c r="A54" s="983">
        <v>12634</v>
      </c>
      <c r="B54" s="984" t="s">
        <v>1379</v>
      </c>
      <c r="C54" s="988"/>
      <c r="D54" s="985">
        <v>-333219.3</v>
      </c>
      <c r="E54" s="986">
        <v>18261.599999999999</v>
      </c>
      <c r="F54" s="986">
        <v>237400.8</v>
      </c>
      <c r="G54" s="986">
        <f t="shared" si="2"/>
        <v>-552358.5</v>
      </c>
      <c r="H54" s="986">
        <f t="shared" si="3"/>
        <v>219139.20000000001</v>
      </c>
      <c r="I54" s="987"/>
    </row>
    <row r="55" spans="1:9" s="663" customFormat="1" ht="17.25" hidden="1" customHeight="1">
      <c r="A55" s="983">
        <v>12636</v>
      </c>
      <c r="B55" s="984" t="s">
        <v>1380</v>
      </c>
      <c r="C55" s="988"/>
      <c r="D55" s="985">
        <v>-1366005.84</v>
      </c>
      <c r="E55" s="986">
        <v>96897.69</v>
      </c>
      <c r="F55" s="986">
        <v>950905.22</v>
      </c>
      <c r="G55" s="986">
        <f t="shared" si="2"/>
        <v>-2220013.37</v>
      </c>
      <c r="H55" s="986">
        <f t="shared" si="3"/>
        <v>854007.53</v>
      </c>
      <c r="I55" s="987"/>
    </row>
    <row r="56" spans="1:9" s="663" customFormat="1" ht="17.25" hidden="1" customHeight="1">
      <c r="A56" s="983">
        <v>12651</v>
      </c>
      <c r="B56" s="984" t="s">
        <v>1381</v>
      </c>
      <c r="C56" s="988"/>
      <c r="D56" s="985">
        <v>-1246303.7</v>
      </c>
      <c r="E56" s="986">
        <v>78013.14</v>
      </c>
      <c r="F56" s="986">
        <v>920743.46</v>
      </c>
      <c r="G56" s="986">
        <f t="shared" si="2"/>
        <v>-2089034.02</v>
      </c>
      <c r="H56" s="986">
        <f t="shared" si="3"/>
        <v>842730.32000000007</v>
      </c>
      <c r="I56" s="987"/>
    </row>
    <row r="57" spans="1:9" ht="36" customHeight="1">
      <c r="A57" s="998"/>
      <c r="B57" s="1025" t="s">
        <v>1478</v>
      </c>
      <c r="C57" s="1026" t="s">
        <v>1473</v>
      </c>
      <c r="D57" s="1027">
        <f>SUM(D50:D56)</f>
        <v>-16622599.749999998</v>
      </c>
      <c r="E57" s="1028">
        <f t="shared" ref="E57:H57" si="12">SUM(E50:E56)</f>
        <v>723771.77999999991</v>
      </c>
      <c r="F57" s="1028">
        <f t="shared" si="12"/>
        <v>9687606.7199999988</v>
      </c>
      <c r="G57" s="1028">
        <f t="shared" si="12"/>
        <v>-25586434.690000001</v>
      </c>
      <c r="H57" s="1029">
        <f t="shared" si="12"/>
        <v>8963834.9399999995</v>
      </c>
      <c r="I57" s="976"/>
    </row>
    <row r="58" spans="1:9" ht="24" customHeight="1" thickBot="1">
      <c r="A58" s="998"/>
      <c r="B58" s="1030" t="s">
        <v>331</v>
      </c>
      <c r="C58" s="1031" t="s">
        <v>1473</v>
      </c>
      <c r="D58" s="1032">
        <v>0</v>
      </c>
      <c r="E58" s="1033">
        <v>0</v>
      </c>
      <c r="F58" s="1033">
        <v>0</v>
      </c>
      <c r="G58" s="1033">
        <v>0</v>
      </c>
      <c r="H58" s="1034">
        <v>0</v>
      </c>
      <c r="I58" s="976"/>
    </row>
    <row r="59" spans="1:9" ht="17.25" hidden="1" customHeight="1">
      <c r="A59" s="968"/>
      <c r="B59" s="963"/>
      <c r="C59" s="988"/>
      <c r="D59" s="977">
        <f>SUM(D11:D56)</f>
        <v>1938083585.0800002</v>
      </c>
      <c r="E59" s="977">
        <f>SUM(E11:E56)</f>
        <v>3393386954.29</v>
      </c>
      <c r="F59" s="977">
        <f>SUM(F11:F56)</f>
        <v>3222745286.3399992</v>
      </c>
      <c r="G59" s="977">
        <f>SUM(G11:G56)</f>
        <v>2108725253.0300004</v>
      </c>
      <c r="H59" s="965"/>
      <c r="I59" s="976"/>
    </row>
    <row r="60" spans="1:9" ht="8.25" customHeight="1" thickBot="1">
      <c r="A60" s="445"/>
      <c r="D60" s="445"/>
      <c r="E60" s="445"/>
      <c r="F60" s="445"/>
      <c r="G60" s="445"/>
      <c r="H60" s="445"/>
    </row>
    <row r="61" spans="1:9" ht="17.25" customHeight="1">
      <c r="A61" s="445"/>
      <c r="B61" s="114"/>
      <c r="C61" s="115"/>
      <c r="D61" s="115"/>
      <c r="E61" s="727"/>
      <c r="F61" s="727"/>
      <c r="G61" s="115"/>
      <c r="H61" s="116"/>
    </row>
    <row r="62" spans="1:9" ht="17.25" customHeight="1">
      <c r="A62" s="445"/>
      <c r="B62" s="499" t="s">
        <v>1479</v>
      </c>
      <c r="D62" s="480"/>
      <c r="F62" s="1003"/>
      <c r="G62" s="1004"/>
      <c r="H62" s="119"/>
    </row>
    <row r="63" spans="1:9" ht="17.25" customHeight="1">
      <c r="A63" s="445"/>
      <c r="B63" s="117"/>
      <c r="C63" s="777" t="s">
        <v>656</v>
      </c>
      <c r="D63" s="481"/>
      <c r="E63" s="729"/>
      <c r="F63" s="729" t="s">
        <v>1480</v>
      </c>
      <c r="G63" s="118"/>
      <c r="H63" s="119"/>
    </row>
    <row r="64" spans="1:9" ht="17.25" customHeight="1">
      <c r="A64" s="445"/>
      <c r="B64" s="117"/>
      <c r="C64" s="777" t="s">
        <v>657</v>
      </c>
      <c r="D64" s="481"/>
      <c r="E64" s="728"/>
      <c r="F64" s="1051" t="s">
        <v>610</v>
      </c>
      <c r="G64" s="1051"/>
      <c r="H64" s="119"/>
    </row>
    <row r="65" spans="1:8" ht="41.25" customHeight="1" thickBot="1">
      <c r="A65" s="445"/>
      <c r="B65" s="1106" t="s">
        <v>388</v>
      </c>
      <c r="C65" s="1107"/>
      <c r="D65" s="1107"/>
      <c r="E65" s="1107"/>
      <c r="F65" s="1107"/>
      <c r="G65" s="1107"/>
      <c r="H65" s="1108"/>
    </row>
    <row r="66" spans="1:8" ht="17.25" customHeight="1">
      <c r="A66" s="445"/>
      <c r="D66" s="445"/>
      <c r="E66" s="445"/>
      <c r="F66" s="445"/>
      <c r="G66" s="445"/>
      <c r="H66" s="445"/>
    </row>
    <row r="67" spans="1:8" ht="17.25" customHeight="1">
      <c r="A67" s="445"/>
      <c r="D67" s="445"/>
      <c r="E67" s="445"/>
      <c r="F67" s="445"/>
      <c r="G67" s="445"/>
      <c r="H67" s="445"/>
    </row>
    <row r="68" spans="1:8" ht="17.25" customHeight="1">
      <c r="A68" s="445"/>
      <c r="D68" s="445"/>
      <c r="E68" s="445"/>
      <c r="F68" s="445"/>
      <c r="G68" s="445"/>
      <c r="H68" s="445"/>
    </row>
    <row r="69" spans="1:8" ht="17.25" customHeight="1">
      <c r="A69" s="445"/>
      <c r="D69" s="445"/>
      <c r="E69" s="445"/>
      <c r="F69" s="445"/>
      <c r="G69" s="445"/>
      <c r="H69" s="445"/>
    </row>
    <row r="70" spans="1:8" ht="17.25" customHeight="1">
      <c r="A70" s="445"/>
      <c r="D70" s="445"/>
      <c r="E70" s="445"/>
      <c r="F70" s="445"/>
      <c r="G70" s="445"/>
      <c r="H70" s="445"/>
    </row>
    <row r="71" spans="1:8" ht="17.25" customHeight="1">
      <c r="A71" s="445"/>
      <c r="D71" s="445"/>
      <c r="E71" s="445"/>
      <c r="F71" s="445"/>
      <c r="G71" s="445"/>
      <c r="H71" s="445"/>
    </row>
    <row r="72" spans="1:8" ht="17.25" customHeight="1">
      <c r="A72" s="445"/>
      <c r="D72" s="445"/>
      <c r="E72" s="445"/>
      <c r="F72" s="445"/>
      <c r="G72" s="445"/>
      <c r="H72" s="445"/>
    </row>
    <row r="73" spans="1:8" ht="17.25" customHeight="1">
      <c r="A73" s="445"/>
      <c r="D73" s="445"/>
      <c r="E73" s="445"/>
      <c r="F73" s="445"/>
      <c r="G73" s="445"/>
      <c r="H73" s="445"/>
    </row>
    <row r="74" spans="1:8" ht="17.25" customHeight="1">
      <c r="A74" s="445"/>
      <c r="D74" s="445"/>
      <c r="E74" s="445"/>
      <c r="F74" s="445"/>
      <c r="G74" s="445"/>
      <c r="H74" s="445"/>
    </row>
    <row r="75" spans="1:8" ht="17.25" customHeight="1">
      <c r="A75" s="445"/>
      <c r="D75" s="445"/>
      <c r="E75" s="445"/>
      <c r="F75" s="445"/>
      <c r="G75" s="445"/>
      <c r="H75" s="445"/>
    </row>
    <row r="76" spans="1:8" ht="17.25" customHeight="1">
      <c r="A76" s="445"/>
      <c r="D76" s="445"/>
      <c r="E76" s="445"/>
      <c r="F76" s="445"/>
      <c r="G76" s="445"/>
      <c r="H76" s="445"/>
    </row>
    <row r="77" spans="1:8" ht="17.25" customHeight="1">
      <c r="A77" s="445"/>
      <c r="D77" s="445"/>
      <c r="E77" s="445"/>
      <c r="F77" s="445"/>
      <c r="G77" s="445"/>
      <c r="H77" s="445"/>
    </row>
    <row r="78" spans="1:8" ht="17.25" customHeight="1">
      <c r="A78" s="445"/>
      <c r="D78" s="445"/>
      <c r="E78" s="445"/>
      <c r="F78" s="445"/>
      <c r="G78" s="445"/>
      <c r="H78" s="445"/>
    </row>
    <row r="79" spans="1:8" ht="17.25" customHeight="1">
      <c r="A79" s="445"/>
      <c r="D79" s="445"/>
      <c r="E79" s="445"/>
      <c r="F79" s="445"/>
      <c r="G79" s="445"/>
      <c r="H79" s="445"/>
    </row>
    <row r="80" spans="1:8" ht="17.25" customHeight="1">
      <c r="A80" s="445"/>
      <c r="D80" s="445"/>
      <c r="E80" s="445"/>
      <c r="F80" s="445"/>
      <c r="G80" s="445"/>
      <c r="H80" s="445"/>
    </row>
    <row r="81" spans="1:8" ht="17.25" customHeight="1">
      <c r="A81" s="445"/>
      <c r="D81" s="445"/>
      <c r="E81" s="445"/>
      <c r="F81" s="445"/>
      <c r="G81" s="445"/>
      <c r="H81" s="445"/>
    </row>
    <row r="82" spans="1:8" ht="17.25" customHeight="1">
      <c r="A82" s="445"/>
      <c r="D82" s="445"/>
      <c r="E82" s="445"/>
      <c r="F82" s="445"/>
      <c r="G82" s="445"/>
      <c r="H82" s="445"/>
    </row>
    <row r="83" spans="1:8" ht="17.25" customHeight="1">
      <c r="A83" s="445"/>
      <c r="D83" s="445"/>
      <c r="E83" s="445"/>
      <c r="F83" s="445"/>
      <c r="G83" s="445"/>
      <c r="H83" s="445"/>
    </row>
    <row r="84" spans="1:8" ht="17.25" customHeight="1">
      <c r="A84" s="445"/>
      <c r="D84" s="445"/>
      <c r="E84" s="445"/>
      <c r="F84" s="445"/>
      <c r="G84" s="445"/>
      <c r="H84" s="445"/>
    </row>
    <row r="85" spans="1:8" ht="17.25" customHeight="1">
      <c r="A85" s="445"/>
      <c r="D85" s="445"/>
      <c r="E85" s="445"/>
      <c r="F85" s="445"/>
      <c r="G85" s="445"/>
      <c r="H85" s="445"/>
    </row>
    <row r="86" spans="1:8" ht="17.25" customHeight="1">
      <c r="A86" s="445"/>
      <c r="D86" s="445"/>
      <c r="E86" s="445"/>
      <c r="F86" s="445"/>
      <c r="G86" s="445"/>
      <c r="H86" s="445"/>
    </row>
    <row r="87" spans="1:8" ht="17.25" customHeight="1">
      <c r="A87" s="445"/>
      <c r="D87" s="445"/>
      <c r="E87" s="445"/>
      <c r="F87" s="445"/>
      <c r="G87" s="445"/>
      <c r="H87" s="445"/>
    </row>
    <row r="88" spans="1:8" ht="17.25" customHeight="1">
      <c r="A88" s="445"/>
      <c r="D88" s="445"/>
      <c r="E88" s="445"/>
      <c r="F88" s="445"/>
      <c r="G88" s="445"/>
      <c r="H88" s="445"/>
    </row>
    <row r="89" spans="1:8" ht="17.25" customHeight="1">
      <c r="A89" s="445"/>
      <c r="D89" s="445"/>
      <c r="E89" s="445"/>
      <c r="F89" s="445"/>
      <c r="G89" s="445"/>
      <c r="H89" s="445"/>
    </row>
    <row r="90" spans="1:8" ht="17.25" customHeight="1">
      <c r="A90" s="445"/>
      <c r="D90" s="445"/>
      <c r="E90" s="445"/>
      <c r="F90" s="445"/>
      <c r="G90" s="445"/>
      <c r="H90" s="445"/>
    </row>
    <row r="91" spans="1:8" ht="17.25" customHeight="1">
      <c r="A91" s="445"/>
      <c r="D91" s="445"/>
      <c r="E91" s="445"/>
      <c r="F91" s="445"/>
      <c r="G91" s="445"/>
      <c r="H91" s="445"/>
    </row>
    <row r="92" spans="1:8" ht="17.25" customHeight="1">
      <c r="A92" s="445"/>
      <c r="D92" s="445"/>
      <c r="E92" s="445"/>
      <c r="F92" s="445"/>
      <c r="G92" s="445"/>
      <c r="H92" s="445"/>
    </row>
    <row r="93" spans="1:8" ht="17.25" customHeight="1">
      <c r="A93" s="445"/>
      <c r="D93" s="445"/>
      <c r="E93" s="445"/>
      <c r="F93" s="445"/>
      <c r="G93" s="445"/>
      <c r="H93" s="445"/>
    </row>
    <row r="94" spans="1:8" ht="17.25" customHeight="1">
      <c r="A94" s="445"/>
      <c r="D94" s="445"/>
      <c r="E94" s="445"/>
      <c r="F94" s="445"/>
      <c r="G94" s="445"/>
      <c r="H94" s="445"/>
    </row>
    <row r="95" spans="1:8" ht="17.25" customHeight="1">
      <c r="A95" s="445"/>
      <c r="D95" s="445"/>
      <c r="E95" s="445"/>
      <c r="F95" s="445"/>
      <c r="G95" s="445"/>
      <c r="H95" s="445"/>
    </row>
    <row r="96" spans="1:8" ht="17.25" customHeight="1">
      <c r="A96" s="445"/>
      <c r="D96" s="445"/>
      <c r="E96" s="445"/>
      <c r="F96" s="445"/>
      <c r="G96" s="445"/>
      <c r="H96" s="445"/>
    </row>
    <row r="97" spans="1:8" ht="17.25" customHeight="1">
      <c r="A97" s="445"/>
      <c r="D97" s="445"/>
      <c r="E97" s="445"/>
      <c r="F97" s="445"/>
      <c r="G97" s="445"/>
      <c r="H97" s="445"/>
    </row>
    <row r="98" spans="1:8" ht="17.25" customHeight="1">
      <c r="A98" s="445"/>
      <c r="D98" s="445"/>
      <c r="E98" s="445"/>
      <c r="F98" s="445"/>
      <c r="G98" s="445"/>
      <c r="H98" s="445"/>
    </row>
    <row r="99" spans="1:8" ht="17.25" customHeight="1">
      <c r="A99" s="445"/>
      <c r="D99" s="445"/>
      <c r="E99" s="445"/>
      <c r="F99" s="445"/>
      <c r="G99" s="445"/>
      <c r="H99" s="445"/>
    </row>
    <row r="100" spans="1:8" ht="17.25" customHeight="1">
      <c r="A100" s="445"/>
      <c r="D100" s="445"/>
      <c r="E100" s="445"/>
      <c r="F100" s="445"/>
      <c r="G100" s="445"/>
      <c r="H100" s="445"/>
    </row>
    <row r="101" spans="1:8" ht="17.25" customHeight="1">
      <c r="A101" s="445"/>
      <c r="D101" s="445"/>
      <c r="E101" s="445"/>
      <c r="F101" s="445"/>
      <c r="G101" s="445"/>
      <c r="H101" s="445"/>
    </row>
    <row r="102" spans="1:8" ht="17.25" customHeight="1">
      <c r="A102" s="445"/>
      <c r="D102" s="445"/>
      <c r="E102" s="445"/>
      <c r="F102" s="445"/>
      <c r="G102" s="445"/>
      <c r="H102" s="445"/>
    </row>
    <row r="103" spans="1:8" ht="17.25" customHeight="1">
      <c r="A103" s="445"/>
      <c r="D103" s="445"/>
      <c r="E103" s="445"/>
      <c r="F103" s="445"/>
      <c r="G103" s="445"/>
      <c r="H103" s="445"/>
    </row>
    <row r="104" spans="1:8" ht="17.25" customHeight="1">
      <c r="A104" s="445"/>
      <c r="D104" s="445"/>
      <c r="E104" s="445"/>
      <c r="F104" s="445"/>
      <c r="G104" s="445"/>
      <c r="H104" s="445"/>
    </row>
    <row r="105" spans="1:8" ht="17.25" customHeight="1">
      <c r="A105" s="445"/>
      <c r="D105" s="445"/>
      <c r="E105" s="445"/>
      <c r="F105" s="445"/>
      <c r="G105" s="445"/>
      <c r="H105" s="445"/>
    </row>
    <row r="106" spans="1:8" ht="17.25" customHeight="1">
      <c r="A106" s="445"/>
      <c r="D106" s="445"/>
      <c r="E106" s="445"/>
      <c r="F106" s="445"/>
      <c r="G106" s="445"/>
      <c r="H106" s="445"/>
    </row>
    <row r="107" spans="1:8" ht="17.25" customHeight="1">
      <c r="A107" s="445"/>
      <c r="D107" s="445"/>
      <c r="E107" s="445"/>
      <c r="F107" s="445"/>
      <c r="G107" s="445"/>
      <c r="H107" s="445"/>
    </row>
    <row r="108" spans="1:8" ht="17.25" customHeight="1">
      <c r="A108" s="445"/>
      <c r="D108" s="445"/>
      <c r="E108" s="445"/>
      <c r="F108" s="445"/>
      <c r="G108" s="445"/>
      <c r="H108" s="445"/>
    </row>
    <row r="109" spans="1:8" ht="17.25" customHeight="1">
      <c r="A109" s="445"/>
      <c r="D109" s="445"/>
      <c r="E109" s="445"/>
      <c r="F109" s="445"/>
      <c r="G109" s="445"/>
      <c r="H109" s="445"/>
    </row>
    <row r="110" spans="1:8" ht="17.25" customHeight="1">
      <c r="A110" s="445"/>
      <c r="D110" s="445"/>
      <c r="E110" s="445"/>
      <c r="F110" s="445"/>
      <c r="G110" s="445"/>
      <c r="H110" s="445"/>
    </row>
    <row r="111" spans="1:8" ht="17.25" customHeight="1">
      <c r="A111" s="445"/>
      <c r="D111" s="445"/>
      <c r="E111" s="445"/>
      <c r="F111" s="445"/>
      <c r="G111" s="445"/>
      <c r="H111" s="445"/>
    </row>
    <row r="112" spans="1:8" ht="17.25" customHeight="1">
      <c r="A112" s="445"/>
      <c r="D112" s="445"/>
      <c r="E112" s="445"/>
      <c r="F112" s="445"/>
      <c r="G112" s="445"/>
      <c r="H112" s="445"/>
    </row>
    <row r="113" spans="1:12" ht="17.25" customHeight="1">
      <c r="A113" s="445"/>
      <c r="D113" s="445"/>
      <c r="E113" s="445"/>
      <c r="F113" s="445"/>
      <c r="G113" s="445"/>
      <c r="H113" s="445"/>
    </row>
    <row r="114" spans="1:12" ht="17.25" customHeight="1">
      <c r="A114" s="445"/>
      <c r="D114" s="445"/>
      <c r="E114" s="445"/>
      <c r="F114" s="445"/>
      <c r="G114" s="445"/>
      <c r="H114" s="445"/>
    </row>
    <row r="115" spans="1:12" ht="17.25" customHeight="1">
      <c r="A115" s="445"/>
      <c r="D115" s="445"/>
      <c r="E115" s="445"/>
      <c r="F115" s="445"/>
      <c r="G115" s="445"/>
      <c r="H115" s="445"/>
    </row>
    <row r="116" spans="1:12" ht="17.25" customHeight="1">
      <c r="A116" s="445"/>
      <c r="D116" s="445"/>
      <c r="E116" s="445"/>
      <c r="F116" s="445"/>
      <c r="G116" s="445"/>
      <c r="H116" s="445"/>
    </row>
    <row r="117" spans="1:12" ht="17.25" customHeight="1">
      <c r="A117" s="445"/>
      <c r="D117" s="445"/>
      <c r="E117" s="445"/>
      <c r="F117" s="445"/>
      <c r="G117" s="445"/>
      <c r="H117" s="445"/>
    </row>
    <row r="118" spans="1:12" ht="17.25" customHeight="1">
      <c r="A118" s="445"/>
      <c r="D118" s="445"/>
      <c r="E118" s="445"/>
      <c r="F118" s="445"/>
      <c r="G118" s="445"/>
      <c r="H118" s="445"/>
    </row>
    <row r="119" spans="1:12" ht="17.25" customHeight="1">
      <c r="A119" s="445"/>
      <c r="D119" s="445"/>
      <c r="E119" s="445"/>
      <c r="F119" s="445"/>
      <c r="G119" s="445"/>
      <c r="H119" s="445"/>
    </row>
    <row r="120" spans="1:12" ht="17.25" customHeight="1">
      <c r="A120" s="445"/>
      <c r="D120" s="445"/>
      <c r="E120" s="445"/>
      <c r="F120" s="445"/>
      <c r="G120" s="445"/>
      <c r="H120" s="445"/>
    </row>
    <row r="121" spans="1:12" ht="17.25" customHeight="1">
      <c r="A121" s="445"/>
      <c r="D121" s="445"/>
      <c r="E121" s="445"/>
      <c r="F121" s="445"/>
      <c r="G121" s="445"/>
      <c r="H121" s="445"/>
    </row>
    <row r="122" spans="1:12" ht="17.25" customHeight="1">
      <c r="A122" s="445"/>
      <c r="D122" s="445"/>
      <c r="E122" s="445"/>
      <c r="F122" s="445"/>
      <c r="G122" s="445"/>
      <c r="H122" s="445"/>
    </row>
    <row r="123" spans="1:12" ht="17.25" customHeight="1">
      <c r="A123" s="978"/>
      <c r="B123" s="961"/>
      <c r="C123" s="989"/>
    </row>
    <row r="124" spans="1:12" ht="17.25" customHeight="1">
      <c r="A124" s="978"/>
      <c r="B124" s="961"/>
      <c r="C124" s="989"/>
    </row>
    <row r="125" spans="1:12" ht="17.25" customHeight="1">
      <c r="A125" s="978"/>
      <c r="B125" s="961"/>
      <c r="C125" s="989"/>
    </row>
    <row r="126" spans="1:12" ht="17.25" customHeight="1">
      <c r="A126" s="978"/>
      <c r="B126" s="957"/>
      <c r="C126" s="990"/>
      <c r="D126" s="958"/>
      <c r="E126" s="958"/>
      <c r="F126" s="958"/>
      <c r="G126" s="958"/>
      <c r="H126" s="958"/>
      <c r="L126" s="963"/>
    </row>
    <row r="127" spans="1:12" ht="17.25" customHeight="1">
      <c r="A127" s="978"/>
      <c r="B127" s="957"/>
      <c r="C127" s="990"/>
      <c r="D127" s="958"/>
      <c r="E127" s="958"/>
      <c r="F127" s="958"/>
      <c r="G127" s="958"/>
      <c r="H127" s="958"/>
      <c r="L127" s="978"/>
    </row>
    <row r="128" spans="1:12" ht="17.25" customHeight="1">
      <c r="A128" s="978"/>
      <c r="B128" s="957"/>
      <c r="C128" s="990"/>
      <c r="D128" s="958"/>
      <c r="E128" s="958"/>
      <c r="F128" s="958"/>
      <c r="G128" s="958"/>
      <c r="H128" s="958"/>
      <c r="L128" s="963"/>
    </row>
    <row r="129" spans="1:8" ht="17.25" customHeight="1">
      <c r="A129" s="978"/>
      <c r="B129" s="957"/>
      <c r="C129" s="990"/>
      <c r="D129" s="958"/>
      <c r="E129" s="958"/>
      <c r="F129" s="958"/>
      <c r="G129" s="958"/>
      <c r="H129" s="958"/>
    </row>
    <row r="130" spans="1:8" ht="17.25" customHeight="1">
      <c r="A130" s="978"/>
      <c r="B130" s="961"/>
      <c r="C130" s="989"/>
    </row>
    <row r="131" spans="1:8" ht="17.25" customHeight="1">
      <c r="B131" s="942"/>
      <c r="C131" s="991"/>
    </row>
    <row r="132" spans="1:8" ht="17.25" customHeight="1">
      <c r="B132" s="961"/>
      <c r="C132" s="989"/>
    </row>
    <row r="133" spans="1:8" ht="17.25" customHeight="1">
      <c r="B133" s="961"/>
      <c r="C133" s="989"/>
    </row>
    <row r="134" spans="1:8" ht="17.25" customHeight="1">
      <c r="B134" s="961"/>
      <c r="C134" s="989"/>
    </row>
    <row r="135" spans="1:8" ht="17.25" customHeight="1">
      <c r="B135" s="961"/>
      <c r="C135" s="989"/>
    </row>
    <row r="136" spans="1:8" ht="17.25" customHeight="1">
      <c r="B136" s="961"/>
      <c r="C136" s="989"/>
    </row>
    <row r="137" spans="1:8" ht="17.25" customHeight="1">
      <c r="B137" s="961"/>
      <c r="C137" s="989"/>
    </row>
    <row r="138" spans="1:8" ht="17.25" customHeight="1">
      <c r="B138" s="957"/>
      <c r="C138" s="990"/>
      <c r="D138" s="958"/>
      <c r="E138" s="958"/>
      <c r="F138" s="958"/>
      <c r="G138" s="958"/>
      <c r="H138" s="958"/>
    </row>
    <row r="139" spans="1:8" ht="17.25" customHeight="1">
      <c r="B139" s="961"/>
      <c r="C139" s="989"/>
    </row>
    <row r="140" spans="1:8" ht="17.25" customHeight="1">
      <c r="B140" s="960"/>
      <c r="C140" s="992"/>
      <c r="D140" s="959"/>
      <c r="E140" s="966"/>
      <c r="F140" s="956"/>
      <c r="G140" s="956"/>
    </row>
    <row r="141" spans="1:8" ht="17.25" customHeight="1">
      <c r="B141" s="436"/>
      <c r="C141" s="993"/>
      <c r="D141" s="966"/>
      <c r="E141" s="966"/>
    </row>
    <row r="142" spans="1:8" ht="17.25" customHeight="1">
      <c r="B142" s="960"/>
      <c r="C142" s="992"/>
      <c r="D142" s="959"/>
      <c r="E142" s="959"/>
    </row>
    <row r="143" spans="1:8" ht="17.25" customHeight="1">
      <c r="B143" s="436"/>
      <c r="C143" s="993"/>
      <c r="D143" s="966"/>
      <c r="E143" s="966"/>
    </row>
    <row r="144" spans="1:8" ht="17.25" customHeight="1">
      <c r="B144" s="960"/>
      <c r="C144" s="992"/>
      <c r="D144" s="959"/>
      <c r="E144" s="959"/>
    </row>
    <row r="145" spans="1:12" ht="17.25" customHeight="1">
      <c r="B145" s="960"/>
      <c r="C145" s="992"/>
      <c r="D145" s="959"/>
      <c r="E145" s="959"/>
    </row>
    <row r="146" spans="1:12" ht="17.25" customHeight="1">
      <c r="B146" s="960"/>
      <c r="C146" s="992"/>
      <c r="D146" s="959"/>
      <c r="E146" s="959"/>
    </row>
    <row r="147" spans="1:12" ht="17.25" customHeight="1">
      <c r="B147" s="960"/>
      <c r="C147" s="992"/>
      <c r="D147" s="956"/>
      <c r="E147" s="959"/>
    </row>
    <row r="148" spans="1:12" s="955" customFormat="1" ht="17.25" customHeight="1">
      <c r="A148" s="942"/>
      <c r="B148" s="961"/>
      <c r="C148" s="989"/>
      <c r="H148" s="956"/>
      <c r="I148" s="445"/>
      <c r="J148" s="445"/>
      <c r="K148" s="445"/>
      <c r="L148" s="445"/>
    </row>
    <row r="149" spans="1:12" s="955" customFormat="1" ht="17.25" customHeight="1">
      <c r="A149" s="942"/>
      <c r="B149" s="961"/>
      <c r="C149" s="989"/>
      <c r="H149" s="956"/>
      <c r="I149" s="445"/>
      <c r="J149" s="445"/>
      <c r="K149" s="445"/>
      <c r="L149" s="445"/>
    </row>
    <row r="150" spans="1:12" s="955" customFormat="1" ht="17.25" customHeight="1">
      <c r="A150" s="942"/>
      <c r="B150" s="961"/>
      <c r="C150" s="989"/>
      <c r="H150" s="956"/>
      <c r="I150" s="445"/>
      <c r="J150" s="445"/>
      <c r="K150" s="445"/>
      <c r="L150" s="445"/>
    </row>
    <row r="151" spans="1:12" s="955" customFormat="1" ht="17.25" customHeight="1">
      <c r="A151" s="942"/>
      <c r="B151" s="961"/>
      <c r="C151" s="989"/>
      <c r="H151" s="956"/>
      <c r="I151" s="445"/>
      <c r="J151" s="445"/>
      <c r="K151" s="445"/>
      <c r="L151" s="445"/>
    </row>
    <row r="152" spans="1:12" s="955" customFormat="1" ht="17.25" customHeight="1">
      <c r="A152" s="942"/>
      <c r="B152" s="961"/>
      <c r="C152" s="989"/>
      <c r="H152" s="956"/>
      <c r="I152" s="445"/>
      <c r="J152" s="445"/>
      <c r="K152" s="445"/>
      <c r="L152" s="445"/>
    </row>
    <row r="153" spans="1:12" s="955" customFormat="1" ht="17.25" customHeight="1">
      <c r="A153" s="942"/>
      <c r="B153" s="961"/>
      <c r="C153" s="989"/>
      <c r="H153" s="956"/>
      <c r="I153" s="445"/>
      <c r="J153" s="445"/>
      <c r="K153" s="445"/>
      <c r="L153" s="445"/>
    </row>
    <row r="154" spans="1:12" s="955" customFormat="1" ht="17.25" customHeight="1">
      <c r="A154" s="942"/>
      <c r="B154" s="961"/>
      <c r="C154" s="989"/>
      <c r="H154" s="956"/>
      <c r="I154" s="445"/>
      <c r="J154" s="445"/>
      <c r="K154" s="445"/>
      <c r="L154" s="445"/>
    </row>
    <row r="155" spans="1:12" s="955" customFormat="1" ht="17.25" customHeight="1">
      <c r="A155" s="942"/>
      <c r="B155" s="961"/>
      <c r="C155" s="989"/>
      <c r="H155" s="956"/>
      <c r="I155" s="445"/>
      <c r="J155" s="445"/>
      <c r="K155" s="445"/>
      <c r="L155" s="445"/>
    </row>
    <row r="157" spans="1:12" s="955" customFormat="1" ht="17.25" customHeight="1">
      <c r="A157" s="942"/>
      <c r="B157" s="960"/>
      <c r="C157" s="992"/>
      <c r="D157" s="959"/>
      <c r="E157" s="959"/>
      <c r="H157" s="956"/>
      <c r="I157" s="445"/>
      <c r="J157" s="445"/>
      <c r="K157" s="445"/>
      <c r="L157" s="445"/>
    </row>
    <row r="158" spans="1:12" s="955" customFormat="1" ht="17.25" customHeight="1">
      <c r="A158" s="942"/>
      <c r="B158" s="960"/>
      <c r="C158" s="992"/>
      <c r="D158" s="959"/>
      <c r="E158" s="959"/>
      <c r="H158" s="956"/>
      <c r="I158" s="445"/>
      <c r="J158" s="445"/>
      <c r="K158" s="445"/>
      <c r="L158" s="445"/>
    </row>
    <row r="159" spans="1:12" s="955" customFormat="1" ht="17.25" customHeight="1">
      <c r="A159" s="942"/>
      <c r="B159" s="960"/>
      <c r="C159" s="992"/>
      <c r="D159" s="959"/>
      <c r="E159" s="959"/>
      <c r="H159" s="956"/>
      <c r="I159" s="445"/>
      <c r="J159" s="445"/>
      <c r="K159" s="445"/>
      <c r="L159" s="445"/>
    </row>
    <row r="160" spans="1:12" s="955" customFormat="1" ht="17.25" customHeight="1">
      <c r="A160" s="942"/>
      <c r="B160" s="445"/>
      <c r="C160" s="667"/>
      <c r="D160" s="959"/>
      <c r="E160" s="959"/>
      <c r="H160" s="956"/>
      <c r="I160" s="445"/>
      <c r="J160" s="445"/>
      <c r="K160" s="445"/>
      <c r="L160" s="445"/>
    </row>
    <row r="161" spans="1:12" s="955" customFormat="1" ht="17.25" customHeight="1">
      <c r="A161" s="942"/>
      <c r="B161" s="960"/>
      <c r="C161" s="992"/>
      <c r="D161" s="959"/>
      <c r="E161" s="959"/>
      <c r="H161" s="956"/>
      <c r="I161" s="445"/>
      <c r="J161" s="445"/>
      <c r="K161" s="445"/>
      <c r="L161" s="445"/>
    </row>
    <row r="162" spans="1:12" s="955" customFormat="1" ht="17.25" customHeight="1">
      <c r="A162" s="942"/>
      <c r="B162" s="445"/>
      <c r="C162" s="667"/>
      <c r="H162" s="956"/>
      <c r="I162" s="445"/>
      <c r="J162" s="445"/>
      <c r="K162" s="445"/>
      <c r="L162" s="445"/>
    </row>
    <row r="163" spans="1:12" s="955" customFormat="1" ht="17.25" customHeight="1">
      <c r="A163" s="942"/>
      <c r="B163" s="942"/>
      <c r="C163" s="991"/>
      <c r="H163" s="956"/>
      <c r="I163" s="445"/>
      <c r="J163" s="445"/>
      <c r="K163" s="445"/>
      <c r="L163" s="445"/>
    </row>
    <row r="164" spans="1:12" s="956" customFormat="1" ht="17.25" customHeight="1">
      <c r="A164" s="942"/>
      <c r="B164" s="942"/>
      <c r="C164" s="991"/>
      <c r="D164" s="955"/>
      <c r="E164" s="955"/>
      <c r="F164" s="955"/>
      <c r="G164" s="955"/>
      <c r="I164" s="445"/>
      <c r="J164" s="445"/>
      <c r="K164" s="445"/>
      <c r="L164" s="445"/>
    </row>
    <row r="165" spans="1:12" s="956" customFormat="1" ht="17.25" customHeight="1">
      <c r="A165" s="942"/>
      <c r="B165" s="442"/>
      <c r="C165" s="994"/>
      <c r="D165" s="955"/>
      <c r="E165" s="955"/>
      <c r="F165" s="955"/>
      <c r="G165" s="955"/>
      <c r="I165" s="445"/>
      <c r="J165" s="445"/>
      <c r="K165" s="445"/>
      <c r="L165" s="445"/>
    </row>
    <row r="166" spans="1:12" s="956" customFormat="1" ht="17.25" customHeight="1">
      <c r="A166" s="942"/>
      <c r="B166" s="442"/>
      <c r="C166" s="994"/>
      <c r="D166" s="955"/>
      <c r="E166" s="955"/>
      <c r="F166" s="955"/>
      <c r="G166" s="955"/>
      <c r="I166" s="445"/>
      <c r="J166" s="445"/>
      <c r="K166" s="445"/>
      <c r="L166" s="445"/>
    </row>
    <row r="167" spans="1:12" s="956" customFormat="1" ht="17.25" customHeight="1">
      <c r="A167" s="942"/>
      <c r="B167" s="442"/>
      <c r="C167" s="994"/>
      <c r="D167" s="955"/>
      <c r="E167" s="955"/>
      <c r="F167" s="955"/>
      <c r="G167" s="955"/>
      <c r="I167" s="445"/>
      <c r="J167" s="445"/>
      <c r="K167" s="445"/>
      <c r="L167" s="445"/>
    </row>
    <row r="169" spans="1:12" s="956" customFormat="1" ht="17.25" customHeight="1">
      <c r="A169" s="942"/>
      <c r="B169" s="979"/>
      <c r="C169" s="995"/>
      <c r="D169" s="955"/>
      <c r="E169" s="955"/>
      <c r="F169" s="955"/>
      <c r="G169" s="955"/>
      <c r="I169" s="445"/>
      <c r="J169" s="445"/>
      <c r="K169" s="445"/>
      <c r="L169" s="445"/>
    </row>
    <row r="170" spans="1:12" s="956" customFormat="1" ht="17.25" customHeight="1">
      <c r="A170" s="942"/>
      <c r="B170" s="961"/>
      <c r="C170" s="989"/>
      <c r="D170" s="955"/>
      <c r="E170" s="955"/>
      <c r="F170" s="955"/>
      <c r="G170" s="955"/>
      <c r="I170" s="445"/>
      <c r="J170" s="445"/>
      <c r="K170" s="445"/>
      <c r="L170" s="445"/>
    </row>
    <row r="171" spans="1:12" s="956" customFormat="1" ht="17.25" customHeight="1">
      <c r="A171" s="942"/>
      <c r="B171" s="961"/>
      <c r="C171" s="989"/>
      <c r="D171" s="955"/>
      <c r="E171" s="955"/>
      <c r="F171" s="955"/>
      <c r="G171" s="955"/>
      <c r="I171" s="445"/>
      <c r="J171" s="445"/>
      <c r="K171" s="445"/>
      <c r="L171" s="445"/>
    </row>
    <row r="172" spans="1:12" s="956" customFormat="1" ht="17.25" customHeight="1">
      <c r="A172" s="942"/>
      <c r="B172" s="961"/>
      <c r="C172" s="989"/>
      <c r="D172" s="955"/>
      <c r="E172" s="955"/>
      <c r="F172" s="955"/>
      <c r="G172" s="955"/>
      <c r="I172" s="445"/>
      <c r="J172" s="445"/>
      <c r="K172" s="445"/>
      <c r="L172" s="445"/>
    </row>
    <row r="173" spans="1:12" s="956" customFormat="1" ht="17.25" customHeight="1">
      <c r="A173" s="942"/>
      <c r="B173" s="961"/>
      <c r="C173" s="989"/>
      <c r="D173" s="955"/>
      <c r="E173" s="955"/>
      <c r="F173" s="955"/>
      <c r="G173" s="955"/>
      <c r="I173" s="445"/>
      <c r="J173" s="445"/>
      <c r="K173" s="445"/>
      <c r="L173" s="445"/>
    </row>
    <row r="174" spans="1:12" s="956" customFormat="1" ht="17.25" customHeight="1">
      <c r="A174" s="942"/>
      <c r="B174" s="961"/>
      <c r="C174" s="989"/>
      <c r="D174" s="955"/>
      <c r="E174" s="955"/>
      <c r="F174" s="955"/>
      <c r="G174" s="955"/>
      <c r="I174" s="445"/>
      <c r="J174" s="445"/>
      <c r="K174" s="445"/>
      <c r="L174" s="445"/>
    </row>
    <row r="175" spans="1:12" s="956" customFormat="1" ht="17.25" customHeight="1">
      <c r="A175" s="942"/>
      <c r="B175" s="961"/>
      <c r="C175" s="989"/>
      <c r="D175" s="955"/>
      <c r="E175" s="955"/>
      <c r="F175" s="955"/>
      <c r="G175" s="955"/>
      <c r="I175" s="445"/>
      <c r="J175" s="445"/>
      <c r="K175" s="445"/>
      <c r="L175" s="445"/>
    </row>
    <row r="176" spans="1:12" s="956" customFormat="1" ht="17.25" customHeight="1">
      <c r="A176" s="942"/>
      <c r="B176" s="957"/>
      <c r="C176" s="990"/>
      <c r="D176" s="958"/>
      <c r="E176" s="958"/>
      <c r="F176" s="958"/>
      <c r="G176" s="958"/>
      <c r="I176" s="445"/>
      <c r="J176" s="445"/>
      <c r="K176" s="445"/>
      <c r="L176" s="445"/>
    </row>
    <row r="177" spans="1:12" s="956" customFormat="1" ht="17.25" customHeight="1">
      <c r="A177" s="942"/>
      <c r="B177" s="957"/>
      <c r="C177" s="990"/>
      <c r="D177" s="958"/>
      <c r="E177" s="958"/>
      <c r="F177" s="958"/>
      <c r="G177" s="958"/>
      <c r="I177" s="445"/>
      <c r="J177" s="445"/>
      <c r="K177" s="445"/>
      <c r="L177" s="445"/>
    </row>
    <row r="178" spans="1:12" s="956" customFormat="1" ht="17.25" customHeight="1">
      <c r="A178" s="942"/>
      <c r="B178" s="961"/>
      <c r="C178" s="989"/>
      <c r="D178" s="955"/>
      <c r="E178" s="955"/>
      <c r="F178" s="955"/>
      <c r="G178" s="955"/>
      <c r="I178" s="445"/>
      <c r="J178" s="445"/>
      <c r="K178" s="445"/>
      <c r="L178" s="445"/>
    </row>
    <row r="179" spans="1:12" s="956" customFormat="1" ht="17.25" customHeight="1">
      <c r="A179" s="942"/>
      <c r="B179" s="960"/>
      <c r="C179" s="992"/>
      <c r="D179" s="959"/>
      <c r="E179" s="955"/>
      <c r="F179" s="955"/>
      <c r="G179" s="955"/>
      <c r="I179" s="445"/>
      <c r="J179" s="445"/>
      <c r="K179" s="445"/>
      <c r="L179" s="445"/>
    </row>
    <row r="180" spans="1:12" ht="17.25" customHeight="1">
      <c r="B180" s="960"/>
      <c r="C180" s="992"/>
      <c r="D180" s="959"/>
    </row>
    <row r="181" spans="1:12" ht="17.25" customHeight="1">
      <c r="B181" s="960"/>
      <c r="C181" s="992"/>
      <c r="D181" s="959"/>
    </row>
    <row r="182" spans="1:12" ht="17.25" customHeight="1">
      <c r="B182" s="960"/>
      <c r="C182" s="992"/>
      <c r="D182" s="959"/>
    </row>
    <row r="183" spans="1:12" ht="17.25" customHeight="1">
      <c r="B183" s="960"/>
      <c r="C183" s="992"/>
      <c r="D183" s="959"/>
    </row>
    <row r="184" spans="1:12" ht="17.25" customHeight="1">
      <c r="B184" s="960"/>
      <c r="C184" s="992"/>
      <c r="D184" s="959"/>
    </row>
    <row r="185" spans="1:12" ht="17.25" customHeight="1">
      <c r="B185" s="960"/>
      <c r="C185" s="992"/>
      <c r="D185" s="959"/>
    </row>
    <row r="186" spans="1:12" ht="17.25" customHeight="1">
      <c r="B186" s="960"/>
      <c r="C186" s="992"/>
      <c r="D186" s="959"/>
    </row>
    <row r="187" spans="1:12" ht="17.25" customHeight="1">
      <c r="B187" s="960"/>
      <c r="C187" s="992"/>
      <c r="D187" s="959"/>
    </row>
    <row r="188" spans="1:12" ht="17.25" customHeight="1">
      <c r="B188" s="960"/>
      <c r="C188" s="992"/>
      <c r="D188" s="959"/>
    </row>
    <row r="189" spans="1:12" ht="17.25" customHeight="1">
      <c r="B189" s="960"/>
      <c r="C189" s="992"/>
      <c r="D189" s="959"/>
    </row>
    <row r="190" spans="1:12" ht="17.25" customHeight="1">
      <c r="B190" s="960"/>
      <c r="C190" s="992"/>
      <c r="D190" s="959"/>
    </row>
    <row r="191" spans="1:12" ht="17.25" customHeight="1">
      <c r="B191" s="960"/>
      <c r="C191" s="992"/>
      <c r="D191" s="959"/>
    </row>
    <row r="192" spans="1:12" ht="17.25" customHeight="1">
      <c r="B192" s="960"/>
      <c r="C192" s="992"/>
      <c r="D192" s="959"/>
    </row>
    <row r="193" spans="2:8" ht="17.25" customHeight="1">
      <c r="B193" s="961"/>
      <c r="C193" s="989"/>
      <c r="D193" s="956"/>
    </row>
    <row r="194" spans="2:8" ht="17.25" customHeight="1">
      <c r="B194" s="961"/>
      <c r="C194" s="989"/>
    </row>
    <row r="195" spans="2:8" ht="17.25" customHeight="1">
      <c r="B195" s="960"/>
      <c r="C195" s="992"/>
      <c r="D195" s="959"/>
      <c r="E195" s="959"/>
      <c r="F195" s="959"/>
      <c r="G195" s="959"/>
      <c r="H195" s="958"/>
    </row>
    <row r="196" spans="2:8" ht="17.25" customHeight="1">
      <c r="B196" s="957"/>
      <c r="C196" s="990"/>
      <c r="D196" s="958"/>
      <c r="E196" s="958"/>
      <c r="F196" s="958"/>
      <c r="G196" s="958"/>
      <c r="H196" s="958"/>
    </row>
    <row r="197" spans="2:8" ht="17.25" customHeight="1">
      <c r="B197" s="960"/>
      <c r="C197" s="992"/>
      <c r="D197" s="959"/>
      <c r="E197" s="959"/>
      <c r="F197" s="959"/>
      <c r="G197" s="959"/>
      <c r="H197" s="958"/>
    </row>
    <row r="198" spans="2:8" ht="17.25" customHeight="1">
      <c r="B198" s="957"/>
      <c r="C198" s="990"/>
      <c r="D198" s="958"/>
      <c r="E198" s="958"/>
      <c r="F198" s="958"/>
      <c r="G198" s="958"/>
      <c r="H198" s="958"/>
    </row>
    <row r="199" spans="2:8" ht="17.25" customHeight="1">
      <c r="B199" s="960"/>
      <c r="C199" s="992"/>
      <c r="D199" s="959"/>
      <c r="E199" s="959"/>
      <c r="F199" s="959"/>
      <c r="G199" s="959"/>
      <c r="H199" s="958"/>
    </row>
    <row r="200" spans="2:8" ht="17.25" customHeight="1">
      <c r="B200" s="957"/>
      <c r="C200" s="990"/>
      <c r="D200" s="958"/>
      <c r="E200" s="958"/>
      <c r="F200" s="958"/>
      <c r="G200" s="958"/>
      <c r="H200" s="958"/>
    </row>
    <row r="201" spans="2:8" ht="17.25" customHeight="1">
      <c r="B201" s="960"/>
      <c r="C201" s="992"/>
      <c r="D201" s="959"/>
      <c r="E201" s="959"/>
      <c r="F201" s="959"/>
      <c r="G201" s="959"/>
      <c r="H201" s="958"/>
    </row>
    <row r="202" spans="2:8" ht="17.25" customHeight="1">
      <c r="B202" s="957"/>
      <c r="C202" s="990"/>
      <c r="D202" s="958"/>
      <c r="E202" s="958"/>
      <c r="F202" s="958"/>
      <c r="G202" s="958"/>
      <c r="H202" s="958"/>
    </row>
    <row r="203" spans="2:8" ht="17.25" customHeight="1">
      <c r="B203" s="960"/>
      <c r="C203" s="992"/>
      <c r="D203" s="959"/>
      <c r="E203" s="959"/>
      <c r="F203" s="959"/>
      <c r="G203" s="959"/>
      <c r="H203" s="958"/>
    </row>
    <row r="204" spans="2:8" ht="17.25" customHeight="1">
      <c r="B204" s="957"/>
      <c r="C204" s="990"/>
      <c r="D204" s="958"/>
      <c r="E204" s="958"/>
      <c r="F204" s="958"/>
      <c r="G204" s="958"/>
      <c r="H204" s="958"/>
    </row>
    <row r="205" spans="2:8" ht="17.25" customHeight="1">
      <c r="B205" s="960"/>
      <c r="C205" s="992"/>
      <c r="D205" s="959"/>
      <c r="E205" s="959"/>
      <c r="F205" s="959"/>
      <c r="G205" s="959"/>
      <c r="H205" s="958"/>
    </row>
    <row r="206" spans="2:8" ht="17.25" customHeight="1">
      <c r="B206" s="957"/>
      <c r="C206" s="990"/>
      <c r="D206" s="958"/>
      <c r="E206" s="958"/>
      <c r="F206" s="958"/>
      <c r="G206" s="958"/>
      <c r="H206" s="958"/>
    </row>
    <row r="207" spans="2:8" ht="17.25" customHeight="1">
      <c r="B207" s="961"/>
      <c r="C207" s="989"/>
    </row>
    <row r="208" spans="2:8" ht="17.25" customHeight="1">
      <c r="B208" s="961"/>
      <c r="C208" s="989"/>
    </row>
    <row r="209" spans="1:12" ht="17.25" customHeight="1">
      <c r="B209" s="961"/>
      <c r="C209" s="989"/>
    </row>
    <row r="210" spans="1:12" ht="17.25" customHeight="1">
      <c r="B210" s="961"/>
      <c r="C210" s="989"/>
    </row>
    <row r="211" spans="1:12" ht="17.25" customHeight="1">
      <c r="B211" s="957"/>
      <c r="C211" s="990"/>
      <c r="D211" s="958"/>
      <c r="E211" s="958"/>
      <c r="F211" s="958"/>
      <c r="G211" s="958"/>
      <c r="H211" s="958"/>
    </row>
    <row r="212" spans="1:12" s="955" customFormat="1" ht="17.25" customHeight="1">
      <c r="A212" s="942"/>
      <c r="B212" s="961"/>
      <c r="C212" s="989"/>
      <c r="H212" s="956"/>
      <c r="I212" s="445"/>
      <c r="J212" s="445"/>
      <c r="K212" s="445"/>
      <c r="L212" s="445"/>
    </row>
    <row r="213" spans="1:12" s="955" customFormat="1" ht="17.25" customHeight="1">
      <c r="A213" s="942"/>
      <c r="B213" s="960"/>
      <c r="C213" s="992"/>
      <c r="D213" s="959"/>
      <c r="H213" s="956"/>
      <c r="I213" s="445"/>
      <c r="J213" s="445"/>
      <c r="K213" s="445"/>
      <c r="L213" s="445"/>
    </row>
    <row r="214" spans="1:12" s="955" customFormat="1" ht="17.25" customHeight="1">
      <c r="A214" s="942"/>
      <c r="B214" s="960"/>
      <c r="C214" s="992"/>
      <c r="D214" s="959"/>
      <c r="H214" s="956"/>
      <c r="I214" s="445"/>
      <c r="J214" s="445"/>
      <c r="K214" s="445"/>
      <c r="L214" s="445"/>
    </row>
    <row r="215" spans="1:12" s="955" customFormat="1" ht="17.25" customHeight="1">
      <c r="A215" s="942"/>
      <c r="B215" s="960"/>
      <c r="C215" s="992"/>
      <c r="D215" s="959"/>
      <c r="H215" s="956"/>
      <c r="I215" s="445"/>
      <c r="J215" s="445"/>
      <c r="K215" s="445"/>
      <c r="L215" s="445"/>
    </row>
    <row r="216" spans="1:12" s="955" customFormat="1" ht="17.25" customHeight="1">
      <c r="A216" s="942"/>
      <c r="B216" s="960"/>
      <c r="C216" s="992"/>
      <c r="D216" s="959"/>
      <c r="H216" s="956"/>
      <c r="I216" s="445"/>
      <c r="J216" s="445"/>
      <c r="K216" s="445"/>
      <c r="L216" s="445"/>
    </row>
    <row r="217" spans="1:12" s="955" customFormat="1" ht="17.25" customHeight="1">
      <c r="A217" s="942"/>
      <c r="B217" s="960"/>
      <c r="C217" s="992"/>
      <c r="D217" s="959"/>
      <c r="H217" s="956"/>
      <c r="I217" s="445"/>
      <c r="J217" s="445"/>
      <c r="K217" s="445"/>
      <c r="L217" s="445"/>
    </row>
    <row r="218" spans="1:12" s="955" customFormat="1" ht="17.25" customHeight="1">
      <c r="A218" s="942"/>
      <c r="B218" s="960"/>
      <c r="C218" s="992"/>
      <c r="D218" s="959"/>
      <c r="H218" s="956"/>
      <c r="I218" s="445"/>
      <c r="J218" s="445"/>
      <c r="K218" s="445"/>
      <c r="L218" s="445"/>
    </row>
    <row r="219" spans="1:12" s="955" customFormat="1" ht="17.25" customHeight="1">
      <c r="A219" s="942"/>
      <c r="B219" s="960"/>
      <c r="C219" s="992"/>
      <c r="D219" s="959"/>
      <c r="H219" s="956"/>
      <c r="I219" s="445"/>
      <c r="J219" s="445"/>
      <c r="K219" s="445"/>
      <c r="L219" s="445"/>
    </row>
    <row r="220" spans="1:12" s="955" customFormat="1" ht="17.25" customHeight="1">
      <c r="A220" s="942"/>
      <c r="B220" s="960"/>
      <c r="C220" s="992"/>
      <c r="D220" s="959"/>
      <c r="H220" s="956"/>
      <c r="I220" s="445"/>
      <c r="J220" s="445"/>
      <c r="K220" s="445"/>
      <c r="L220" s="445"/>
    </row>
    <row r="221" spans="1:12" s="955" customFormat="1" ht="17.25" customHeight="1">
      <c r="A221" s="942"/>
      <c r="B221" s="960"/>
      <c r="C221" s="992"/>
      <c r="D221" s="959"/>
      <c r="H221" s="956"/>
      <c r="I221" s="445"/>
      <c r="J221" s="445"/>
      <c r="K221" s="445"/>
      <c r="L221" s="445"/>
    </row>
    <row r="222" spans="1:12" s="955" customFormat="1" ht="17.25" customHeight="1">
      <c r="A222" s="942"/>
      <c r="B222" s="960"/>
      <c r="C222" s="992"/>
      <c r="D222" s="959"/>
      <c r="H222" s="956"/>
      <c r="I222" s="445"/>
      <c r="J222" s="445"/>
      <c r="K222" s="445"/>
      <c r="L222" s="445"/>
    </row>
    <row r="223" spans="1:12" s="955" customFormat="1" ht="17.25" customHeight="1">
      <c r="A223" s="942"/>
      <c r="B223" s="960"/>
      <c r="C223" s="992"/>
      <c r="D223" s="959"/>
      <c r="H223" s="956"/>
      <c r="I223" s="445"/>
      <c r="J223" s="445"/>
      <c r="K223" s="445"/>
      <c r="L223" s="445"/>
    </row>
    <row r="224" spans="1:12" s="955" customFormat="1" ht="17.25" customHeight="1">
      <c r="A224" s="942"/>
      <c r="B224" s="960"/>
      <c r="C224" s="992"/>
      <c r="D224" s="959"/>
      <c r="H224" s="956"/>
      <c r="I224" s="445"/>
      <c r="J224" s="445"/>
      <c r="K224" s="445"/>
      <c r="L224" s="445"/>
    </row>
    <row r="225" spans="1:12" s="955" customFormat="1" ht="17.25" customHeight="1">
      <c r="A225" s="942"/>
      <c r="B225" s="960"/>
      <c r="C225" s="992"/>
      <c r="D225" s="959"/>
      <c r="H225" s="956"/>
      <c r="I225" s="445"/>
      <c r="J225" s="445"/>
      <c r="K225" s="445"/>
      <c r="L225" s="445"/>
    </row>
    <row r="226" spans="1:12" s="955" customFormat="1" ht="17.25" customHeight="1">
      <c r="A226" s="942"/>
      <c r="B226" s="960"/>
      <c r="C226" s="992"/>
      <c r="D226" s="959"/>
      <c r="H226" s="956"/>
      <c r="I226" s="445"/>
      <c r="J226" s="445"/>
      <c r="K226" s="445"/>
      <c r="L226" s="445"/>
    </row>
    <row r="227" spans="1:12" s="955" customFormat="1" ht="17.25" customHeight="1">
      <c r="A227" s="942"/>
      <c r="B227" s="961"/>
      <c r="C227" s="989"/>
      <c r="D227" s="956"/>
      <c r="H227" s="956"/>
      <c r="I227" s="445"/>
      <c r="J227" s="445"/>
      <c r="K227" s="445"/>
      <c r="L227" s="445"/>
    </row>
    <row r="228" spans="1:12" ht="17.25" customHeight="1">
      <c r="D228" s="956"/>
      <c r="E228" s="956"/>
    </row>
    <row r="229" spans="1:12" ht="17.25" customHeight="1">
      <c r="D229" s="956"/>
      <c r="E229" s="956"/>
    </row>
    <row r="230" spans="1:12" ht="17.25" customHeight="1">
      <c r="B230" s="961"/>
      <c r="C230" s="989"/>
    </row>
    <row r="231" spans="1:12" ht="17.25" customHeight="1">
      <c r="B231" s="957"/>
      <c r="C231" s="990"/>
      <c r="D231" s="958"/>
      <c r="E231" s="958"/>
      <c r="F231" s="958"/>
      <c r="G231" s="958"/>
      <c r="H231" s="958"/>
    </row>
    <row r="232" spans="1:12" ht="17.25" customHeight="1">
      <c r="B232" s="957"/>
      <c r="C232" s="990"/>
      <c r="D232" s="958"/>
      <c r="E232" s="958"/>
      <c r="F232" s="958"/>
      <c r="G232" s="958"/>
      <c r="H232" s="958"/>
    </row>
    <row r="233" spans="1:12" ht="17.25" customHeight="1">
      <c r="B233" s="957"/>
      <c r="C233" s="990"/>
      <c r="D233" s="958"/>
      <c r="E233" s="958"/>
      <c r="F233" s="958"/>
      <c r="G233" s="958"/>
      <c r="H233" s="958"/>
    </row>
    <row r="234" spans="1:12" ht="17.25" customHeight="1">
      <c r="B234" s="957"/>
      <c r="C234" s="990"/>
      <c r="D234" s="958"/>
      <c r="E234" s="958"/>
      <c r="F234" s="958"/>
      <c r="G234" s="958"/>
      <c r="H234" s="958"/>
    </row>
    <row r="235" spans="1:12" ht="17.25" customHeight="1">
      <c r="B235" s="961"/>
      <c r="C235" s="989"/>
    </row>
    <row r="236" spans="1:12" ht="17.25" customHeight="1">
      <c r="B236" s="961"/>
      <c r="C236" s="989"/>
    </row>
    <row r="237" spans="1:12" ht="17.25" customHeight="1">
      <c r="B237" s="961"/>
      <c r="C237" s="989"/>
    </row>
    <row r="238" spans="1:12" ht="17.25" customHeight="1">
      <c r="B238" s="960"/>
      <c r="C238" s="992"/>
      <c r="D238" s="959"/>
      <c r="E238" s="959"/>
    </row>
    <row r="239" spans="1:12" ht="17.25" customHeight="1">
      <c r="B239" s="960"/>
      <c r="C239" s="992"/>
      <c r="D239" s="959"/>
      <c r="E239" s="959"/>
    </row>
    <row r="240" spans="1:12" ht="17.25" customHeight="1">
      <c r="B240" s="960"/>
      <c r="C240" s="992"/>
      <c r="D240" s="959"/>
      <c r="E240" s="959"/>
    </row>
    <row r="241" spans="1:12" ht="17.25" customHeight="1">
      <c r="B241" s="960"/>
      <c r="C241" s="992"/>
      <c r="D241" s="959"/>
      <c r="E241" s="959"/>
    </row>
    <row r="242" spans="1:12" ht="17.25" customHeight="1">
      <c r="B242" s="960"/>
      <c r="C242" s="992"/>
      <c r="D242" s="959"/>
      <c r="E242" s="959"/>
    </row>
    <row r="243" spans="1:12" ht="17.25" customHeight="1">
      <c r="B243" s="960"/>
      <c r="C243" s="992"/>
      <c r="D243" s="959"/>
      <c r="E243" s="959"/>
    </row>
    <row r="244" spans="1:12" s="955" customFormat="1" ht="17.25" customHeight="1">
      <c r="A244" s="942"/>
      <c r="B244" s="960"/>
      <c r="C244" s="992"/>
      <c r="D244" s="959"/>
      <c r="E244" s="959"/>
      <c r="H244" s="956"/>
      <c r="I244" s="445"/>
      <c r="J244" s="445"/>
      <c r="K244" s="445"/>
      <c r="L244" s="445"/>
    </row>
    <row r="245" spans="1:12" s="955" customFormat="1" ht="17.25" customHeight="1">
      <c r="A245" s="942"/>
      <c r="B245" s="960"/>
      <c r="C245" s="992"/>
      <c r="D245" s="959"/>
      <c r="E245" s="959"/>
      <c r="H245" s="956"/>
      <c r="I245" s="445"/>
      <c r="J245" s="445"/>
      <c r="K245" s="445"/>
      <c r="L245" s="445"/>
    </row>
    <row r="246" spans="1:12" s="955" customFormat="1" ht="17.25" customHeight="1">
      <c r="A246" s="942"/>
      <c r="B246" s="960"/>
      <c r="C246" s="992"/>
      <c r="D246" s="959"/>
      <c r="E246" s="959"/>
      <c r="H246" s="956"/>
      <c r="I246" s="445"/>
      <c r="J246" s="445"/>
      <c r="K246" s="445"/>
      <c r="L246" s="445"/>
    </row>
    <row r="247" spans="1:12" s="955" customFormat="1" ht="17.25" customHeight="1">
      <c r="A247" s="942"/>
      <c r="B247" s="960"/>
      <c r="C247" s="992"/>
      <c r="D247" s="959"/>
      <c r="E247" s="959"/>
      <c r="H247" s="956"/>
      <c r="I247" s="445"/>
      <c r="J247" s="445"/>
      <c r="K247" s="445"/>
      <c r="L247" s="445"/>
    </row>
    <row r="248" spans="1:12" s="955" customFormat="1" ht="17.25" customHeight="1">
      <c r="A248" s="942"/>
      <c r="B248" s="960"/>
      <c r="C248" s="992"/>
      <c r="D248" s="959"/>
      <c r="E248" s="959"/>
      <c r="H248" s="956"/>
      <c r="I248" s="445"/>
      <c r="J248" s="445"/>
      <c r="K248" s="445"/>
      <c r="L248" s="445"/>
    </row>
    <row r="249" spans="1:12" s="955" customFormat="1" ht="17.25" customHeight="1">
      <c r="A249" s="942"/>
      <c r="B249" s="960"/>
      <c r="C249" s="992"/>
      <c r="D249" s="959"/>
      <c r="E249" s="959"/>
      <c r="H249" s="956"/>
      <c r="I249" s="445"/>
      <c r="J249" s="445"/>
      <c r="K249" s="445"/>
      <c r="L249" s="445"/>
    </row>
    <row r="250" spans="1:12" s="955" customFormat="1" ht="17.25" customHeight="1">
      <c r="A250" s="942"/>
      <c r="B250" s="960"/>
      <c r="C250" s="992"/>
      <c r="D250" s="959"/>
      <c r="E250" s="959"/>
      <c r="H250" s="956"/>
      <c r="I250" s="445"/>
      <c r="J250" s="445"/>
      <c r="K250" s="445"/>
      <c r="L250" s="445"/>
    </row>
    <row r="251" spans="1:12" s="955" customFormat="1" ht="17.25" customHeight="1">
      <c r="A251" s="942"/>
      <c r="B251" s="960"/>
      <c r="C251" s="992"/>
      <c r="D251" s="959"/>
      <c r="E251" s="959"/>
      <c r="H251" s="956"/>
      <c r="I251" s="445"/>
      <c r="J251" s="445"/>
      <c r="K251" s="445"/>
      <c r="L251" s="445"/>
    </row>
    <row r="252" spans="1:12" s="955" customFormat="1" ht="17.25" customHeight="1">
      <c r="A252" s="942"/>
      <c r="B252" s="960"/>
      <c r="C252" s="992"/>
      <c r="D252" s="959"/>
      <c r="E252" s="959"/>
      <c r="H252" s="956"/>
      <c r="I252" s="445"/>
      <c r="J252" s="445"/>
      <c r="K252" s="445"/>
      <c r="L252" s="445"/>
    </row>
    <row r="253" spans="1:12" s="955" customFormat="1" ht="17.25" customHeight="1">
      <c r="A253" s="942"/>
      <c r="B253" s="960"/>
      <c r="C253" s="992"/>
      <c r="D253" s="959"/>
      <c r="E253" s="959"/>
      <c r="H253" s="956"/>
      <c r="I253" s="445"/>
      <c r="J253" s="445"/>
      <c r="K253" s="445"/>
      <c r="L253" s="445"/>
    </row>
    <row r="254" spans="1:12" s="955" customFormat="1" ht="17.25" customHeight="1">
      <c r="A254" s="942"/>
      <c r="B254" s="960"/>
      <c r="C254" s="992"/>
      <c r="D254" s="959"/>
      <c r="E254" s="959"/>
      <c r="H254" s="956"/>
      <c r="I254" s="445"/>
      <c r="J254" s="445"/>
      <c r="K254" s="445"/>
      <c r="L254" s="445"/>
    </row>
    <row r="255" spans="1:12" s="955" customFormat="1" ht="17.25" customHeight="1">
      <c r="A255" s="942"/>
      <c r="B255" s="960"/>
      <c r="C255" s="992"/>
      <c r="D255" s="959"/>
      <c r="E255" s="959"/>
      <c r="H255" s="956"/>
      <c r="I255" s="445"/>
      <c r="J255" s="445"/>
      <c r="K255" s="445"/>
      <c r="L255" s="445"/>
    </row>
    <row r="256" spans="1:12" s="955" customFormat="1" ht="17.25" customHeight="1">
      <c r="A256" s="942"/>
      <c r="B256" s="960"/>
      <c r="C256" s="992"/>
      <c r="D256" s="959"/>
      <c r="E256" s="959"/>
      <c r="H256" s="956"/>
      <c r="I256" s="445"/>
      <c r="J256" s="445"/>
      <c r="K256" s="445"/>
      <c r="L256" s="445"/>
    </row>
    <row r="257" spans="1:12" s="955" customFormat="1" ht="17.25" customHeight="1">
      <c r="A257" s="942"/>
      <c r="B257" s="960"/>
      <c r="C257" s="992"/>
      <c r="D257" s="959"/>
      <c r="E257" s="959"/>
      <c r="H257" s="956"/>
      <c r="I257" s="445"/>
      <c r="J257" s="445"/>
      <c r="K257" s="445"/>
      <c r="L257" s="445"/>
    </row>
    <row r="258" spans="1:12" s="955" customFormat="1" ht="17.25" customHeight="1">
      <c r="A258" s="942"/>
      <c r="B258" s="960"/>
      <c r="C258" s="992"/>
      <c r="D258" s="959"/>
      <c r="E258" s="959"/>
      <c r="H258" s="956"/>
      <c r="I258" s="445"/>
      <c r="J258" s="445"/>
      <c r="K258" s="445"/>
      <c r="L258" s="445"/>
    </row>
    <row r="259" spans="1:12" s="955" customFormat="1" ht="17.25" customHeight="1">
      <c r="A259" s="942"/>
      <c r="B259" s="960"/>
      <c r="C259" s="992"/>
      <c r="D259" s="959"/>
      <c r="E259" s="959"/>
      <c r="H259" s="956"/>
      <c r="I259" s="445"/>
      <c r="J259" s="445"/>
      <c r="K259" s="445"/>
      <c r="L259" s="445"/>
    </row>
    <row r="260" spans="1:12" s="955" customFormat="1" ht="17.25" customHeight="1">
      <c r="A260" s="942"/>
      <c r="B260" s="960"/>
      <c r="C260" s="992"/>
      <c r="D260" s="959"/>
      <c r="E260" s="959"/>
      <c r="H260" s="956"/>
      <c r="I260" s="445"/>
      <c r="J260" s="445"/>
      <c r="K260" s="445"/>
      <c r="L260" s="445"/>
    </row>
    <row r="261" spans="1:12" s="955" customFormat="1" ht="17.25" customHeight="1">
      <c r="A261" s="942"/>
      <c r="B261" s="960"/>
      <c r="C261" s="992"/>
      <c r="D261" s="959"/>
      <c r="E261" s="959"/>
      <c r="H261" s="956"/>
      <c r="I261" s="445"/>
      <c r="J261" s="445"/>
      <c r="K261" s="445"/>
      <c r="L261" s="445"/>
    </row>
    <row r="262" spans="1:12" s="955" customFormat="1" ht="17.25" customHeight="1">
      <c r="A262" s="942"/>
      <c r="B262" s="960"/>
      <c r="C262" s="992"/>
      <c r="D262" s="959"/>
      <c r="E262" s="959"/>
      <c r="H262" s="956"/>
      <c r="I262" s="445"/>
      <c r="J262" s="445"/>
      <c r="K262" s="445"/>
      <c r="L262" s="445"/>
    </row>
    <row r="263" spans="1:12" s="955" customFormat="1" ht="17.25" customHeight="1">
      <c r="A263" s="942"/>
      <c r="B263" s="960"/>
      <c r="C263" s="992"/>
      <c r="D263" s="959"/>
      <c r="E263" s="959"/>
      <c r="H263" s="956"/>
      <c r="I263" s="445"/>
      <c r="J263" s="445"/>
      <c r="K263" s="445"/>
      <c r="L263" s="445"/>
    </row>
    <row r="264" spans="1:12" s="955" customFormat="1" ht="17.25" customHeight="1">
      <c r="A264" s="942"/>
      <c r="B264" s="960"/>
      <c r="C264" s="992"/>
      <c r="D264" s="959"/>
      <c r="E264" s="959"/>
      <c r="H264" s="956"/>
      <c r="I264" s="445"/>
      <c r="J264" s="445"/>
      <c r="K264" s="445"/>
      <c r="L264" s="445"/>
    </row>
    <row r="265" spans="1:12" s="955" customFormat="1" ht="17.25" customHeight="1">
      <c r="A265" s="942"/>
      <c r="B265" s="960"/>
      <c r="C265" s="992"/>
      <c r="D265" s="959"/>
      <c r="E265" s="959"/>
      <c r="H265" s="956"/>
      <c r="I265" s="445"/>
      <c r="J265" s="445"/>
      <c r="K265" s="445"/>
      <c r="L265" s="445"/>
    </row>
    <row r="266" spans="1:12" s="955" customFormat="1" ht="17.25" customHeight="1">
      <c r="A266" s="942"/>
      <c r="B266" s="960"/>
      <c r="C266" s="992"/>
      <c r="D266" s="959"/>
      <c r="E266" s="959"/>
      <c r="H266" s="956"/>
      <c r="I266" s="445"/>
      <c r="J266" s="445"/>
      <c r="K266" s="445"/>
      <c r="L266" s="445"/>
    </row>
    <row r="267" spans="1:12" s="955" customFormat="1" ht="17.25" customHeight="1">
      <c r="A267" s="942"/>
      <c r="B267" s="960"/>
      <c r="C267" s="992"/>
      <c r="D267" s="959"/>
      <c r="E267" s="959"/>
      <c r="H267" s="956"/>
      <c r="I267" s="445"/>
      <c r="J267" s="445"/>
      <c r="K267" s="445"/>
      <c r="L267" s="445"/>
    </row>
    <row r="268" spans="1:12" s="955" customFormat="1" ht="17.25" customHeight="1">
      <c r="A268" s="942"/>
      <c r="B268" s="960"/>
      <c r="C268" s="992"/>
      <c r="D268" s="959"/>
      <c r="E268" s="959"/>
      <c r="H268" s="956"/>
      <c r="I268" s="445"/>
      <c r="J268" s="445"/>
      <c r="K268" s="445"/>
      <c r="L268" s="445"/>
    </row>
    <row r="269" spans="1:12" s="955" customFormat="1" ht="17.25" customHeight="1">
      <c r="A269" s="942"/>
      <c r="B269" s="961"/>
      <c r="C269" s="989"/>
      <c r="D269" s="956"/>
      <c r="E269" s="956"/>
      <c r="H269" s="956"/>
      <c r="I269" s="445"/>
      <c r="J269" s="445"/>
      <c r="K269" s="445"/>
      <c r="L269" s="445"/>
    </row>
    <row r="270" spans="1:12" s="955" customFormat="1" ht="17.25" customHeight="1">
      <c r="A270" s="942"/>
      <c r="B270" s="961"/>
      <c r="C270" s="989"/>
      <c r="H270" s="956"/>
      <c r="I270" s="445"/>
      <c r="J270" s="445"/>
      <c r="K270" s="445"/>
      <c r="L270" s="445"/>
    </row>
    <row r="271" spans="1:12" s="955" customFormat="1" ht="17.25" customHeight="1">
      <c r="A271" s="942"/>
      <c r="B271" s="961"/>
      <c r="C271" s="989"/>
      <c r="H271" s="956"/>
      <c r="I271" s="445"/>
      <c r="J271" s="445"/>
      <c r="K271" s="445"/>
      <c r="L271" s="445"/>
    </row>
    <row r="272" spans="1:12" s="955" customFormat="1" ht="17.25" customHeight="1">
      <c r="A272" s="942"/>
      <c r="B272" s="961"/>
      <c r="C272" s="989"/>
      <c r="H272" s="956"/>
      <c r="I272" s="445"/>
      <c r="J272" s="445"/>
      <c r="K272" s="445"/>
      <c r="L272" s="445"/>
    </row>
    <row r="273" spans="1:12" s="955" customFormat="1" ht="17.25" customHeight="1">
      <c r="A273" s="942"/>
      <c r="B273" s="961"/>
      <c r="C273" s="989"/>
      <c r="H273" s="956"/>
      <c r="I273" s="445"/>
      <c r="J273" s="445"/>
      <c r="K273" s="445"/>
      <c r="L273" s="445"/>
    </row>
    <row r="274" spans="1:12" s="955" customFormat="1" ht="17.25" customHeight="1">
      <c r="A274" s="942"/>
      <c r="B274" s="961"/>
      <c r="C274" s="989"/>
      <c r="H274" s="956"/>
      <c r="I274" s="445"/>
      <c r="J274" s="445"/>
      <c r="K274" s="445"/>
      <c r="L274" s="445"/>
    </row>
    <row r="275" spans="1:12" s="955" customFormat="1" ht="17.25" customHeight="1">
      <c r="A275" s="942"/>
      <c r="B275" s="961"/>
      <c r="C275" s="989"/>
      <c r="H275" s="956"/>
      <c r="I275" s="445"/>
      <c r="J275" s="445"/>
      <c r="K275" s="445"/>
      <c r="L275" s="445"/>
    </row>
    <row r="276" spans="1:12" ht="17.25" customHeight="1">
      <c r="B276" s="961"/>
      <c r="C276" s="989"/>
    </row>
    <row r="277" spans="1:12" ht="17.25" customHeight="1">
      <c r="B277" s="961"/>
      <c r="C277" s="989"/>
    </row>
    <row r="278" spans="1:12" ht="17.25" customHeight="1">
      <c r="B278" s="957"/>
      <c r="C278" s="990"/>
      <c r="D278" s="958"/>
      <c r="E278" s="958"/>
      <c r="F278" s="958"/>
      <c r="G278" s="958"/>
      <c r="H278" s="958"/>
    </row>
    <row r="279" spans="1:12" ht="17.25" customHeight="1">
      <c r="B279" s="957"/>
      <c r="C279" s="990"/>
      <c r="D279" s="958"/>
      <c r="E279" s="958"/>
      <c r="F279" s="958"/>
      <c r="G279" s="958"/>
      <c r="H279" s="958"/>
    </row>
    <row r="280" spans="1:12" ht="17.25" customHeight="1">
      <c r="B280" s="957"/>
      <c r="C280" s="990"/>
      <c r="D280" s="958"/>
      <c r="E280" s="958"/>
      <c r="F280" s="958"/>
      <c r="G280" s="958"/>
      <c r="H280" s="958"/>
    </row>
    <row r="281" spans="1:12" ht="17.25" customHeight="1">
      <c r="D281" s="956"/>
      <c r="E281" s="956"/>
    </row>
    <row r="282" spans="1:12" ht="17.25" customHeight="1">
      <c r="B282" s="961"/>
      <c r="C282" s="989"/>
    </row>
    <row r="283" spans="1:12" ht="17.25" customHeight="1">
      <c r="B283" s="961"/>
      <c r="C283" s="989"/>
    </row>
    <row r="284" spans="1:12" ht="17.25" customHeight="1">
      <c r="B284" s="961"/>
      <c r="C284" s="989"/>
    </row>
    <row r="285" spans="1:12" ht="17.25" customHeight="1">
      <c r="B285" s="961"/>
      <c r="C285" s="989"/>
    </row>
    <row r="286" spans="1:12" ht="17.25" customHeight="1">
      <c r="B286" s="961"/>
      <c r="C286" s="989"/>
      <c r="E286" s="980"/>
    </row>
    <row r="287" spans="1:12" ht="17.25" customHeight="1">
      <c r="B287" s="960"/>
      <c r="C287" s="992"/>
      <c r="D287" s="959"/>
      <c r="E287" s="959"/>
    </row>
    <row r="288" spans="1:12" ht="17.25" customHeight="1">
      <c r="B288" s="960"/>
      <c r="C288" s="992"/>
      <c r="D288" s="959"/>
      <c r="E288" s="959"/>
    </row>
    <row r="289" spans="1:12" ht="17.25" customHeight="1">
      <c r="B289" s="960"/>
      <c r="C289" s="992"/>
      <c r="D289" s="959"/>
      <c r="E289" s="959"/>
    </row>
    <row r="290" spans="1:12" ht="17.25" customHeight="1">
      <c r="B290" s="960"/>
      <c r="C290" s="992"/>
      <c r="D290" s="959"/>
      <c r="E290" s="959"/>
    </row>
    <row r="291" spans="1:12" ht="17.25" customHeight="1">
      <c r="B291" s="960"/>
      <c r="C291" s="992"/>
      <c r="D291" s="959"/>
      <c r="E291" s="959"/>
    </row>
    <row r="292" spans="1:12" s="955" customFormat="1" ht="17.25" customHeight="1">
      <c r="A292" s="942"/>
      <c r="B292" s="960"/>
      <c r="C292" s="992"/>
      <c r="D292" s="959"/>
      <c r="E292" s="959"/>
      <c r="H292" s="956"/>
      <c r="I292" s="445"/>
      <c r="J292" s="445"/>
      <c r="K292" s="445"/>
      <c r="L292" s="445"/>
    </row>
    <row r="293" spans="1:12" s="955" customFormat="1" ht="17.25" customHeight="1">
      <c r="A293" s="942"/>
      <c r="B293" s="960"/>
      <c r="C293" s="992"/>
      <c r="D293" s="959"/>
      <c r="E293" s="959"/>
      <c r="H293" s="956"/>
      <c r="I293" s="445"/>
      <c r="J293" s="445"/>
      <c r="K293" s="445"/>
      <c r="L293" s="445"/>
    </row>
    <row r="294" spans="1:12" s="955" customFormat="1" ht="17.25" customHeight="1">
      <c r="A294" s="942"/>
      <c r="B294" s="960"/>
      <c r="C294" s="992"/>
      <c r="D294" s="959"/>
      <c r="E294" s="959"/>
      <c r="H294" s="956"/>
      <c r="I294" s="445"/>
      <c r="J294" s="445"/>
      <c r="K294" s="445"/>
      <c r="L294" s="445"/>
    </row>
    <row r="295" spans="1:12" s="955" customFormat="1" ht="17.25" customHeight="1">
      <c r="A295" s="942"/>
      <c r="B295" s="960"/>
      <c r="C295" s="992"/>
      <c r="D295" s="959"/>
      <c r="E295" s="959"/>
      <c r="H295" s="956"/>
      <c r="I295" s="445"/>
      <c r="J295" s="445"/>
      <c r="K295" s="445"/>
      <c r="L295" s="445"/>
    </row>
    <row r="296" spans="1:12" s="955" customFormat="1" ht="17.25" customHeight="1">
      <c r="A296" s="942"/>
      <c r="B296" s="960"/>
      <c r="C296" s="992"/>
      <c r="D296" s="959"/>
      <c r="E296" s="959"/>
      <c r="H296" s="956"/>
      <c r="I296" s="445"/>
      <c r="J296" s="445"/>
      <c r="K296" s="445"/>
      <c r="L296" s="445"/>
    </row>
    <row r="297" spans="1:12" s="955" customFormat="1" ht="17.25" customHeight="1">
      <c r="A297" s="942"/>
      <c r="B297" s="960"/>
      <c r="C297" s="992"/>
      <c r="D297" s="959"/>
      <c r="E297" s="959"/>
      <c r="H297" s="956"/>
      <c r="I297" s="445"/>
      <c r="J297" s="445"/>
      <c r="K297" s="445"/>
      <c r="L297" s="445"/>
    </row>
    <row r="298" spans="1:12" s="955" customFormat="1" ht="17.25" customHeight="1">
      <c r="A298" s="942"/>
      <c r="B298" s="960"/>
      <c r="C298" s="992"/>
      <c r="D298" s="959"/>
      <c r="E298" s="959"/>
      <c r="H298" s="956"/>
      <c r="I298" s="445"/>
      <c r="J298" s="445"/>
      <c r="K298" s="445"/>
      <c r="L298" s="445"/>
    </row>
    <row r="299" spans="1:12" s="955" customFormat="1" ht="17.25" customHeight="1">
      <c r="A299" s="942"/>
      <c r="B299" s="960"/>
      <c r="C299" s="992"/>
      <c r="D299" s="959"/>
      <c r="E299" s="959"/>
      <c r="H299" s="956"/>
      <c r="I299" s="445"/>
      <c r="J299" s="445"/>
      <c r="K299" s="445"/>
      <c r="L299" s="445"/>
    </row>
    <row r="300" spans="1:12" s="955" customFormat="1" ht="17.25" customHeight="1">
      <c r="A300" s="942"/>
      <c r="B300" s="960"/>
      <c r="C300" s="992"/>
      <c r="D300" s="959"/>
      <c r="E300" s="959"/>
      <c r="H300" s="956"/>
      <c r="I300" s="445"/>
      <c r="J300" s="445"/>
      <c r="K300" s="445"/>
      <c r="L300" s="445"/>
    </row>
    <row r="301" spans="1:12" s="955" customFormat="1" ht="17.25" customHeight="1">
      <c r="A301" s="942"/>
      <c r="B301" s="960"/>
      <c r="C301" s="992"/>
      <c r="D301" s="959"/>
      <c r="E301" s="959"/>
      <c r="H301" s="956"/>
      <c r="I301" s="445"/>
      <c r="J301" s="445"/>
      <c r="K301" s="445"/>
      <c r="L301" s="445"/>
    </row>
    <row r="302" spans="1:12" s="955" customFormat="1" ht="17.25" customHeight="1">
      <c r="A302" s="942"/>
      <c r="B302" s="960"/>
      <c r="C302" s="992"/>
      <c r="D302" s="959"/>
      <c r="E302" s="959"/>
      <c r="H302" s="956"/>
      <c r="I302" s="445"/>
      <c r="J302" s="445"/>
      <c r="K302" s="445"/>
      <c r="L302" s="445"/>
    </row>
    <row r="303" spans="1:12" s="955" customFormat="1" ht="17.25" customHeight="1">
      <c r="A303" s="942"/>
      <c r="B303" s="961"/>
      <c r="C303" s="989"/>
      <c r="D303" s="956"/>
      <c r="E303" s="956"/>
      <c r="H303" s="956"/>
      <c r="I303" s="445"/>
      <c r="J303" s="445"/>
      <c r="K303" s="445"/>
      <c r="L303" s="445"/>
    </row>
    <row r="304" spans="1:12" s="955" customFormat="1" ht="17.25" customHeight="1">
      <c r="A304" s="942"/>
      <c r="B304" s="961"/>
      <c r="C304" s="989"/>
      <c r="H304" s="956"/>
      <c r="I304" s="445"/>
      <c r="J304" s="445"/>
      <c r="K304" s="445"/>
      <c r="L304" s="445"/>
    </row>
    <row r="305" spans="1:12" s="955" customFormat="1" ht="17.25" customHeight="1">
      <c r="A305" s="942"/>
      <c r="B305" s="961"/>
      <c r="C305" s="989"/>
      <c r="H305" s="956"/>
      <c r="I305" s="445"/>
      <c r="J305" s="445"/>
      <c r="K305" s="445"/>
      <c r="L305" s="445"/>
    </row>
    <row r="306" spans="1:12" s="955" customFormat="1" ht="17.25" customHeight="1">
      <c r="A306" s="942"/>
      <c r="B306" s="961"/>
      <c r="C306" s="989"/>
      <c r="H306" s="956"/>
      <c r="I306" s="445"/>
      <c r="J306" s="445"/>
      <c r="K306" s="445"/>
      <c r="L306" s="445"/>
    </row>
    <row r="307" spans="1:12" s="955" customFormat="1" ht="17.25" customHeight="1">
      <c r="A307" s="942"/>
      <c r="B307" s="961"/>
      <c r="C307" s="989"/>
      <c r="H307" s="956"/>
      <c r="I307" s="445"/>
      <c r="J307" s="445"/>
      <c r="K307" s="445"/>
      <c r="L307" s="445"/>
    </row>
    <row r="308" spans="1:12" s="955" customFormat="1" ht="17.25" customHeight="1">
      <c r="A308" s="942"/>
      <c r="B308" s="960"/>
      <c r="C308" s="992"/>
      <c r="H308" s="956"/>
      <c r="I308" s="445"/>
      <c r="J308" s="445"/>
      <c r="K308" s="445"/>
      <c r="L308" s="445"/>
    </row>
    <row r="309" spans="1:12" s="955" customFormat="1" ht="17.25" customHeight="1">
      <c r="A309" s="942"/>
      <c r="B309" s="960"/>
      <c r="C309" s="992"/>
      <c r="D309" s="959"/>
      <c r="E309" s="959"/>
      <c r="H309" s="956"/>
      <c r="I309" s="445"/>
      <c r="J309" s="445"/>
      <c r="K309" s="445"/>
      <c r="L309" s="445"/>
    </row>
    <row r="310" spans="1:12" s="955" customFormat="1" ht="17.25" customHeight="1">
      <c r="A310" s="942"/>
      <c r="B310" s="961"/>
      <c r="C310" s="989"/>
      <c r="D310" s="959"/>
      <c r="E310" s="959"/>
      <c r="H310" s="956"/>
      <c r="I310" s="445"/>
      <c r="J310" s="445"/>
      <c r="K310" s="445"/>
      <c r="L310" s="445"/>
    </row>
    <row r="311" spans="1:12" s="955" customFormat="1" ht="17.25" customHeight="1">
      <c r="A311" s="942"/>
      <c r="B311" s="961"/>
      <c r="C311" s="989"/>
      <c r="H311" s="956"/>
      <c r="I311" s="445"/>
      <c r="J311" s="445"/>
      <c r="K311" s="445"/>
      <c r="L311" s="445"/>
    </row>
    <row r="312" spans="1:12" s="955" customFormat="1" ht="17.25" customHeight="1">
      <c r="A312" s="942"/>
      <c r="B312" s="961"/>
      <c r="C312" s="989"/>
      <c r="H312" s="956"/>
      <c r="I312" s="445"/>
      <c r="J312" s="445"/>
      <c r="K312" s="445"/>
      <c r="L312" s="445"/>
    </row>
    <row r="313" spans="1:12" s="955" customFormat="1" ht="17.25" customHeight="1">
      <c r="A313" s="942"/>
      <c r="B313" s="961"/>
      <c r="C313" s="989"/>
      <c r="H313" s="956"/>
      <c r="I313" s="445"/>
      <c r="J313" s="445"/>
      <c r="K313" s="445"/>
      <c r="L313" s="445"/>
    </row>
    <row r="314" spans="1:12" s="955" customFormat="1" ht="17.25" customHeight="1">
      <c r="A314" s="942"/>
      <c r="B314" s="961"/>
      <c r="C314" s="989"/>
      <c r="H314" s="956"/>
      <c r="I314" s="445"/>
      <c r="J314" s="445"/>
      <c r="K314" s="445"/>
      <c r="L314" s="445"/>
    </row>
    <row r="315" spans="1:12" s="955" customFormat="1" ht="17.25" customHeight="1">
      <c r="A315" s="942"/>
      <c r="B315" s="960"/>
      <c r="C315" s="992"/>
      <c r="H315" s="956"/>
      <c r="I315" s="445"/>
      <c r="J315" s="445"/>
      <c r="K315" s="445"/>
      <c r="L315" s="445"/>
    </row>
    <row r="316" spans="1:12" s="955" customFormat="1" ht="17.25" customHeight="1">
      <c r="A316" s="942"/>
      <c r="B316" s="960"/>
      <c r="C316" s="992"/>
      <c r="D316" s="959"/>
      <c r="E316" s="959"/>
      <c r="H316" s="956"/>
      <c r="I316" s="445"/>
      <c r="J316" s="445"/>
      <c r="K316" s="445"/>
      <c r="L316" s="445"/>
    </row>
    <row r="317" spans="1:12" s="955" customFormat="1" ht="17.25" customHeight="1">
      <c r="A317" s="942"/>
      <c r="B317" s="961"/>
      <c r="C317" s="989"/>
      <c r="D317" s="959"/>
      <c r="E317" s="959"/>
      <c r="H317" s="956"/>
      <c r="I317" s="445"/>
      <c r="J317" s="445"/>
      <c r="K317" s="445"/>
      <c r="L317" s="445"/>
    </row>
    <row r="318" spans="1:12" s="955" customFormat="1" ht="17.25" customHeight="1">
      <c r="A318" s="942"/>
      <c r="B318" s="961"/>
      <c r="C318" s="989"/>
      <c r="H318" s="956"/>
      <c r="I318" s="445"/>
      <c r="J318" s="445"/>
      <c r="K318" s="445"/>
      <c r="L318" s="445"/>
    </row>
    <row r="319" spans="1:12" s="955" customFormat="1" ht="17.25" customHeight="1">
      <c r="A319" s="942"/>
      <c r="B319" s="961"/>
      <c r="C319" s="989"/>
      <c r="H319" s="956"/>
      <c r="I319" s="445"/>
      <c r="J319" s="445"/>
      <c r="K319" s="445"/>
      <c r="L319" s="445"/>
    </row>
    <row r="320" spans="1:12" s="955" customFormat="1" ht="17.25" customHeight="1">
      <c r="A320" s="942"/>
      <c r="B320" s="961"/>
      <c r="C320" s="989"/>
      <c r="H320" s="956"/>
      <c r="I320" s="445"/>
      <c r="J320" s="445"/>
      <c r="K320" s="445"/>
      <c r="L320" s="445"/>
    </row>
    <row r="321" spans="1:12" s="955" customFormat="1" ht="17.25" customHeight="1">
      <c r="A321" s="942"/>
      <c r="B321" s="960"/>
      <c r="C321" s="992"/>
      <c r="H321" s="956"/>
      <c r="I321" s="445"/>
      <c r="J321" s="445"/>
      <c r="K321" s="445"/>
      <c r="L321" s="445"/>
    </row>
    <row r="322" spans="1:12" s="955" customFormat="1" ht="17.25" customHeight="1">
      <c r="A322" s="942"/>
      <c r="B322" s="960"/>
      <c r="C322" s="992"/>
      <c r="D322" s="959"/>
      <c r="E322" s="959"/>
      <c r="H322" s="956"/>
      <c r="I322" s="445"/>
      <c r="J322" s="445"/>
      <c r="K322" s="445"/>
      <c r="L322" s="445"/>
    </row>
    <row r="323" spans="1:12" s="955" customFormat="1" ht="17.25" customHeight="1">
      <c r="A323" s="942"/>
      <c r="B323" s="960"/>
      <c r="C323" s="992"/>
      <c r="D323" s="959"/>
      <c r="E323" s="959"/>
      <c r="H323" s="956"/>
      <c r="I323" s="445"/>
      <c r="J323" s="445"/>
      <c r="K323" s="445"/>
      <c r="L323" s="445"/>
    </row>
    <row r="324" spans="1:12" s="955" customFormat="1" ht="17.25" customHeight="1">
      <c r="A324" s="942"/>
      <c r="B324" s="961"/>
      <c r="C324" s="989"/>
      <c r="D324" s="959"/>
      <c r="E324" s="959"/>
      <c r="H324" s="956"/>
      <c r="I324" s="445"/>
      <c r="J324" s="445"/>
      <c r="K324" s="445"/>
      <c r="L324" s="445"/>
    </row>
    <row r="325" spans="1:12" s="955" customFormat="1" ht="17.25" customHeight="1">
      <c r="A325" s="942"/>
      <c r="B325" s="961"/>
      <c r="C325" s="989"/>
      <c r="H325" s="956"/>
      <c r="I325" s="445"/>
      <c r="J325" s="445"/>
      <c r="K325" s="445"/>
      <c r="L325" s="445"/>
    </row>
    <row r="326" spans="1:12" s="955" customFormat="1" ht="17.25" customHeight="1">
      <c r="A326" s="942"/>
      <c r="B326" s="961"/>
      <c r="C326" s="989"/>
      <c r="H326" s="956"/>
      <c r="I326" s="445"/>
      <c r="J326" s="445"/>
      <c r="K326" s="445"/>
      <c r="L326" s="445"/>
    </row>
    <row r="327" spans="1:12" s="955" customFormat="1" ht="17.25" customHeight="1">
      <c r="A327" s="942"/>
      <c r="B327" s="961"/>
      <c r="C327" s="989"/>
      <c r="H327" s="956"/>
      <c r="I327" s="445"/>
      <c r="J327" s="445"/>
      <c r="K327" s="445"/>
      <c r="L327" s="445"/>
    </row>
    <row r="328" spans="1:12" s="955" customFormat="1" ht="17.25" customHeight="1">
      <c r="A328" s="942"/>
      <c r="B328" s="961"/>
      <c r="C328" s="989"/>
      <c r="H328" s="956"/>
      <c r="I328" s="445"/>
      <c r="J328" s="445"/>
      <c r="K328" s="445"/>
      <c r="L328" s="445"/>
    </row>
    <row r="329" spans="1:12" s="955" customFormat="1" ht="17.25" customHeight="1">
      <c r="A329" s="942"/>
      <c r="B329" s="961"/>
      <c r="C329" s="989"/>
      <c r="H329" s="956"/>
      <c r="I329" s="445"/>
      <c r="J329" s="445"/>
      <c r="K329" s="445"/>
      <c r="L329" s="445"/>
    </row>
    <row r="330" spans="1:12" s="955" customFormat="1" ht="17.25" customHeight="1">
      <c r="A330" s="942"/>
      <c r="B330" s="961"/>
      <c r="C330" s="989"/>
      <c r="H330" s="956"/>
      <c r="I330" s="445"/>
      <c r="J330" s="445"/>
      <c r="K330" s="445"/>
      <c r="L330" s="445"/>
    </row>
    <row r="331" spans="1:12" s="955" customFormat="1" ht="17.25" customHeight="1">
      <c r="A331" s="942"/>
      <c r="B331" s="961"/>
      <c r="C331" s="989"/>
      <c r="H331" s="956"/>
      <c r="I331" s="445"/>
      <c r="J331" s="445"/>
      <c r="K331" s="445"/>
      <c r="L331" s="445"/>
    </row>
    <row r="332" spans="1:12" s="955" customFormat="1" ht="17.25" customHeight="1">
      <c r="A332" s="942"/>
      <c r="B332" s="960"/>
      <c r="C332" s="992"/>
      <c r="H332" s="956"/>
      <c r="I332" s="445"/>
      <c r="J332" s="445"/>
      <c r="K332" s="445"/>
      <c r="L332" s="445"/>
    </row>
    <row r="333" spans="1:12" s="955" customFormat="1" ht="17.25" customHeight="1">
      <c r="A333" s="942"/>
      <c r="B333" s="960"/>
      <c r="C333" s="992"/>
      <c r="D333" s="959"/>
      <c r="E333" s="959"/>
      <c r="H333" s="956"/>
      <c r="I333" s="445"/>
      <c r="J333" s="445"/>
      <c r="K333" s="445"/>
      <c r="L333" s="445"/>
    </row>
    <row r="334" spans="1:12" s="955" customFormat="1" ht="17.25" customHeight="1">
      <c r="A334" s="942"/>
      <c r="B334" s="960"/>
      <c r="C334" s="992"/>
      <c r="D334" s="959"/>
      <c r="E334" s="959"/>
      <c r="H334" s="956"/>
      <c r="I334" s="445"/>
      <c r="J334" s="445"/>
      <c r="K334" s="445"/>
      <c r="L334" s="445"/>
    </row>
    <row r="335" spans="1:12" s="955" customFormat="1" ht="17.25" customHeight="1">
      <c r="A335" s="942"/>
      <c r="B335" s="961"/>
      <c r="C335" s="989"/>
      <c r="D335" s="959"/>
      <c r="E335" s="959"/>
      <c r="H335" s="956"/>
      <c r="I335" s="445"/>
      <c r="J335" s="445"/>
      <c r="K335" s="445"/>
      <c r="L335" s="445"/>
    </row>
    <row r="336" spans="1:12" s="955" customFormat="1" ht="17.25" customHeight="1">
      <c r="A336" s="942"/>
      <c r="B336" s="961"/>
      <c r="C336" s="989"/>
      <c r="H336" s="956"/>
      <c r="I336" s="445"/>
      <c r="J336" s="445"/>
      <c r="K336" s="445"/>
      <c r="L336" s="445"/>
    </row>
    <row r="337" spans="1:12" s="955" customFormat="1" ht="17.25" customHeight="1">
      <c r="A337" s="942"/>
      <c r="B337" s="961"/>
      <c r="C337" s="989"/>
      <c r="H337" s="956"/>
      <c r="I337" s="445"/>
      <c r="J337" s="445"/>
      <c r="K337" s="445"/>
      <c r="L337" s="445"/>
    </row>
    <row r="338" spans="1:12" s="955" customFormat="1" ht="17.25" customHeight="1">
      <c r="A338" s="942"/>
      <c r="B338" s="961"/>
      <c r="C338" s="989"/>
      <c r="H338" s="956"/>
      <c r="I338" s="445"/>
      <c r="J338" s="445"/>
      <c r="K338" s="445"/>
      <c r="L338" s="445"/>
    </row>
    <row r="339" spans="1:12" s="955" customFormat="1" ht="17.25" customHeight="1">
      <c r="A339" s="942"/>
      <c r="B339" s="961"/>
      <c r="C339" s="989"/>
      <c r="H339" s="956"/>
      <c r="I339" s="445"/>
      <c r="J339" s="445"/>
      <c r="K339" s="445"/>
      <c r="L339" s="445"/>
    </row>
    <row r="340" spans="1:12" s="955" customFormat="1" ht="17.25" customHeight="1">
      <c r="A340" s="942"/>
      <c r="B340" s="961"/>
      <c r="C340" s="989"/>
      <c r="H340" s="956"/>
      <c r="I340" s="445"/>
      <c r="J340" s="445"/>
      <c r="K340" s="445"/>
      <c r="L340" s="445"/>
    </row>
    <row r="341" spans="1:12" s="955" customFormat="1" ht="17.25" customHeight="1">
      <c r="A341" s="942"/>
      <c r="B341" s="960"/>
      <c r="C341" s="992"/>
      <c r="H341" s="956"/>
      <c r="I341" s="445"/>
      <c r="J341" s="445"/>
      <c r="K341" s="445"/>
      <c r="L341" s="445"/>
    </row>
    <row r="342" spans="1:12" s="955" customFormat="1" ht="17.25" customHeight="1">
      <c r="A342" s="942"/>
      <c r="B342" s="960"/>
      <c r="C342" s="992"/>
      <c r="D342" s="959"/>
      <c r="E342" s="959"/>
      <c r="H342" s="956"/>
      <c r="I342" s="445"/>
      <c r="J342" s="445"/>
      <c r="K342" s="445"/>
      <c r="L342" s="445"/>
    </row>
    <row r="343" spans="1:12" s="955" customFormat="1" ht="17.25" customHeight="1">
      <c r="A343" s="942"/>
      <c r="B343" s="961"/>
      <c r="C343" s="989"/>
      <c r="D343" s="959"/>
      <c r="E343" s="959"/>
      <c r="H343" s="956"/>
      <c r="I343" s="445"/>
      <c r="J343" s="445"/>
      <c r="K343" s="445"/>
      <c r="L343" s="445"/>
    </row>
    <row r="344" spans="1:12" s="955" customFormat="1" ht="17.25" customHeight="1">
      <c r="A344" s="942"/>
      <c r="B344" s="961"/>
      <c r="C344" s="989"/>
      <c r="H344" s="956"/>
      <c r="I344" s="445"/>
      <c r="J344" s="445"/>
      <c r="K344" s="445"/>
      <c r="L344" s="445"/>
    </row>
    <row r="345" spans="1:12" s="955" customFormat="1" ht="17.25" customHeight="1">
      <c r="A345" s="942"/>
      <c r="B345" s="961"/>
      <c r="C345" s="989"/>
      <c r="H345" s="956"/>
      <c r="I345" s="445"/>
      <c r="J345" s="445"/>
      <c r="K345" s="445"/>
      <c r="L345" s="445"/>
    </row>
    <row r="346" spans="1:12" s="955" customFormat="1" ht="17.25" customHeight="1">
      <c r="A346" s="942"/>
      <c r="B346" s="961"/>
      <c r="C346" s="989"/>
      <c r="H346" s="956"/>
      <c r="I346" s="445"/>
      <c r="J346" s="445"/>
      <c r="K346" s="445"/>
      <c r="L346" s="445"/>
    </row>
    <row r="347" spans="1:12" s="955" customFormat="1" ht="17.25" customHeight="1">
      <c r="A347" s="942"/>
      <c r="B347" s="960"/>
      <c r="C347" s="992"/>
      <c r="H347" s="956"/>
      <c r="I347" s="445"/>
      <c r="J347" s="445"/>
      <c r="K347" s="445"/>
      <c r="L347" s="445"/>
    </row>
    <row r="348" spans="1:12" s="955" customFormat="1" ht="17.25" customHeight="1">
      <c r="A348" s="942"/>
      <c r="B348" s="960"/>
      <c r="C348" s="992"/>
      <c r="D348" s="959"/>
      <c r="E348" s="959"/>
      <c r="H348" s="956"/>
      <c r="I348" s="445"/>
      <c r="J348" s="445"/>
      <c r="K348" s="445"/>
      <c r="L348" s="445"/>
    </row>
    <row r="349" spans="1:12" s="955" customFormat="1" ht="17.25" customHeight="1">
      <c r="A349" s="942"/>
      <c r="B349" s="961"/>
      <c r="C349" s="989"/>
      <c r="H349" s="956"/>
      <c r="I349" s="445"/>
      <c r="J349" s="445"/>
      <c r="K349" s="445"/>
      <c r="L349" s="445"/>
    </row>
    <row r="350" spans="1:12" s="955" customFormat="1" ht="17.25" customHeight="1">
      <c r="A350" s="942"/>
      <c r="B350" s="961"/>
      <c r="C350" s="989"/>
      <c r="H350" s="956"/>
      <c r="I350" s="445"/>
      <c r="J350" s="445"/>
      <c r="K350" s="445"/>
      <c r="L350" s="445"/>
    </row>
    <row r="351" spans="1:12" s="955" customFormat="1" ht="17.25" customHeight="1">
      <c r="A351" s="942"/>
      <c r="B351" s="961"/>
      <c r="C351" s="989"/>
      <c r="H351" s="956"/>
      <c r="I351" s="445"/>
      <c r="J351" s="445"/>
      <c r="K351" s="445"/>
      <c r="L351" s="445"/>
    </row>
    <row r="352" spans="1:12" s="955" customFormat="1" ht="17.25" customHeight="1">
      <c r="A352" s="942"/>
      <c r="B352" s="961"/>
      <c r="C352" s="989"/>
      <c r="H352" s="956"/>
      <c r="I352" s="445"/>
      <c r="J352" s="445"/>
      <c r="K352" s="445"/>
      <c r="L352" s="445"/>
    </row>
    <row r="353" spans="1:12" s="955" customFormat="1" ht="17.25" customHeight="1">
      <c r="A353" s="942"/>
      <c r="B353" s="961"/>
      <c r="C353" s="989"/>
      <c r="H353" s="956"/>
      <c r="I353" s="445"/>
      <c r="J353" s="445"/>
      <c r="K353" s="445"/>
      <c r="L353" s="445"/>
    </row>
    <row r="354" spans="1:12" s="955" customFormat="1" ht="17.25" customHeight="1">
      <c r="A354" s="942"/>
      <c r="B354" s="960"/>
      <c r="C354" s="992"/>
      <c r="H354" s="956"/>
      <c r="I354" s="445"/>
      <c r="J354" s="445"/>
      <c r="K354" s="445"/>
      <c r="L354" s="445"/>
    </row>
    <row r="355" spans="1:12" s="955" customFormat="1" ht="17.25" customHeight="1">
      <c r="A355" s="942"/>
      <c r="B355" s="960"/>
      <c r="C355" s="992"/>
      <c r="D355" s="959"/>
      <c r="E355" s="959"/>
      <c r="H355" s="956"/>
      <c r="I355" s="445"/>
      <c r="J355" s="445"/>
      <c r="K355" s="445"/>
      <c r="L355" s="445"/>
    </row>
    <row r="356" spans="1:12" s="955" customFormat="1" ht="17.25" customHeight="1">
      <c r="A356" s="942"/>
      <c r="B356" s="960"/>
      <c r="C356" s="992"/>
      <c r="D356" s="959"/>
      <c r="E356" s="959"/>
      <c r="H356" s="956"/>
      <c r="I356" s="445"/>
      <c r="J356" s="445"/>
      <c r="K356" s="445"/>
      <c r="L356" s="445"/>
    </row>
    <row r="357" spans="1:12" s="955" customFormat="1" ht="17.25" customHeight="1">
      <c r="A357" s="942"/>
      <c r="B357" s="961"/>
      <c r="C357" s="989"/>
      <c r="D357" s="959"/>
      <c r="E357" s="959"/>
      <c r="H357" s="956"/>
      <c r="I357" s="445"/>
      <c r="J357" s="445"/>
      <c r="K357" s="445"/>
      <c r="L357" s="445"/>
    </row>
    <row r="358" spans="1:12" s="955" customFormat="1" ht="17.25" customHeight="1">
      <c r="A358" s="942"/>
      <c r="B358" s="961"/>
      <c r="C358" s="989"/>
      <c r="H358" s="956"/>
      <c r="I358" s="445"/>
      <c r="J358" s="445"/>
      <c r="K358" s="445"/>
      <c r="L358" s="445"/>
    </row>
    <row r="359" spans="1:12" s="955" customFormat="1" ht="17.25" customHeight="1">
      <c r="A359" s="942"/>
      <c r="B359" s="961"/>
      <c r="C359" s="989"/>
      <c r="H359" s="956"/>
      <c r="I359" s="445"/>
      <c r="J359" s="445"/>
      <c r="K359" s="445"/>
      <c r="L359" s="445"/>
    </row>
    <row r="360" spans="1:12" s="955" customFormat="1" ht="17.25" customHeight="1">
      <c r="A360" s="942"/>
      <c r="B360" s="961"/>
      <c r="C360" s="989"/>
      <c r="H360" s="956"/>
      <c r="I360" s="445"/>
      <c r="J360" s="445"/>
      <c r="K360" s="445"/>
      <c r="L360" s="445"/>
    </row>
    <row r="361" spans="1:12" s="955" customFormat="1" ht="17.25" customHeight="1">
      <c r="A361" s="942"/>
      <c r="B361" s="961"/>
      <c r="C361" s="989"/>
      <c r="H361" s="956"/>
      <c r="I361" s="445"/>
      <c r="J361" s="445"/>
      <c r="K361" s="445"/>
      <c r="L361" s="445"/>
    </row>
    <row r="362" spans="1:12" s="955" customFormat="1" ht="17.25" customHeight="1">
      <c r="A362" s="942"/>
      <c r="B362" s="960"/>
      <c r="C362" s="992"/>
      <c r="H362" s="956"/>
      <c r="I362" s="445"/>
      <c r="J362" s="445"/>
      <c r="K362" s="445"/>
      <c r="L362" s="445"/>
    </row>
    <row r="363" spans="1:12" s="955" customFormat="1" ht="17.25" customHeight="1">
      <c r="A363" s="942"/>
      <c r="B363" s="960"/>
      <c r="C363" s="992"/>
      <c r="D363" s="959"/>
      <c r="E363" s="959"/>
      <c r="H363" s="956"/>
      <c r="I363" s="445"/>
      <c r="J363" s="445"/>
      <c r="K363" s="445"/>
      <c r="L363" s="445"/>
    </row>
    <row r="364" spans="1:12" s="955" customFormat="1" ht="17.25" customHeight="1">
      <c r="A364" s="942"/>
      <c r="B364" s="960"/>
      <c r="C364" s="992"/>
      <c r="D364" s="959"/>
      <c r="E364" s="959"/>
      <c r="H364" s="956"/>
      <c r="I364" s="445"/>
      <c r="J364" s="445"/>
      <c r="K364" s="445"/>
      <c r="L364" s="445"/>
    </row>
    <row r="365" spans="1:12" s="955" customFormat="1" ht="17.25" customHeight="1">
      <c r="A365" s="942"/>
      <c r="B365" s="960"/>
      <c r="C365" s="992"/>
      <c r="D365" s="959"/>
      <c r="E365" s="959"/>
      <c r="H365" s="956"/>
      <c r="I365" s="445"/>
      <c r="J365" s="445"/>
      <c r="K365" s="445"/>
      <c r="L365" s="445"/>
    </row>
    <row r="366" spans="1:12" s="955" customFormat="1" ht="17.25" customHeight="1">
      <c r="A366" s="942"/>
      <c r="B366" s="961"/>
      <c r="C366" s="989"/>
      <c r="D366" s="959"/>
      <c r="E366" s="959"/>
      <c r="H366" s="956"/>
      <c r="I366" s="445"/>
      <c r="J366" s="445"/>
      <c r="K366" s="445"/>
      <c r="L366" s="445"/>
    </row>
    <row r="367" spans="1:12" s="955" customFormat="1" ht="17.25" customHeight="1">
      <c r="A367" s="942"/>
      <c r="B367" s="961"/>
      <c r="C367" s="989"/>
      <c r="H367" s="956"/>
      <c r="I367" s="445"/>
      <c r="J367" s="445"/>
      <c r="K367" s="445"/>
      <c r="L367" s="445"/>
    </row>
    <row r="368" spans="1:12" s="955" customFormat="1" ht="17.25" customHeight="1">
      <c r="A368" s="942"/>
      <c r="B368" s="961"/>
      <c r="C368" s="989"/>
      <c r="H368" s="956"/>
      <c r="I368" s="445"/>
      <c r="J368" s="445"/>
      <c r="K368" s="445"/>
      <c r="L368" s="445"/>
    </row>
    <row r="369" spans="1:12" s="955" customFormat="1" ht="17.25" customHeight="1">
      <c r="A369" s="942"/>
      <c r="B369" s="960"/>
      <c r="C369" s="992"/>
      <c r="H369" s="956"/>
      <c r="I369" s="445"/>
      <c r="J369" s="445"/>
      <c r="K369" s="445"/>
      <c r="L369" s="445"/>
    </row>
    <row r="370" spans="1:12" s="955" customFormat="1" ht="17.25" customHeight="1">
      <c r="A370" s="942"/>
      <c r="B370" s="960"/>
      <c r="C370" s="992"/>
      <c r="D370" s="959"/>
      <c r="E370" s="959"/>
      <c r="H370" s="956"/>
      <c r="I370" s="445"/>
      <c r="J370" s="445"/>
      <c r="K370" s="445"/>
      <c r="L370" s="445"/>
    </row>
    <row r="371" spans="1:12" s="955" customFormat="1" ht="17.25" customHeight="1">
      <c r="A371" s="942"/>
      <c r="B371" s="961"/>
      <c r="C371" s="989"/>
      <c r="D371" s="959"/>
      <c r="E371" s="959"/>
      <c r="H371" s="956"/>
      <c r="I371" s="445"/>
      <c r="J371" s="445"/>
      <c r="K371" s="445"/>
      <c r="L371" s="445"/>
    </row>
    <row r="372" spans="1:12" s="955" customFormat="1" ht="17.25" customHeight="1">
      <c r="A372" s="942"/>
      <c r="B372" s="961"/>
      <c r="C372" s="989"/>
      <c r="H372" s="956"/>
      <c r="I372" s="445"/>
      <c r="J372" s="445"/>
      <c r="K372" s="445"/>
      <c r="L372" s="445"/>
    </row>
    <row r="373" spans="1:12" s="955" customFormat="1" ht="17.25" customHeight="1">
      <c r="A373" s="942"/>
      <c r="B373" s="961"/>
      <c r="C373" s="989"/>
      <c r="H373" s="956"/>
      <c r="I373" s="445"/>
      <c r="J373" s="445"/>
      <c r="K373" s="445"/>
      <c r="L373" s="445"/>
    </row>
    <row r="374" spans="1:12" s="955" customFormat="1" ht="17.25" customHeight="1">
      <c r="A374" s="942"/>
      <c r="B374" s="961"/>
      <c r="C374" s="989"/>
      <c r="H374" s="956"/>
      <c r="I374" s="445"/>
      <c r="J374" s="445"/>
      <c r="K374" s="445"/>
      <c r="L374" s="445"/>
    </row>
    <row r="375" spans="1:12" s="955" customFormat="1" ht="17.25" customHeight="1">
      <c r="A375" s="942"/>
      <c r="B375" s="960"/>
      <c r="C375" s="992"/>
      <c r="D375" s="959"/>
      <c r="E375" s="959"/>
      <c r="H375" s="956"/>
      <c r="I375" s="445"/>
      <c r="J375" s="445"/>
      <c r="K375" s="445"/>
      <c r="L375" s="445"/>
    </row>
    <row r="376" spans="1:12" s="955" customFormat="1" ht="17.25" customHeight="1">
      <c r="A376" s="942"/>
      <c r="B376" s="960"/>
      <c r="C376" s="992"/>
      <c r="D376" s="959"/>
      <c r="E376" s="959"/>
      <c r="H376" s="956"/>
      <c r="I376" s="445"/>
      <c r="J376" s="445"/>
      <c r="K376" s="445"/>
      <c r="L376" s="445"/>
    </row>
    <row r="377" spans="1:12" s="955" customFormat="1" ht="17.25" customHeight="1">
      <c r="A377" s="942"/>
      <c r="B377" s="960"/>
      <c r="C377" s="992"/>
      <c r="D377" s="959"/>
      <c r="E377" s="959"/>
      <c r="H377" s="956"/>
      <c r="I377" s="445"/>
      <c r="J377" s="445"/>
      <c r="K377" s="445"/>
      <c r="L377" s="445"/>
    </row>
    <row r="378" spans="1:12" s="955" customFormat="1" ht="17.25" customHeight="1">
      <c r="A378" s="942"/>
      <c r="B378" s="960"/>
      <c r="C378" s="992"/>
      <c r="D378" s="959"/>
      <c r="E378" s="959"/>
      <c r="H378" s="956"/>
      <c r="I378" s="445"/>
      <c r="J378" s="445"/>
      <c r="K378" s="445"/>
      <c r="L378" s="445"/>
    </row>
    <row r="379" spans="1:12" s="955" customFormat="1" ht="17.25" customHeight="1">
      <c r="A379" s="942"/>
      <c r="B379" s="960"/>
      <c r="C379" s="992"/>
      <c r="D379" s="959"/>
      <c r="E379" s="959"/>
      <c r="H379" s="956"/>
      <c r="I379" s="445"/>
      <c r="J379" s="445"/>
      <c r="K379" s="445"/>
      <c r="L379" s="445"/>
    </row>
    <row r="380" spans="1:12" s="955" customFormat="1" ht="17.25" customHeight="1">
      <c r="A380" s="942"/>
      <c r="B380" s="960"/>
      <c r="C380" s="992"/>
      <c r="D380" s="959"/>
      <c r="E380" s="959"/>
      <c r="H380" s="956"/>
      <c r="I380" s="445"/>
      <c r="J380" s="445"/>
      <c r="K380" s="445"/>
      <c r="L380" s="445"/>
    </row>
    <row r="381" spans="1:12" s="955" customFormat="1" ht="17.25" customHeight="1">
      <c r="A381" s="942"/>
      <c r="B381" s="960"/>
      <c r="C381" s="992"/>
      <c r="D381" s="959"/>
      <c r="E381" s="959"/>
      <c r="H381" s="956"/>
      <c r="I381" s="445"/>
      <c r="J381" s="445"/>
      <c r="K381" s="445"/>
      <c r="L381" s="445"/>
    </row>
    <row r="382" spans="1:12" s="955" customFormat="1" ht="17.25" customHeight="1">
      <c r="A382" s="942"/>
      <c r="B382" s="960"/>
      <c r="C382" s="992"/>
      <c r="D382" s="959"/>
      <c r="E382" s="959"/>
      <c r="H382" s="956"/>
      <c r="I382" s="445"/>
      <c r="J382" s="445"/>
      <c r="K382" s="445"/>
      <c r="L382" s="445"/>
    </row>
    <row r="383" spans="1:12" s="955" customFormat="1" ht="17.25" customHeight="1">
      <c r="A383" s="942"/>
      <c r="B383" s="960"/>
      <c r="C383" s="992"/>
      <c r="D383" s="959"/>
      <c r="E383" s="959"/>
      <c r="H383" s="956"/>
      <c r="I383" s="445"/>
      <c r="J383" s="445"/>
      <c r="K383" s="445"/>
      <c r="L383" s="445"/>
    </row>
    <row r="384" spans="1:12" s="955" customFormat="1" ht="17.25" customHeight="1">
      <c r="A384" s="942"/>
      <c r="B384" s="960"/>
      <c r="C384" s="992"/>
      <c r="D384" s="959"/>
      <c r="E384" s="959"/>
      <c r="H384" s="956"/>
      <c r="I384" s="445"/>
      <c r="J384" s="445"/>
      <c r="K384" s="445"/>
      <c r="L384" s="445"/>
    </row>
    <row r="385" spans="1:12" s="955" customFormat="1" ht="17.25" customHeight="1">
      <c r="A385" s="942"/>
      <c r="B385" s="961"/>
      <c r="C385" s="989"/>
      <c r="D385" s="956"/>
      <c r="E385" s="956"/>
      <c r="H385" s="956"/>
      <c r="I385" s="445"/>
      <c r="J385" s="445"/>
      <c r="K385" s="445"/>
      <c r="L385" s="445"/>
    </row>
    <row r="386" spans="1:12" s="955" customFormat="1" ht="17.25" customHeight="1">
      <c r="A386" s="942"/>
      <c r="B386" s="961"/>
      <c r="C386" s="989"/>
      <c r="H386" s="956"/>
      <c r="I386" s="445"/>
      <c r="J386" s="445"/>
      <c r="K386" s="445"/>
      <c r="L386" s="445"/>
    </row>
    <row r="387" spans="1:12" s="955" customFormat="1" ht="17.25" customHeight="1">
      <c r="A387" s="942"/>
      <c r="B387" s="961"/>
      <c r="C387" s="989"/>
      <c r="H387" s="956"/>
      <c r="I387" s="445"/>
      <c r="J387" s="445"/>
      <c r="K387" s="445"/>
      <c r="L387" s="445"/>
    </row>
    <row r="388" spans="1:12" s="955" customFormat="1" ht="17.25" customHeight="1">
      <c r="A388" s="942"/>
      <c r="B388" s="961"/>
      <c r="C388" s="989"/>
      <c r="H388" s="956"/>
      <c r="I388" s="445"/>
      <c r="J388" s="445"/>
      <c r="K388" s="445"/>
      <c r="L388" s="445"/>
    </row>
    <row r="389" spans="1:12" s="955" customFormat="1" ht="17.25" customHeight="1">
      <c r="A389" s="942"/>
      <c r="B389" s="960"/>
      <c r="C389" s="992"/>
      <c r="D389" s="959"/>
      <c r="E389" s="959"/>
      <c r="H389" s="956"/>
      <c r="I389" s="445"/>
      <c r="J389" s="445"/>
      <c r="K389" s="445"/>
      <c r="L389" s="445"/>
    </row>
    <row r="390" spans="1:12" s="955" customFormat="1" ht="17.25" customHeight="1">
      <c r="A390" s="942"/>
      <c r="B390" s="960"/>
      <c r="C390" s="992"/>
      <c r="D390" s="959"/>
      <c r="E390" s="959"/>
      <c r="H390" s="956"/>
      <c r="I390" s="445"/>
      <c r="J390" s="445"/>
      <c r="K390" s="445"/>
      <c r="L390" s="445"/>
    </row>
    <row r="391" spans="1:12" s="955" customFormat="1" ht="17.25" customHeight="1">
      <c r="A391" s="942"/>
      <c r="B391" s="961"/>
      <c r="C391" s="989"/>
      <c r="D391" s="956"/>
      <c r="E391" s="956"/>
      <c r="H391" s="956"/>
      <c r="I391" s="445"/>
      <c r="J391" s="445"/>
      <c r="K391" s="445"/>
      <c r="L391" s="445"/>
    </row>
    <row r="392" spans="1:12" s="955" customFormat="1" ht="17.25" customHeight="1">
      <c r="A392" s="942"/>
      <c r="B392" s="961"/>
      <c r="C392" s="989"/>
      <c r="H392" s="956"/>
      <c r="I392" s="445"/>
      <c r="J392" s="445"/>
      <c r="K392" s="445"/>
      <c r="L392" s="445"/>
    </row>
    <row r="393" spans="1:12" s="955" customFormat="1" ht="17.25" customHeight="1">
      <c r="A393" s="942"/>
      <c r="B393" s="961"/>
      <c r="C393" s="989"/>
      <c r="H393" s="956"/>
      <c r="I393" s="445"/>
      <c r="J393" s="445"/>
      <c r="K393" s="445"/>
      <c r="L393" s="445"/>
    </row>
    <row r="394" spans="1:12" s="955" customFormat="1" ht="17.25" customHeight="1">
      <c r="A394" s="942"/>
      <c r="B394" s="961"/>
      <c r="C394" s="989"/>
      <c r="H394" s="956"/>
      <c r="I394" s="445"/>
      <c r="J394" s="445"/>
      <c r="K394" s="445"/>
      <c r="L394" s="445"/>
    </row>
    <row r="395" spans="1:12" s="955" customFormat="1" ht="17.25" customHeight="1">
      <c r="A395" s="942"/>
      <c r="B395" s="960"/>
      <c r="C395" s="992"/>
      <c r="D395" s="959"/>
      <c r="E395" s="959"/>
      <c r="H395" s="956"/>
      <c r="I395" s="445"/>
      <c r="J395" s="445"/>
      <c r="K395" s="445"/>
      <c r="L395" s="445"/>
    </row>
    <row r="396" spans="1:12" s="955" customFormat="1" ht="17.25" customHeight="1">
      <c r="A396" s="942"/>
      <c r="B396" s="960"/>
      <c r="C396" s="992"/>
      <c r="D396" s="959"/>
      <c r="E396" s="959"/>
      <c r="H396" s="956"/>
      <c r="I396" s="445"/>
      <c r="J396" s="445"/>
      <c r="K396" s="445"/>
      <c r="L396" s="445"/>
    </row>
    <row r="397" spans="1:12" s="955" customFormat="1" ht="17.25" customHeight="1">
      <c r="A397" s="942"/>
      <c r="B397" s="960"/>
      <c r="C397" s="992"/>
      <c r="D397" s="959"/>
      <c r="E397" s="959"/>
      <c r="H397" s="956"/>
      <c r="I397" s="445"/>
      <c r="J397" s="445"/>
      <c r="K397" s="445"/>
      <c r="L397" s="445"/>
    </row>
    <row r="398" spans="1:12" s="955" customFormat="1" ht="17.25" customHeight="1">
      <c r="A398" s="942"/>
      <c r="B398" s="960"/>
      <c r="C398" s="992"/>
      <c r="D398" s="959"/>
      <c r="E398" s="959"/>
      <c r="H398" s="956"/>
      <c r="I398" s="445"/>
      <c r="J398" s="445"/>
      <c r="K398" s="445"/>
      <c r="L398" s="445"/>
    </row>
    <row r="399" spans="1:12" s="955" customFormat="1" ht="17.25" customHeight="1">
      <c r="A399" s="942"/>
      <c r="B399" s="960"/>
      <c r="C399" s="992"/>
      <c r="D399" s="959"/>
      <c r="E399" s="959"/>
      <c r="H399" s="956"/>
      <c r="I399" s="445"/>
      <c r="J399" s="445"/>
      <c r="K399" s="445"/>
      <c r="L399" s="445"/>
    </row>
    <row r="400" spans="1:12" s="955" customFormat="1" ht="17.25" customHeight="1">
      <c r="A400" s="942"/>
      <c r="B400" s="961"/>
      <c r="C400" s="989"/>
      <c r="H400" s="956"/>
      <c r="I400" s="445"/>
      <c r="J400" s="445"/>
      <c r="K400" s="445"/>
      <c r="L400" s="445"/>
    </row>
    <row r="401" spans="1:12" s="955" customFormat="1" ht="17.25" customHeight="1">
      <c r="A401" s="942"/>
      <c r="B401" s="961"/>
      <c r="C401" s="989"/>
      <c r="H401" s="956"/>
      <c r="I401" s="445"/>
      <c r="J401" s="445"/>
      <c r="K401" s="445"/>
      <c r="L401" s="445"/>
    </row>
    <row r="402" spans="1:12" s="955" customFormat="1" ht="17.25" customHeight="1">
      <c r="A402" s="942"/>
      <c r="B402" s="961"/>
      <c r="C402" s="989"/>
      <c r="H402" s="956"/>
      <c r="I402" s="445"/>
      <c r="J402" s="445"/>
      <c r="K402" s="445"/>
      <c r="L402" s="445"/>
    </row>
    <row r="403" spans="1:12" s="955" customFormat="1" ht="17.25" customHeight="1">
      <c r="A403" s="942"/>
      <c r="B403" s="960"/>
      <c r="C403" s="992"/>
      <c r="H403" s="956"/>
      <c r="I403" s="445"/>
      <c r="J403" s="445"/>
      <c r="K403" s="445"/>
      <c r="L403" s="445"/>
    </row>
    <row r="404" spans="1:12" s="955" customFormat="1" ht="17.25" customHeight="1">
      <c r="A404" s="942"/>
      <c r="B404" s="960"/>
      <c r="C404" s="992"/>
      <c r="D404" s="959"/>
      <c r="E404" s="959"/>
      <c r="H404" s="956"/>
      <c r="I404" s="445"/>
      <c r="J404" s="445"/>
      <c r="K404" s="445"/>
      <c r="L404" s="445"/>
    </row>
    <row r="405" spans="1:12" s="955" customFormat="1" ht="17.25" customHeight="1">
      <c r="A405" s="942"/>
      <c r="B405" s="961"/>
      <c r="C405" s="989"/>
      <c r="D405" s="959"/>
      <c r="E405" s="959"/>
      <c r="H405" s="956"/>
      <c r="I405" s="445"/>
      <c r="J405" s="445"/>
      <c r="K405" s="445"/>
      <c r="L405" s="445"/>
    </row>
    <row r="406" spans="1:12" s="955" customFormat="1" ht="17.25" customHeight="1">
      <c r="A406" s="942"/>
      <c r="B406" s="961"/>
      <c r="C406" s="989"/>
      <c r="H406" s="956"/>
      <c r="I406" s="445"/>
      <c r="J406" s="445"/>
      <c r="K406" s="445"/>
      <c r="L406" s="445"/>
    </row>
    <row r="407" spans="1:12" s="955" customFormat="1" ht="17.25" customHeight="1">
      <c r="A407" s="942"/>
      <c r="B407" s="961"/>
      <c r="C407" s="989"/>
      <c r="H407" s="956"/>
      <c r="I407" s="445"/>
      <c r="J407" s="445"/>
      <c r="K407" s="445"/>
      <c r="L407" s="445"/>
    </row>
    <row r="408" spans="1:12" s="955" customFormat="1" ht="17.25" customHeight="1">
      <c r="A408" s="942"/>
      <c r="B408" s="960"/>
      <c r="C408" s="992"/>
      <c r="D408" s="959"/>
      <c r="E408" s="959"/>
      <c r="H408" s="956"/>
      <c r="I408" s="445"/>
      <c r="J408" s="445"/>
      <c r="K408" s="445"/>
      <c r="L408" s="445"/>
    </row>
    <row r="409" spans="1:12" s="955" customFormat="1" ht="17.25" customHeight="1">
      <c r="A409" s="942"/>
      <c r="B409" s="960"/>
      <c r="C409" s="992"/>
      <c r="D409" s="959"/>
      <c r="E409" s="959"/>
      <c r="H409" s="956"/>
      <c r="I409" s="445"/>
      <c r="J409" s="445"/>
      <c r="K409" s="445"/>
      <c r="L409" s="445"/>
    </row>
    <row r="410" spans="1:12" s="955" customFormat="1" ht="17.25" customHeight="1">
      <c r="A410" s="942"/>
      <c r="B410" s="960"/>
      <c r="C410" s="992"/>
      <c r="D410" s="959"/>
      <c r="E410" s="959"/>
      <c r="H410" s="956"/>
      <c r="I410" s="445"/>
      <c r="J410" s="445"/>
      <c r="K410" s="445"/>
      <c r="L410" s="445"/>
    </row>
    <row r="411" spans="1:12" s="955" customFormat="1" ht="17.25" customHeight="1">
      <c r="A411" s="942"/>
      <c r="B411" s="961"/>
      <c r="C411" s="989"/>
      <c r="D411" s="956"/>
      <c r="E411" s="956"/>
      <c r="H411" s="956"/>
      <c r="I411" s="445"/>
      <c r="J411" s="445"/>
      <c r="K411" s="445"/>
      <c r="L411" s="445"/>
    </row>
    <row r="412" spans="1:12" s="955" customFormat="1" ht="17.25" customHeight="1">
      <c r="A412" s="942"/>
      <c r="B412" s="961"/>
      <c r="C412" s="989"/>
      <c r="H412" s="956"/>
      <c r="I412" s="445"/>
      <c r="J412" s="445"/>
      <c r="K412" s="445"/>
      <c r="L412" s="445"/>
    </row>
    <row r="413" spans="1:12" s="955" customFormat="1" ht="17.25" customHeight="1">
      <c r="A413" s="942"/>
      <c r="B413" s="961"/>
      <c r="C413" s="989"/>
      <c r="H413" s="956"/>
      <c r="I413" s="445"/>
      <c r="J413" s="445"/>
      <c r="K413" s="445"/>
      <c r="L413" s="445"/>
    </row>
    <row r="414" spans="1:12" s="955" customFormat="1" ht="17.25" customHeight="1">
      <c r="A414" s="942"/>
      <c r="B414" s="960"/>
      <c r="C414" s="992"/>
      <c r="D414" s="959"/>
      <c r="E414" s="959"/>
      <c r="H414" s="956"/>
      <c r="I414" s="445"/>
      <c r="J414" s="445"/>
      <c r="K414" s="445"/>
      <c r="L414" s="445"/>
    </row>
    <row r="415" spans="1:12" s="955" customFormat="1" ht="17.25" customHeight="1">
      <c r="A415" s="942"/>
      <c r="B415" s="960"/>
      <c r="C415" s="992"/>
      <c r="D415" s="959"/>
      <c r="E415" s="959"/>
      <c r="H415" s="956"/>
      <c r="I415" s="445"/>
      <c r="J415" s="445"/>
      <c r="K415" s="445"/>
      <c r="L415" s="445"/>
    </row>
    <row r="416" spans="1:12" s="955" customFormat="1" ht="17.25" customHeight="1">
      <c r="A416" s="942"/>
      <c r="B416" s="961"/>
      <c r="C416" s="989"/>
      <c r="D416" s="956"/>
      <c r="E416" s="956"/>
      <c r="H416" s="956"/>
      <c r="I416" s="445"/>
      <c r="J416" s="445"/>
      <c r="K416" s="445"/>
      <c r="L416" s="445"/>
    </row>
    <row r="417" spans="1:12" s="955" customFormat="1" ht="17.25" customHeight="1">
      <c r="A417" s="942"/>
      <c r="B417" s="961"/>
      <c r="C417" s="989"/>
      <c r="H417" s="956"/>
      <c r="I417" s="445"/>
      <c r="J417" s="445"/>
      <c r="K417" s="445"/>
      <c r="L417" s="445"/>
    </row>
    <row r="418" spans="1:12" s="955" customFormat="1" ht="17.25" customHeight="1">
      <c r="A418" s="942"/>
      <c r="B418" s="961"/>
      <c r="C418" s="989"/>
      <c r="H418" s="956"/>
      <c r="I418" s="445"/>
      <c r="J418" s="445"/>
      <c r="K418" s="445"/>
      <c r="L418" s="445"/>
    </row>
    <row r="419" spans="1:12" s="955" customFormat="1" ht="17.25" customHeight="1">
      <c r="A419" s="942"/>
      <c r="B419" s="960"/>
      <c r="C419" s="992"/>
      <c r="D419" s="959"/>
      <c r="E419" s="959"/>
      <c r="H419" s="956"/>
      <c r="I419" s="445"/>
      <c r="J419" s="445"/>
      <c r="K419" s="445"/>
      <c r="L419" s="445"/>
    </row>
    <row r="420" spans="1:12" s="955" customFormat="1" ht="17.25" customHeight="1">
      <c r="A420" s="942"/>
      <c r="B420" s="960"/>
      <c r="C420" s="992"/>
      <c r="D420" s="959"/>
      <c r="E420" s="959"/>
      <c r="H420" s="956"/>
      <c r="I420" s="445"/>
      <c r="J420" s="445"/>
      <c r="K420" s="445"/>
      <c r="L420" s="445"/>
    </row>
    <row r="421" spans="1:12" s="955" customFormat="1" ht="17.25" customHeight="1">
      <c r="A421" s="942"/>
      <c r="B421" s="960"/>
      <c r="C421" s="992"/>
      <c r="D421" s="959"/>
      <c r="E421" s="959"/>
      <c r="H421" s="956"/>
      <c r="I421" s="445"/>
      <c r="J421" s="445"/>
      <c r="K421" s="445"/>
      <c r="L421" s="445"/>
    </row>
    <row r="422" spans="1:12" s="955" customFormat="1" ht="17.25" customHeight="1">
      <c r="A422" s="942"/>
      <c r="B422" s="961"/>
      <c r="C422" s="989"/>
      <c r="D422" s="956"/>
      <c r="E422" s="956"/>
      <c r="H422" s="956"/>
      <c r="I422" s="445"/>
      <c r="J422" s="445"/>
      <c r="K422" s="445"/>
      <c r="L422" s="445"/>
    </row>
    <row r="423" spans="1:12" s="955" customFormat="1" ht="17.25" customHeight="1">
      <c r="A423" s="942"/>
      <c r="B423" s="961"/>
      <c r="C423" s="989"/>
      <c r="H423" s="956"/>
      <c r="I423" s="445"/>
      <c r="J423" s="445"/>
      <c r="K423" s="445"/>
      <c r="L423" s="445"/>
    </row>
    <row r="424" spans="1:12" s="955" customFormat="1" ht="17.25" customHeight="1">
      <c r="A424" s="942"/>
      <c r="B424" s="961"/>
      <c r="C424" s="989"/>
      <c r="H424" s="956"/>
      <c r="I424" s="445"/>
      <c r="J424" s="445"/>
      <c r="K424" s="445"/>
      <c r="L424" s="445"/>
    </row>
    <row r="425" spans="1:12" s="955" customFormat="1" ht="17.25" customHeight="1">
      <c r="A425" s="942"/>
      <c r="B425" s="961"/>
      <c r="C425" s="989"/>
      <c r="H425" s="956"/>
      <c r="I425" s="445"/>
      <c r="J425" s="445"/>
      <c r="K425" s="445"/>
      <c r="L425" s="445"/>
    </row>
    <row r="426" spans="1:12" s="955" customFormat="1" ht="17.25" customHeight="1">
      <c r="A426" s="942"/>
      <c r="B426" s="961"/>
      <c r="C426" s="989"/>
      <c r="H426" s="956"/>
      <c r="I426" s="445"/>
      <c r="J426" s="445"/>
      <c r="K426" s="445"/>
      <c r="L426" s="445"/>
    </row>
    <row r="427" spans="1:12" s="955" customFormat="1" ht="17.25" customHeight="1">
      <c r="A427" s="942"/>
      <c r="B427" s="960"/>
      <c r="C427" s="992"/>
      <c r="D427" s="959"/>
      <c r="E427" s="959"/>
      <c r="H427" s="956"/>
      <c r="I427" s="445"/>
      <c r="J427" s="445"/>
      <c r="K427" s="445"/>
      <c r="L427" s="445"/>
    </row>
    <row r="428" spans="1:12" s="955" customFormat="1" ht="17.25" customHeight="1">
      <c r="A428" s="942"/>
      <c r="B428" s="960"/>
      <c r="C428" s="992"/>
      <c r="D428" s="959"/>
      <c r="E428" s="959"/>
      <c r="H428" s="956"/>
      <c r="I428" s="445"/>
      <c r="J428" s="445"/>
      <c r="K428" s="445"/>
      <c r="L428" s="445"/>
    </row>
    <row r="429" spans="1:12" s="955" customFormat="1" ht="17.25" customHeight="1">
      <c r="A429" s="942"/>
      <c r="B429" s="960"/>
      <c r="C429" s="992"/>
      <c r="D429" s="959"/>
      <c r="E429" s="959"/>
      <c r="H429" s="956"/>
      <c r="I429" s="445"/>
      <c r="J429" s="445"/>
      <c r="K429" s="445"/>
      <c r="L429" s="445"/>
    </row>
    <row r="430" spans="1:12" s="955" customFormat="1" ht="17.25" customHeight="1">
      <c r="A430" s="942"/>
      <c r="B430" s="957"/>
      <c r="C430" s="990"/>
      <c r="D430" s="959"/>
      <c r="E430" s="981"/>
      <c r="H430" s="956"/>
      <c r="I430" s="445"/>
      <c r="J430" s="445"/>
      <c r="K430" s="445"/>
      <c r="L430" s="445"/>
    </row>
    <row r="431" spans="1:12" s="955" customFormat="1" ht="17.25" customHeight="1">
      <c r="A431" s="942"/>
      <c r="B431" s="957"/>
      <c r="C431" s="990"/>
      <c r="D431" s="959"/>
      <c r="E431" s="981"/>
      <c r="H431" s="956"/>
      <c r="I431" s="445"/>
      <c r="J431" s="445"/>
      <c r="K431" s="445"/>
      <c r="L431" s="445"/>
    </row>
    <row r="432" spans="1:12" s="955" customFormat="1" ht="17.25" customHeight="1">
      <c r="A432" s="942"/>
      <c r="B432" s="961"/>
      <c r="C432" s="989"/>
      <c r="D432" s="956"/>
      <c r="E432" s="956"/>
      <c r="H432" s="956"/>
      <c r="I432" s="445"/>
      <c r="J432" s="445"/>
      <c r="K432" s="445"/>
      <c r="L432" s="445"/>
    </row>
    <row r="433" spans="1:12" s="955" customFormat="1" ht="17.25" customHeight="1">
      <c r="A433" s="942"/>
      <c r="B433" s="961"/>
      <c r="C433" s="989"/>
      <c r="H433" s="956"/>
      <c r="I433" s="445"/>
      <c r="J433" s="445"/>
      <c r="K433" s="445"/>
      <c r="L433" s="445"/>
    </row>
    <row r="434" spans="1:12" s="955" customFormat="1" ht="17.25" customHeight="1">
      <c r="A434" s="942"/>
      <c r="B434" s="961"/>
      <c r="C434" s="989"/>
      <c r="H434" s="956"/>
      <c r="I434" s="445"/>
      <c r="J434" s="445"/>
      <c r="K434" s="445"/>
      <c r="L434" s="445"/>
    </row>
    <row r="435" spans="1:12" s="955" customFormat="1" ht="17.25" customHeight="1">
      <c r="A435" s="942"/>
      <c r="B435" s="961"/>
      <c r="C435" s="989"/>
      <c r="H435" s="956"/>
      <c r="I435" s="445"/>
      <c r="J435" s="445"/>
      <c r="K435" s="445"/>
      <c r="L435" s="445"/>
    </row>
    <row r="436" spans="1:12" s="955" customFormat="1" ht="17.25" customHeight="1">
      <c r="A436" s="942"/>
      <c r="B436" s="961"/>
      <c r="C436" s="989"/>
      <c r="H436" s="956"/>
      <c r="I436" s="445"/>
      <c r="J436" s="445"/>
      <c r="K436" s="445"/>
      <c r="L436" s="445"/>
    </row>
    <row r="437" spans="1:12" s="955" customFormat="1" ht="17.25" customHeight="1">
      <c r="A437" s="942"/>
      <c r="B437" s="960"/>
      <c r="C437" s="992"/>
      <c r="D437" s="959"/>
      <c r="E437" s="959"/>
      <c r="H437" s="956"/>
      <c r="I437" s="445"/>
      <c r="J437" s="445"/>
      <c r="K437" s="445"/>
      <c r="L437" s="445"/>
    </row>
    <row r="438" spans="1:12" s="955" customFormat="1" ht="17.25" customHeight="1">
      <c r="A438" s="942"/>
      <c r="B438" s="957"/>
      <c r="C438" s="990"/>
      <c r="D438" s="959"/>
      <c r="E438" s="981"/>
      <c r="H438" s="956"/>
      <c r="I438" s="445"/>
      <c r="J438" s="445"/>
      <c r="K438" s="445"/>
      <c r="L438" s="445"/>
    </row>
    <row r="439" spans="1:12" s="955" customFormat="1" ht="17.25" customHeight="1">
      <c r="A439" s="942"/>
      <c r="B439" s="957"/>
      <c r="C439" s="990"/>
      <c r="D439" s="959"/>
      <c r="E439" s="981"/>
      <c r="H439" s="956"/>
      <c r="I439" s="445"/>
      <c r="J439" s="445"/>
      <c r="K439" s="445"/>
      <c r="L439" s="445"/>
    </row>
    <row r="440" spans="1:12" s="955" customFormat="1" ht="17.25" customHeight="1">
      <c r="A440" s="942"/>
      <c r="B440" s="957"/>
      <c r="C440" s="990"/>
      <c r="D440" s="959"/>
      <c r="E440" s="981"/>
      <c r="H440" s="956"/>
      <c r="I440" s="445"/>
      <c r="J440" s="445"/>
      <c r="K440" s="445"/>
      <c r="L440" s="445"/>
    </row>
    <row r="441" spans="1:12" s="955" customFormat="1" ht="17.25" customHeight="1">
      <c r="A441" s="942"/>
      <c r="B441" s="961"/>
      <c r="C441" s="989"/>
      <c r="D441" s="956"/>
      <c r="E441" s="956"/>
      <c r="H441" s="956"/>
      <c r="I441" s="445"/>
      <c r="J441" s="445"/>
      <c r="K441" s="445"/>
      <c r="L441" s="445"/>
    </row>
    <row r="442" spans="1:12" s="955" customFormat="1" ht="17.25" customHeight="1">
      <c r="A442" s="942"/>
      <c r="B442" s="961"/>
      <c r="C442" s="989"/>
      <c r="H442" s="956"/>
      <c r="I442" s="445"/>
      <c r="J442" s="445"/>
      <c r="K442" s="445"/>
      <c r="L442" s="445"/>
    </row>
    <row r="443" spans="1:12" s="955" customFormat="1" ht="17.25" customHeight="1">
      <c r="A443" s="942"/>
      <c r="B443" s="961"/>
      <c r="C443" s="989"/>
      <c r="H443" s="956"/>
      <c r="I443" s="445"/>
      <c r="J443" s="445"/>
      <c r="K443" s="445"/>
      <c r="L443" s="445"/>
    </row>
    <row r="444" spans="1:12" s="955" customFormat="1" ht="17.25" customHeight="1">
      <c r="A444" s="942"/>
      <c r="B444" s="960"/>
      <c r="C444" s="992"/>
      <c r="D444" s="959"/>
      <c r="E444" s="959"/>
      <c r="H444" s="956"/>
      <c r="I444" s="445"/>
      <c r="J444" s="445"/>
      <c r="K444" s="445"/>
      <c r="L444" s="445"/>
    </row>
    <row r="445" spans="1:12" s="955" customFormat="1" ht="17.25" customHeight="1">
      <c r="A445" s="942"/>
      <c r="B445" s="960"/>
      <c r="C445" s="992"/>
      <c r="D445" s="959"/>
      <c r="E445" s="959"/>
      <c r="H445" s="956"/>
      <c r="I445" s="445"/>
      <c r="J445" s="445"/>
      <c r="K445" s="445"/>
      <c r="L445" s="445"/>
    </row>
    <row r="446" spans="1:12" s="955" customFormat="1" ht="17.25" customHeight="1">
      <c r="A446" s="942"/>
      <c r="B446" s="961"/>
      <c r="C446" s="989"/>
      <c r="D446" s="956"/>
      <c r="E446" s="956"/>
      <c r="H446" s="956"/>
      <c r="I446" s="445"/>
      <c r="J446" s="445"/>
      <c r="K446" s="445"/>
      <c r="L446" s="445"/>
    </row>
    <row r="447" spans="1:12" s="955" customFormat="1" ht="17.25" customHeight="1">
      <c r="A447" s="942"/>
      <c r="B447" s="961"/>
      <c r="C447" s="989"/>
      <c r="H447" s="956"/>
      <c r="I447" s="445"/>
      <c r="J447" s="445"/>
      <c r="K447" s="445"/>
      <c r="L447" s="445"/>
    </row>
    <row r="448" spans="1:12" s="955" customFormat="1" ht="17.25" customHeight="1">
      <c r="A448" s="942"/>
      <c r="B448" s="961"/>
      <c r="C448" s="989"/>
      <c r="H448" s="956"/>
      <c r="I448" s="445"/>
      <c r="J448" s="445"/>
      <c r="K448" s="445"/>
      <c r="L448" s="445"/>
    </row>
    <row r="449" spans="1:12" s="955" customFormat="1" ht="17.25" customHeight="1">
      <c r="A449" s="942"/>
      <c r="B449" s="960"/>
      <c r="C449" s="992"/>
      <c r="D449" s="959"/>
      <c r="E449" s="959"/>
      <c r="H449" s="956"/>
      <c r="I449" s="445"/>
      <c r="J449" s="445"/>
      <c r="K449" s="445"/>
      <c r="L449" s="445"/>
    </row>
    <row r="450" spans="1:12" s="955" customFormat="1" ht="17.25" customHeight="1">
      <c r="A450" s="942"/>
      <c r="B450" s="960"/>
      <c r="C450" s="992"/>
      <c r="D450" s="959"/>
      <c r="E450" s="959"/>
      <c r="H450" s="956"/>
      <c r="I450" s="445"/>
      <c r="J450" s="445"/>
      <c r="K450" s="445"/>
      <c r="L450" s="445"/>
    </row>
    <row r="451" spans="1:12" s="955" customFormat="1" ht="17.25" customHeight="1">
      <c r="A451" s="942"/>
      <c r="B451" s="960"/>
      <c r="C451" s="992"/>
      <c r="D451" s="959"/>
      <c r="E451" s="959"/>
      <c r="H451" s="956"/>
      <c r="I451" s="445"/>
      <c r="J451" s="445"/>
      <c r="K451" s="445"/>
      <c r="L451" s="445"/>
    </row>
    <row r="452" spans="1:12" s="955" customFormat="1" ht="17.25" customHeight="1">
      <c r="A452" s="942"/>
      <c r="B452" s="960"/>
      <c r="C452" s="992"/>
      <c r="D452" s="959"/>
      <c r="E452" s="959"/>
      <c r="H452" s="956"/>
      <c r="I452" s="445"/>
      <c r="J452" s="445"/>
      <c r="K452" s="445"/>
      <c r="L452" s="445"/>
    </row>
    <row r="453" spans="1:12" s="955" customFormat="1" ht="17.25" customHeight="1">
      <c r="A453" s="942"/>
      <c r="B453" s="960"/>
      <c r="C453" s="992"/>
      <c r="D453" s="959"/>
      <c r="E453" s="959"/>
      <c r="H453" s="956"/>
      <c r="I453" s="445"/>
      <c r="J453" s="445"/>
      <c r="K453" s="445"/>
      <c r="L453" s="445"/>
    </row>
    <row r="454" spans="1:12" s="955" customFormat="1" ht="17.25" customHeight="1">
      <c r="A454" s="942"/>
      <c r="B454" s="960"/>
      <c r="C454" s="992"/>
      <c r="D454" s="959"/>
      <c r="E454" s="959"/>
      <c r="H454" s="956"/>
      <c r="I454" s="445"/>
      <c r="J454" s="445"/>
      <c r="K454" s="445"/>
      <c r="L454" s="445"/>
    </row>
    <row r="455" spans="1:12" s="955" customFormat="1" ht="17.25" customHeight="1">
      <c r="A455" s="942"/>
      <c r="B455" s="960"/>
      <c r="C455" s="992"/>
      <c r="D455" s="959"/>
      <c r="E455" s="959"/>
      <c r="H455" s="956"/>
      <c r="I455" s="445"/>
      <c r="J455" s="445"/>
      <c r="K455" s="445"/>
      <c r="L455" s="445"/>
    </row>
    <row r="456" spans="1:12" s="955" customFormat="1" ht="17.25" customHeight="1">
      <c r="A456" s="942"/>
      <c r="B456" s="960"/>
      <c r="C456" s="992"/>
      <c r="D456" s="959"/>
      <c r="E456" s="959"/>
      <c r="H456" s="956"/>
      <c r="I456" s="445"/>
      <c r="J456" s="445"/>
      <c r="K456" s="445"/>
      <c r="L456" s="445"/>
    </row>
    <row r="457" spans="1:12" s="955" customFormat="1" ht="17.25" customHeight="1">
      <c r="A457" s="942"/>
      <c r="B457" s="960"/>
      <c r="C457" s="992"/>
      <c r="D457" s="959"/>
      <c r="E457" s="959"/>
      <c r="H457" s="956"/>
      <c r="I457" s="445"/>
      <c r="J457" s="445"/>
      <c r="K457" s="445"/>
      <c r="L457" s="445"/>
    </row>
    <row r="458" spans="1:12" s="955" customFormat="1" ht="17.25" customHeight="1">
      <c r="A458" s="942"/>
      <c r="B458" s="960"/>
      <c r="C458" s="992"/>
      <c r="D458" s="959"/>
      <c r="E458" s="959"/>
      <c r="H458" s="956"/>
      <c r="I458" s="445"/>
      <c r="J458" s="445"/>
      <c r="K458" s="445"/>
      <c r="L458" s="445"/>
    </row>
    <row r="459" spans="1:12" s="955" customFormat="1" ht="17.25" customHeight="1">
      <c r="A459" s="942"/>
      <c r="B459" s="960"/>
      <c r="C459" s="992"/>
      <c r="D459" s="959"/>
      <c r="E459" s="959"/>
      <c r="H459" s="956"/>
      <c r="I459" s="445"/>
      <c r="J459" s="445"/>
      <c r="K459" s="445"/>
      <c r="L459" s="445"/>
    </row>
    <row r="460" spans="1:12" s="955" customFormat="1" ht="17.25" customHeight="1">
      <c r="A460" s="942"/>
      <c r="B460" s="960"/>
      <c r="C460" s="992"/>
      <c r="D460" s="959"/>
      <c r="E460" s="959"/>
      <c r="H460" s="956"/>
      <c r="I460" s="445"/>
      <c r="J460" s="445"/>
      <c r="K460" s="445"/>
      <c r="L460" s="445"/>
    </row>
    <row r="461" spans="1:12" s="955" customFormat="1" ht="17.25" customHeight="1">
      <c r="A461" s="942"/>
      <c r="B461" s="960"/>
      <c r="C461" s="992"/>
      <c r="D461" s="959"/>
      <c r="E461" s="959"/>
      <c r="H461" s="956"/>
      <c r="I461" s="445"/>
      <c r="J461" s="445"/>
      <c r="K461" s="445"/>
      <c r="L461" s="445"/>
    </row>
    <row r="462" spans="1:12" s="955" customFormat="1" ht="17.25" customHeight="1">
      <c r="A462" s="942"/>
      <c r="B462" s="961"/>
      <c r="C462" s="989"/>
      <c r="D462" s="956"/>
      <c r="E462" s="956"/>
      <c r="H462" s="956"/>
      <c r="I462" s="445"/>
      <c r="J462" s="445"/>
      <c r="K462" s="445"/>
      <c r="L462" s="445"/>
    </row>
    <row r="463" spans="1:12" s="955" customFormat="1" ht="17.25" customHeight="1">
      <c r="A463" s="942"/>
      <c r="B463" s="961"/>
      <c r="C463" s="989"/>
      <c r="H463" s="956"/>
      <c r="I463" s="445"/>
      <c r="J463" s="445"/>
      <c r="K463" s="445"/>
      <c r="L463" s="445"/>
    </row>
    <row r="464" spans="1:12" s="955" customFormat="1" ht="17.25" customHeight="1">
      <c r="A464" s="942"/>
      <c r="B464" s="961"/>
      <c r="C464" s="989"/>
      <c r="H464" s="956"/>
      <c r="I464" s="445"/>
      <c r="J464" s="445"/>
      <c r="K464" s="445"/>
      <c r="L464" s="445"/>
    </row>
    <row r="465" spans="1:12" s="955" customFormat="1" ht="17.25" customHeight="1">
      <c r="A465" s="942"/>
      <c r="B465" s="961"/>
      <c r="C465" s="989"/>
      <c r="H465" s="956"/>
      <c r="I465" s="445"/>
      <c r="J465" s="445"/>
      <c r="K465" s="445"/>
      <c r="L465" s="445"/>
    </row>
    <row r="466" spans="1:12" s="955" customFormat="1" ht="17.25" customHeight="1">
      <c r="A466" s="942"/>
      <c r="B466" s="961"/>
      <c r="C466" s="989"/>
      <c r="H466" s="956"/>
      <c r="I466" s="445"/>
      <c r="J466" s="445"/>
      <c r="K466" s="445"/>
      <c r="L466" s="445"/>
    </row>
    <row r="467" spans="1:12" s="955" customFormat="1" ht="17.25" customHeight="1">
      <c r="A467" s="942"/>
      <c r="B467" s="962"/>
      <c r="C467" s="996"/>
      <c r="D467" s="959"/>
      <c r="E467" s="959"/>
      <c r="H467" s="956"/>
      <c r="I467" s="445"/>
      <c r="J467" s="445"/>
      <c r="K467" s="445"/>
      <c r="L467" s="445"/>
    </row>
    <row r="468" spans="1:12" ht="17.25" customHeight="1">
      <c r="B468" s="960"/>
      <c r="C468" s="992"/>
      <c r="D468" s="959"/>
      <c r="E468" s="959"/>
    </row>
    <row r="469" spans="1:12" ht="17.25" customHeight="1">
      <c r="B469" s="961"/>
      <c r="C469" s="989"/>
      <c r="D469" s="956"/>
      <c r="E469" s="956"/>
    </row>
    <row r="470" spans="1:12" ht="17.25" customHeight="1">
      <c r="B470" s="961"/>
      <c r="C470" s="989"/>
    </row>
    <row r="471" spans="1:12" ht="17.25" customHeight="1">
      <c r="B471" s="982"/>
      <c r="C471" s="997"/>
    </row>
    <row r="472" spans="1:12" ht="17.25" customHeight="1">
      <c r="B472" s="961"/>
      <c r="C472" s="989"/>
    </row>
    <row r="473" spans="1:12" ht="17.25" customHeight="1">
      <c r="B473" s="957"/>
      <c r="C473" s="990"/>
      <c r="D473" s="958"/>
      <c r="E473" s="958"/>
      <c r="F473" s="958"/>
      <c r="G473" s="958"/>
      <c r="H473" s="958"/>
    </row>
    <row r="474" spans="1:12" ht="17.25" customHeight="1">
      <c r="B474" s="961"/>
      <c r="C474" s="989"/>
    </row>
    <row r="475" spans="1:12" ht="17.25" customHeight="1">
      <c r="B475" s="961"/>
      <c r="C475" s="989"/>
    </row>
    <row r="476" spans="1:12" ht="17.25" customHeight="1">
      <c r="B476" s="942"/>
      <c r="C476" s="991"/>
    </row>
    <row r="477" spans="1:12" ht="17.25" customHeight="1">
      <c r="B477" s="957"/>
      <c r="C477" s="990"/>
      <c r="D477" s="958"/>
      <c r="E477" s="958"/>
      <c r="F477" s="958"/>
      <c r="G477" s="958"/>
      <c r="H477" s="958"/>
    </row>
    <row r="478" spans="1:12" ht="17.25" customHeight="1">
      <c r="B478" s="957"/>
      <c r="C478" s="990"/>
      <c r="D478" s="958"/>
      <c r="E478" s="958"/>
      <c r="F478" s="958"/>
      <c r="G478" s="958"/>
      <c r="H478" s="958"/>
    </row>
    <row r="479" spans="1:12" ht="17.25" customHeight="1">
      <c r="B479" s="957"/>
      <c r="C479" s="990"/>
      <c r="D479" s="958"/>
      <c r="E479" s="958"/>
      <c r="F479" s="958"/>
      <c r="G479" s="958"/>
      <c r="H479" s="958"/>
    </row>
    <row r="480" spans="1:12" ht="17.25" customHeight="1">
      <c r="B480" s="957"/>
      <c r="C480" s="990"/>
      <c r="D480" s="958"/>
      <c r="E480" s="958"/>
      <c r="F480" s="958"/>
      <c r="G480" s="958"/>
      <c r="H480" s="958"/>
    </row>
    <row r="481" spans="2:8" ht="17.25" customHeight="1">
      <c r="B481" s="957"/>
      <c r="C481" s="990"/>
      <c r="D481" s="958"/>
      <c r="E481" s="958"/>
      <c r="F481" s="958"/>
      <c r="G481" s="958"/>
      <c r="H481" s="958"/>
    </row>
    <row r="482" spans="2:8" ht="17.25" customHeight="1">
      <c r="D482" s="956"/>
      <c r="E482" s="956"/>
      <c r="F482" s="956"/>
      <c r="G482" s="956"/>
    </row>
    <row r="483" spans="2:8" ht="17.25" customHeight="1">
      <c r="B483" s="982"/>
      <c r="C483" s="997"/>
    </row>
    <row r="484" spans="2:8" ht="17.25" customHeight="1">
      <c r="B484" s="961"/>
      <c r="C484" s="989"/>
    </row>
    <row r="485" spans="2:8" ht="17.25" customHeight="1">
      <c r="D485" s="956"/>
      <c r="E485" s="956"/>
      <c r="F485" s="956"/>
      <c r="G485" s="956"/>
    </row>
    <row r="486" spans="2:8" ht="17.25" customHeight="1">
      <c r="B486" s="957"/>
      <c r="C486" s="990"/>
      <c r="D486" s="958"/>
      <c r="E486" s="958"/>
      <c r="F486" s="958"/>
      <c r="G486" s="958"/>
      <c r="H486" s="958"/>
    </row>
    <row r="487" spans="2:8" ht="17.25" customHeight="1">
      <c r="B487" s="442"/>
      <c r="C487" s="994"/>
    </row>
    <row r="488" spans="2:8" ht="17.25" customHeight="1">
      <c r="B488" s="957"/>
      <c r="C488" s="990"/>
      <c r="D488" s="958"/>
      <c r="E488" s="958"/>
      <c r="F488" s="958"/>
      <c r="G488" s="958"/>
      <c r="H488" s="958"/>
    </row>
    <row r="489" spans="2:8" ht="17.25" customHeight="1">
      <c r="B489" s="957"/>
      <c r="C489" s="990"/>
      <c r="D489" s="958"/>
      <c r="E489" s="958"/>
      <c r="F489" s="958"/>
      <c r="G489" s="958"/>
      <c r="H489" s="958"/>
    </row>
    <row r="491" spans="2:8" ht="17.25" customHeight="1">
      <c r="B491" s="957"/>
      <c r="C491" s="990"/>
      <c r="D491" s="958"/>
      <c r="E491" s="958"/>
      <c r="F491" s="958"/>
      <c r="G491" s="958"/>
      <c r="H491" s="958"/>
    </row>
    <row r="492" spans="2:8" ht="17.25" customHeight="1">
      <c r="B492" s="961"/>
      <c r="C492" s="989"/>
    </row>
    <row r="493" spans="2:8" ht="17.25" customHeight="1">
      <c r="B493" s="961"/>
      <c r="C493" s="989"/>
    </row>
    <row r="494" spans="2:8" ht="17.25" customHeight="1">
      <c r="B494" s="961"/>
      <c r="C494" s="989"/>
    </row>
    <row r="495" spans="2:8" ht="17.25" customHeight="1">
      <c r="B495" s="961"/>
      <c r="C495" s="989"/>
    </row>
    <row r="496" spans="2:8" ht="17.25" customHeight="1">
      <c r="B496" s="961"/>
      <c r="C496" s="989"/>
    </row>
    <row r="497" spans="1:8" ht="17.25" customHeight="1">
      <c r="B497" s="961"/>
      <c r="C497" s="989"/>
    </row>
    <row r="498" spans="1:8" ht="17.25" customHeight="1">
      <c r="B498" s="961"/>
      <c r="C498" s="989"/>
    </row>
    <row r="499" spans="1:8" ht="17.25" customHeight="1">
      <c r="B499" s="961"/>
      <c r="C499" s="989"/>
    </row>
    <row r="503" spans="1:8" ht="17.25" customHeight="1">
      <c r="D503" s="956"/>
      <c r="E503" s="956"/>
      <c r="F503" s="956"/>
    </row>
    <row r="504" spans="1:8" ht="17.25" customHeight="1">
      <c r="D504" s="956"/>
      <c r="E504" s="956"/>
      <c r="F504" s="956"/>
    </row>
    <row r="505" spans="1:8" ht="17.25" customHeight="1">
      <c r="D505" s="956"/>
      <c r="E505" s="956"/>
      <c r="F505" s="956"/>
    </row>
    <row r="506" spans="1:8" ht="17.25" customHeight="1">
      <c r="A506" s="967"/>
      <c r="B506" s="957"/>
      <c r="C506" s="990"/>
      <c r="D506" s="958"/>
      <c r="E506" s="958"/>
      <c r="F506" s="958"/>
      <c r="G506" s="958"/>
      <c r="H506" s="958"/>
    </row>
  </sheetData>
  <autoFilter ref="A8:H59">
    <filterColumn colId="2">
      <customFilters>
        <customFilter operator="notEqual" val=" "/>
      </customFilters>
    </filterColumn>
  </autoFilter>
  <mergeCells count="8">
    <mergeCell ref="F64:G64"/>
    <mergeCell ref="B65:H65"/>
    <mergeCell ref="A10:B10"/>
    <mergeCell ref="A9:B9"/>
    <mergeCell ref="B4:H4"/>
    <mergeCell ref="B5:H5"/>
    <mergeCell ref="B6:H6"/>
    <mergeCell ref="B7:H7"/>
  </mergeCells>
  <printOptions horizontalCentered="1" verticalCentered="1"/>
  <pageMargins left="0.70866141732283472" right="0.31496062992125984" top="0.74803149606299213" bottom="0.9448818897637796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A1:W161"/>
  <sheetViews>
    <sheetView topLeftCell="A19" workbookViewId="0">
      <selection activeCell="E30" sqref="E30"/>
    </sheetView>
  </sheetViews>
  <sheetFormatPr baseColWidth="10" defaultColWidth="11.375" defaultRowHeight="15.75"/>
  <cols>
    <col min="1" max="1" width="33.625" style="6" customWidth="1"/>
    <col min="2" max="5" width="21.5" style="1" customWidth="1"/>
    <col min="6" max="23" width="11.375" style="14"/>
    <col min="24" max="16384" width="11.375" style="1"/>
  </cols>
  <sheetData>
    <row r="1" spans="1:23" ht="18.75" customHeight="1">
      <c r="A1" s="1119" t="str">
        <f>'A -Edo. Sit. Financiera'!A2:F2</f>
        <v>UNIVERSIDAD TECNOLOGICA DE QUERETARO</v>
      </c>
      <c r="B1" s="1120"/>
      <c r="C1" s="1120"/>
      <c r="D1" s="1120"/>
      <c r="E1" s="1121"/>
    </row>
    <row r="2" spans="1:23" ht="24" customHeight="1">
      <c r="A2" s="1038" t="s">
        <v>427</v>
      </c>
      <c r="B2" s="1039"/>
      <c r="C2" s="1039"/>
      <c r="D2" s="1039"/>
      <c r="E2" s="1040"/>
    </row>
    <row r="3" spans="1:23" ht="22.5" customHeight="1">
      <c r="A3" s="1122" t="s">
        <v>437</v>
      </c>
      <c r="B3" s="1123"/>
      <c r="C3" s="1123"/>
      <c r="D3" s="1123"/>
      <c r="E3" s="1124"/>
    </row>
    <row r="4" spans="1:23" ht="21" customHeight="1" thickBot="1">
      <c r="A4" s="1125" t="str">
        <f>'D -Edo. de Cambios Sit. Financ.'!A4:F4</f>
        <v>DEL MES DE ENERO AL MES DICIEMBRE DEL 2017</v>
      </c>
      <c r="B4" s="1126"/>
      <c r="C4" s="1126"/>
      <c r="D4" s="1126"/>
      <c r="E4" s="1127"/>
    </row>
    <row r="5" spans="1:23" s="134" customFormat="1" ht="18.75" customHeight="1">
      <c r="A5" s="278" t="s">
        <v>289</v>
      </c>
      <c r="B5" s="279" t="s">
        <v>290</v>
      </c>
      <c r="C5" s="279" t="s">
        <v>14</v>
      </c>
      <c r="D5" s="279" t="s">
        <v>13</v>
      </c>
      <c r="E5" s="280" t="s">
        <v>12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</row>
    <row r="6" spans="1:23">
      <c r="A6" s="5" t="s">
        <v>2</v>
      </c>
      <c r="B6" s="10"/>
      <c r="C6" s="10"/>
      <c r="D6" s="10"/>
      <c r="E6" s="12"/>
    </row>
    <row r="7" spans="1:23">
      <c r="A7" s="5" t="s">
        <v>3</v>
      </c>
      <c r="B7" s="10"/>
      <c r="C7" s="10"/>
      <c r="D7" s="10"/>
      <c r="E7" s="12"/>
    </row>
    <row r="8" spans="1:23">
      <c r="A8" s="5" t="s">
        <v>295</v>
      </c>
      <c r="B8" s="10"/>
      <c r="C8" s="10"/>
      <c r="D8" s="10"/>
      <c r="E8" s="12"/>
    </row>
    <row r="9" spans="1:23">
      <c r="A9" s="9" t="s">
        <v>4</v>
      </c>
      <c r="B9" s="10"/>
      <c r="C9" s="10"/>
      <c r="D9" s="10"/>
      <c r="E9" s="12"/>
    </row>
    <row r="10" spans="1:23">
      <c r="A10" s="9" t="s">
        <v>5</v>
      </c>
      <c r="B10" s="10"/>
      <c r="C10" s="10"/>
      <c r="D10" s="10"/>
      <c r="E10" s="12"/>
    </row>
    <row r="11" spans="1:23">
      <c r="A11" s="9" t="s">
        <v>6</v>
      </c>
      <c r="B11" s="10"/>
      <c r="C11" s="10"/>
      <c r="D11" s="10"/>
      <c r="E11" s="12"/>
    </row>
    <row r="12" spans="1:23">
      <c r="A12" s="5" t="s">
        <v>291</v>
      </c>
      <c r="B12" s="10"/>
      <c r="C12" s="10"/>
      <c r="D12" s="10"/>
      <c r="E12" s="12"/>
    </row>
    <row r="13" spans="1:23" ht="31.5">
      <c r="A13" s="9" t="s">
        <v>292</v>
      </c>
      <c r="B13" s="10"/>
      <c r="C13" s="10"/>
      <c r="D13" s="10"/>
      <c r="E13" s="12"/>
    </row>
    <row r="14" spans="1:23">
      <c r="A14" s="9" t="s">
        <v>7</v>
      </c>
      <c r="B14" s="10"/>
      <c r="C14" s="10"/>
      <c r="D14" s="10"/>
      <c r="E14" s="12"/>
    </row>
    <row r="15" spans="1:23">
      <c r="A15" s="9" t="s">
        <v>5</v>
      </c>
      <c r="B15" s="10"/>
      <c r="C15" s="10"/>
      <c r="D15" s="10"/>
      <c r="E15" s="12"/>
    </row>
    <row r="16" spans="1:23">
      <c r="A16" s="9" t="s">
        <v>6</v>
      </c>
      <c r="B16" s="10"/>
      <c r="C16" s="10"/>
      <c r="D16" s="10"/>
      <c r="E16" s="12"/>
    </row>
    <row r="17" spans="1:5">
      <c r="A17" s="4" t="s">
        <v>293</v>
      </c>
      <c r="B17" s="10"/>
      <c r="C17" s="10"/>
      <c r="D17" s="10"/>
      <c r="E17" s="12"/>
    </row>
    <row r="18" spans="1:5">
      <c r="A18" s="5" t="s">
        <v>294</v>
      </c>
      <c r="B18" s="10"/>
      <c r="C18" s="10"/>
      <c r="D18" s="10"/>
      <c r="E18" s="12"/>
    </row>
    <row r="19" spans="1:5">
      <c r="A19" s="5" t="s">
        <v>295</v>
      </c>
      <c r="B19" s="10"/>
      <c r="C19" s="10"/>
      <c r="D19" s="10"/>
      <c r="E19" s="12"/>
    </row>
    <row r="20" spans="1:5">
      <c r="A20" s="9" t="s">
        <v>4</v>
      </c>
      <c r="B20" s="10"/>
      <c r="C20" s="10"/>
      <c r="D20" s="10"/>
      <c r="E20" s="12"/>
    </row>
    <row r="21" spans="1:5">
      <c r="A21" s="9" t="s">
        <v>5</v>
      </c>
      <c r="B21" s="10"/>
      <c r="C21" s="10"/>
      <c r="D21" s="10"/>
      <c r="E21" s="12"/>
    </row>
    <row r="22" spans="1:5">
      <c r="A22" s="9" t="s">
        <v>6</v>
      </c>
      <c r="B22" s="10"/>
      <c r="C22" s="10"/>
      <c r="D22" s="10"/>
      <c r="E22" s="12"/>
    </row>
    <row r="23" spans="1:5">
      <c r="A23" s="7" t="s">
        <v>291</v>
      </c>
      <c r="B23" s="10"/>
      <c r="C23" s="10"/>
      <c r="D23" s="10"/>
      <c r="E23" s="12"/>
    </row>
    <row r="24" spans="1:5" ht="18" customHeight="1">
      <c r="A24" s="9" t="s">
        <v>8</v>
      </c>
      <c r="B24" s="10"/>
      <c r="C24" s="10"/>
      <c r="D24" s="10"/>
      <c r="E24" s="12"/>
    </row>
    <row r="25" spans="1:5">
      <c r="A25" s="9" t="s">
        <v>7</v>
      </c>
      <c r="B25" s="10"/>
      <c r="C25" s="10"/>
      <c r="D25" s="10"/>
      <c r="E25" s="12"/>
    </row>
    <row r="26" spans="1:5">
      <c r="A26" s="9" t="s">
        <v>5</v>
      </c>
      <c r="B26" s="10"/>
      <c r="C26" s="10"/>
      <c r="D26" s="10"/>
      <c r="E26" s="12"/>
    </row>
    <row r="27" spans="1:5">
      <c r="A27" s="9" t="s">
        <v>6</v>
      </c>
      <c r="B27" s="10"/>
      <c r="C27" s="10"/>
      <c r="D27" s="10"/>
      <c r="E27" s="12"/>
    </row>
    <row r="28" spans="1:5">
      <c r="A28" s="9" t="s">
        <v>9</v>
      </c>
      <c r="B28" s="10"/>
      <c r="C28" s="10"/>
      <c r="D28" s="10"/>
      <c r="E28" s="12"/>
    </row>
    <row r="29" spans="1:5">
      <c r="A29" s="7" t="s">
        <v>10</v>
      </c>
      <c r="B29" s="10"/>
      <c r="C29" s="10"/>
      <c r="D29" s="789">
        <v>4436201</v>
      </c>
      <c r="E29" s="790">
        <v>25411389</v>
      </c>
    </row>
    <row r="30" spans="1:5">
      <c r="A30" s="7" t="s">
        <v>11</v>
      </c>
      <c r="B30" s="10"/>
      <c r="C30" s="10"/>
      <c r="D30" s="10"/>
      <c r="E30" s="12"/>
    </row>
    <row r="31" spans="1:5" ht="5.25" customHeight="1" thickBot="1">
      <c r="A31" s="8"/>
      <c r="B31" s="11"/>
      <c r="C31" s="11"/>
      <c r="D31" s="11"/>
      <c r="E31" s="13"/>
    </row>
    <row r="32" spans="1:5" ht="6" customHeight="1" thickBot="1">
      <c r="A32" s="137"/>
      <c r="B32" s="14"/>
      <c r="C32" s="14"/>
      <c r="D32" s="14"/>
      <c r="E32" s="14"/>
    </row>
    <row r="33" spans="1:23" ht="36" customHeight="1">
      <c r="A33" s="139"/>
      <c r="B33" s="140"/>
      <c r="C33" s="140"/>
      <c r="D33" s="140"/>
      <c r="E33" s="141"/>
    </row>
    <row r="34" spans="1:23" ht="7.5" customHeight="1">
      <c r="A34" s="499" t="s">
        <v>659</v>
      </c>
      <c r="B34" s="480"/>
      <c r="C34" s="2"/>
      <c r="D34" s="480" t="s">
        <v>647</v>
      </c>
      <c r="E34" s="3"/>
    </row>
    <row r="35" spans="1:23">
      <c r="A35" s="1128" t="s">
        <v>656</v>
      </c>
      <c r="B35" s="1129"/>
      <c r="C35" s="481"/>
      <c r="D35" s="486" t="s">
        <v>660</v>
      </c>
      <c r="E35" s="3"/>
    </row>
    <row r="36" spans="1:23" ht="14.25" customHeight="1">
      <c r="A36" s="1128" t="s">
        <v>657</v>
      </c>
      <c r="B36" s="1129"/>
      <c r="C36" s="481"/>
      <c r="D36" s="487" t="s">
        <v>661</v>
      </c>
      <c r="E36" s="504"/>
    </row>
    <row r="37" spans="1:23" s="134" customFormat="1" ht="24" customHeight="1" thickBot="1">
      <c r="A37" s="1064" t="s">
        <v>388</v>
      </c>
      <c r="B37" s="1065"/>
      <c r="C37" s="1065"/>
      <c r="D37" s="1065"/>
      <c r="E37" s="1066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</row>
    <row r="38" spans="1:23">
      <c r="A38" s="137"/>
      <c r="B38" s="14"/>
      <c r="C38" s="14"/>
      <c r="D38" s="14"/>
      <c r="E38" s="14"/>
    </row>
    <row r="39" spans="1:23">
      <c r="A39" s="137"/>
      <c r="B39" s="14"/>
      <c r="C39" s="14"/>
      <c r="D39" s="14"/>
      <c r="E39" s="14"/>
    </row>
    <row r="40" spans="1:23">
      <c r="A40" s="137"/>
      <c r="B40" s="14"/>
      <c r="C40" s="14"/>
      <c r="D40" s="14"/>
      <c r="E40" s="14"/>
    </row>
    <row r="41" spans="1:23">
      <c r="A41" s="137"/>
      <c r="B41" s="14"/>
      <c r="C41" s="14"/>
      <c r="D41" s="14"/>
      <c r="E41" s="14"/>
    </row>
    <row r="42" spans="1:23" s="14" customFormat="1">
      <c r="A42" s="137"/>
    </row>
    <row r="43" spans="1:23" s="14" customFormat="1">
      <c r="A43" s="137"/>
    </row>
    <row r="44" spans="1:23" s="14" customFormat="1">
      <c r="A44" s="137"/>
    </row>
    <row r="45" spans="1:23" s="14" customFormat="1">
      <c r="A45" s="137"/>
    </row>
    <row r="46" spans="1:23" s="14" customFormat="1">
      <c r="A46" s="137"/>
    </row>
    <row r="47" spans="1:23" s="14" customFormat="1">
      <c r="A47" s="137"/>
    </row>
    <row r="48" spans="1:23" s="14" customFormat="1">
      <c r="A48" s="137"/>
    </row>
    <row r="49" spans="1:1" s="14" customFormat="1">
      <c r="A49" s="137"/>
    </row>
    <row r="50" spans="1:1" s="14" customFormat="1">
      <c r="A50" s="137"/>
    </row>
    <row r="51" spans="1:1" s="14" customFormat="1">
      <c r="A51" s="137"/>
    </row>
    <row r="52" spans="1:1" s="14" customFormat="1">
      <c r="A52" s="137"/>
    </row>
    <row r="53" spans="1:1" s="14" customFormat="1">
      <c r="A53" s="137"/>
    </row>
    <row r="54" spans="1:1" s="14" customFormat="1">
      <c r="A54" s="137"/>
    </row>
    <row r="55" spans="1:1" s="14" customFormat="1">
      <c r="A55" s="137"/>
    </row>
    <row r="56" spans="1:1" s="14" customFormat="1">
      <c r="A56" s="137"/>
    </row>
    <row r="57" spans="1:1" s="14" customFormat="1">
      <c r="A57" s="137"/>
    </row>
    <row r="58" spans="1:1" s="14" customFormat="1">
      <c r="A58" s="137"/>
    </row>
    <row r="59" spans="1:1" s="14" customFormat="1">
      <c r="A59" s="137"/>
    </row>
    <row r="60" spans="1:1" s="14" customFormat="1">
      <c r="A60" s="137"/>
    </row>
    <row r="61" spans="1:1" s="14" customFormat="1">
      <c r="A61" s="137"/>
    </row>
    <row r="62" spans="1:1" s="14" customFormat="1">
      <c r="A62" s="137"/>
    </row>
    <row r="63" spans="1:1" s="14" customFormat="1">
      <c r="A63" s="137"/>
    </row>
    <row r="64" spans="1:1" s="14" customFormat="1">
      <c r="A64" s="137"/>
    </row>
    <row r="65" spans="1:1" s="14" customFormat="1">
      <c r="A65" s="137"/>
    </row>
    <row r="66" spans="1:1" s="14" customFormat="1">
      <c r="A66" s="137"/>
    </row>
    <row r="67" spans="1:1" s="14" customFormat="1">
      <c r="A67" s="137"/>
    </row>
    <row r="68" spans="1:1" s="14" customFormat="1">
      <c r="A68" s="137"/>
    </row>
    <row r="69" spans="1:1" s="14" customFormat="1">
      <c r="A69" s="137"/>
    </row>
    <row r="70" spans="1:1" s="14" customFormat="1">
      <c r="A70" s="137"/>
    </row>
    <row r="71" spans="1:1" s="14" customFormat="1">
      <c r="A71" s="137"/>
    </row>
    <row r="72" spans="1:1" s="14" customFormat="1">
      <c r="A72" s="137"/>
    </row>
    <row r="73" spans="1:1" s="14" customFormat="1">
      <c r="A73" s="137"/>
    </row>
    <row r="74" spans="1:1" s="14" customFormat="1">
      <c r="A74" s="137"/>
    </row>
    <row r="75" spans="1:1" s="14" customFormat="1">
      <c r="A75" s="137"/>
    </row>
    <row r="76" spans="1:1" s="14" customFormat="1">
      <c r="A76" s="137"/>
    </row>
    <row r="77" spans="1:1" s="14" customFormat="1">
      <c r="A77" s="137"/>
    </row>
    <row r="78" spans="1:1" s="14" customFormat="1">
      <c r="A78" s="137"/>
    </row>
    <row r="79" spans="1:1" s="14" customFormat="1">
      <c r="A79" s="137"/>
    </row>
    <row r="80" spans="1:1" s="14" customFormat="1">
      <c r="A80" s="137"/>
    </row>
    <row r="81" spans="1:1" s="14" customFormat="1">
      <c r="A81" s="137"/>
    </row>
    <row r="82" spans="1:1" s="14" customFormat="1">
      <c r="A82" s="137"/>
    </row>
    <row r="83" spans="1:1" s="14" customFormat="1">
      <c r="A83" s="137"/>
    </row>
    <row r="84" spans="1:1" s="14" customFormat="1">
      <c r="A84" s="137"/>
    </row>
    <row r="85" spans="1:1" s="14" customFormat="1">
      <c r="A85" s="137"/>
    </row>
    <row r="86" spans="1:1" s="14" customFormat="1">
      <c r="A86" s="137"/>
    </row>
    <row r="87" spans="1:1" s="14" customFormat="1">
      <c r="A87" s="137"/>
    </row>
    <row r="88" spans="1:1" s="14" customFormat="1">
      <c r="A88" s="137"/>
    </row>
    <row r="89" spans="1:1" s="14" customFormat="1">
      <c r="A89" s="137"/>
    </row>
    <row r="90" spans="1:1" s="14" customFormat="1">
      <c r="A90" s="137"/>
    </row>
    <row r="91" spans="1:1" s="14" customFormat="1">
      <c r="A91" s="137"/>
    </row>
    <row r="92" spans="1:1" s="14" customFormat="1">
      <c r="A92" s="137"/>
    </row>
    <row r="93" spans="1:1" s="14" customFormat="1">
      <c r="A93" s="137"/>
    </row>
    <row r="94" spans="1:1" s="14" customFormat="1">
      <c r="A94" s="137"/>
    </row>
    <row r="95" spans="1:1" s="14" customFormat="1">
      <c r="A95" s="137"/>
    </row>
    <row r="96" spans="1:1" s="14" customFormat="1">
      <c r="A96" s="137"/>
    </row>
    <row r="97" spans="1:1" s="14" customFormat="1">
      <c r="A97" s="137"/>
    </row>
    <row r="98" spans="1:1" s="14" customFormat="1">
      <c r="A98" s="137"/>
    </row>
    <row r="99" spans="1:1" s="14" customFormat="1">
      <c r="A99" s="137"/>
    </row>
    <row r="100" spans="1:1" s="14" customFormat="1">
      <c r="A100" s="137"/>
    </row>
    <row r="101" spans="1:1" s="14" customFormat="1">
      <c r="A101" s="137"/>
    </row>
    <row r="102" spans="1:1" s="14" customFormat="1">
      <c r="A102" s="137"/>
    </row>
    <row r="103" spans="1:1" s="14" customFormat="1">
      <c r="A103" s="137"/>
    </row>
    <row r="104" spans="1:1" s="14" customFormat="1">
      <c r="A104" s="137"/>
    </row>
    <row r="105" spans="1:1" s="14" customFormat="1">
      <c r="A105" s="137"/>
    </row>
    <row r="106" spans="1:1" s="14" customFormat="1">
      <c r="A106" s="137"/>
    </row>
    <row r="107" spans="1:1" s="14" customFormat="1">
      <c r="A107" s="137"/>
    </row>
    <row r="108" spans="1:1" s="14" customFormat="1">
      <c r="A108" s="137"/>
    </row>
    <row r="109" spans="1:1" s="14" customFormat="1">
      <c r="A109" s="137"/>
    </row>
    <row r="110" spans="1:1" s="14" customFormat="1">
      <c r="A110" s="137"/>
    </row>
    <row r="111" spans="1:1" s="14" customFormat="1">
      <c r="A111" s="137"/>
    </row>
    <row r="112" spans="1:1" s="14" customFormat="1">
      <c r="A112" s="137"/>
    </row>
    <row r="113" spans="1:1" s="14" customFormat="1">
      <c r="A113" s="137"/>
    </row>
    <row r="114" spans="1:1" s="14" customFormat="1">
      <c r="A114" s="137"/>
    </row>
    <row r="115" spans="1:1" s="14" customFormat="1">
      <c r="A115" s="137"/>
    </row>
    <row r="116" spans="1:1" s="14" customFormat="1">
      <c r="A116" s="137"/>
    </row>
    <row r="117" spans="1:1" s="14" customFormat="1">
      <c r="A117" s="137"/>
    </row>
    <row r="118" spans="1:1" s="14" customFormat="1">
      <c r="A118" s="137"/>
    </row>
    <row r="119" spans="1:1" s="14" customFormat="1">
      <c r="A119" s="137"/>
    </row>
    <row r="120" spans="1:1" s="14" customFormat="1">
      <c r="A120" s="137"/>
    </row>
    <row r="121" spans="1:1" s="14" customFormat="1">
      <c r="A121" s="137"/>
    </row>
    <row r="122" spans="1:1" s="14" customFormat="1">
      <c r="A122" s="137"/>
    </row>
    <row r="123" spans="1:1" s="14" customFormat="1">
      <c r="A123" s="137"/>
    </row>
    <row r="124" spans="1:1" s="14" customFormat="1">
      <c r="A124" s="137"/>
    </row>
    <row r="125" spans="1:1" s="14" customFormat="1">
      <c r="A125" s="137"/>
    </row>
    <row r="126" spans="1:1" s="14" customFormat="1">
      <c r="A126" s="137"/>
    </row>
    <row r="127" spans="1:1" s="14" customFormat="1">
      <c r="A127" s="137"/>
    </row>
    <row r="128" spans="1:1" s="14" customFormat="1">
      <c r="A128" s="137"/>
    </row>
    <row r="129" spans="1:1" s="14" customFormat="1">
      <c r="A129" s="137"/>
    </row>
    <row r="130" spans="1:1" s="14" customFormat="1">
      <c r="A130" s="137"/>
    </row>
    <row r="131" spans="1:1" s="14" customFormat="1">
      <c r="A131" s="137"/>
    </row>
    <row r="132" spans="1:1" s="14" customFormat="1">
      <c r="A132" s="137"/>
    </row>
    <row r="133" spans="1:1" s="14" customFormat="1">
      <c r="A133" s="137"/>
    </row>
    <row r="134" spans="1:1" s="14" customFormat="1">
      <c r="A134" s="137"/>
    </row>
    <row r="135" spans="1:1" s="14" customFormat="1">
      <c r="A135" s="137"/>
    </row>
    <row r="136" spans="1:1" s="14" customFormat="1">
      <c r="A136" s="137"/>
    </row>
    <row r="137" spans="1:1" s="14" customFormat="1">
      <c r="A137" s="137"/>
    </row>
    <row r="138" spans="1:1" s="14" customFormat="1">
      <c r="A138" s="137"/>
    </row>
    <row r="139" spans="1:1" s="14" customFormat="1">
      <c r="A139" s="137"/>
    </row>
    <row r="140" spans="1:1" s="14" customFormat="1">
      <c r="A140" s="137"/>
    </row>
    <row r="141" spans="1:1" s="14" customFormat="1">
      <c r="A141" s="137"/>
    </row>
    <row r="142" spans="1:1" s="14" customFormat="1">
      <c r="A142" s="137"/>
    </row>
    <row r="143" spans="1:1" s="14" customFormat="1">
      <c r="A143" s="137"/>
    </row>
    <row r="144" spans="1:1" s="14" customFormat="1">
      <c r="A144" s="137"/>
    </row>
    <row r="145" spans="1:1" s="14" customFormat="1">
      <c r="A145" s="137"/>
    </row>
    <row r="146" spans="1:1" s="14" customFormat="1">
      <c r="A146" s="137"/>
    </row>
    <row r="147" spans="1:1" s="14" customFormat="1">
      <c r="A147" s="137"/>
    </row>
    <row r="148" spans="1:1" s="14" customFormat="1">
      <c r="A148" s="137"/>
    </row>
    <row r="149" spans="1:1" s="14" customFormat="1">
      <c r="A149" s="137"/>
    </row>
    <row r="150" spans="1:1" s="14" customFormat="1">
      <c r="A150" s="137"/>
    </row>
    <row r="151" spans="1:1" s="14" customFormat="1">
      <c r="A151" s="137"/>
    </row>
    <row r="152" spans="1:1" s="14" customFormat="1">
      <c r="A152" s="137"/>
    </row>
    <row r="153" spans="1:1" s="14" customFormat="1">
      <c r="A153" s="137"/>
    </row>
    <row r="154" spans="1:1" s="14" customFormat="1">
      <c r="A154" s="137"/>
    </row>
    <row r="155" spans="1:1" s="14" customFormat="1">
      <c r="A155" s="137"/>
    </row>
    <row r="156" spans="1:1" s="14" customFormat="1">
      <c r="A156" s="137"/>
    </row>
    <row r="157" spans="1:1" s="14" customFormat="1">
      <c r="A157" s="137"/>
    </row>
    <row r="158" spans="1:1" s="14" customFormat="1">
      <c r="A158" s="137"/>
    </row>
    <row r="159" spans="1:1" s="14" customFormat="1">
      <c r="A159" s="137"/>
    </row>
    <row r="160" spans="1:1" s="14" customFormat="1">
      <c r="A160" s="137"/>
    </row>
    <row r="161" spans="1:1" s="14" customFormat="1">
      <c r="A161" s="137"/>
    </row>
  </sheetData>
  <mergeCells count="7">
    <mergeCell ref="A1:E1"/>
    <mergeCell ref="A3:E3"/>
    <mergeCell ref="A4:E4"/>
    <mergeCell ref="A37:E37"/>
    <mergeCell ref="A2:E2"/>
    <mergeCell ref="A35:B35"/>
    <mergeCell ref="A36:B36"/>
  </mergeCells>
  <phoneticPr fontId="5" type="noConversion"/>
  <printOptions horizontalCentered="1" verticalCentered="1"/>
  <pageMargins left="0.9055118110236221" right="1.1023622047244095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32</vt:i4>
      </vt:variant>
    </vt:vector>
  </HeadingPairs>
  <TitlesOfParts>
    <vt:vector size="54" baseType="lpstr">
      <vt:lpstr>A -Edo. Sit. Financiera</vt:lpstr>
      <vt:lpstr>B- Edo. de Actividades</vt:lpstr>
      <vt:lpstr>C - Edo. Vari. Haci. Pub.</vt:lpstr>
      <vt:lpstr>D -Edo. de Cambios Sit. Financ.</vt:lpstr>
      <vt:lpstr>C. Edo Variacion Patrimonio</vt:lpstr>
      <vt:lpstr>E - Edo. de Flujo Efec.</vt:lpstr>
      <vt:lpstr>H- Pasivos Contig.</vt:lpstr>
      <vt:lpstr>ANALITICO ACTIVO</vt:lpstr>
      <vt:lpstr>G - Edo. Ana. Deu. y Pas.</vt:lpstr>
      <vt:lpstr>Edo Analitico x Financiamito</vt:lpstr>
      <vt:lpstr>Endeudamiento Neto</vt:lpstr>
      <vt:lpstr>Interes de Deuda</vt:lpstr>
      <vt:lpstr>ESF Detallando</vt:lpstr>
      <vt:lpstr>Inf. Analitico Deuda y Otros</vt:lpstr>
      <vt:lpstr>Inf. Analit Oblig Diferen Finan</vt:lpstr>
      <vt:lpstr>Balanza Comprobacion Dic-17</vt:lpstr>
      <vt:lpstr>Prog. y Proy Invercion</vt:lpstr>
      <vt:lpstr>Cobertura Finc.</vt:lpstr>
      <vt:lpstr>Esq. Bursatiles</vt:lpstr>
      <vt:lpstr>V</vt:lpstr>
      <vt:lpstr>X</vt:lpstr>
      <vt:lpstr>.</vt:lpstr>
      <vt:lpstr>'ANALITICO ACTIVO'!_GoBack</vt:lpstr>
      <vt:lpstr>'Cobertura Finc.'!_GoBack</vt:lpstr>
      <vt:lpstr>'Esq. Bursatiles'!_GoBack</vt:lpstr>
      <vt:lpstr>V!_GoBack</vt:lpstr>
      <vt:lpstr>'.'!Área_de_impresión</vt:lpstr>
      <vt:lpstr>'A -Edo. Sit. Financiera'!Área_de_impresión</vt:lpstr>
      <vt:lpstr>'ANALITICO ACTIVO'!Área_de_impresión</vt:lpstr>
      <vt:lpstr>'B- Edo. de Actividades'!Área_de_impresión</vt:lpstr>
      <vt:lpstr>'Balanza Comprobacion Dic-17'!Área_de_impresión</vt:lpstr>
      <vt:lpstr>'C - Edo. Vari. Haci. Pub.'!Área_de_impresión</vt:lpstr>
      <vt:lpstr>'C. Edo Variacion Patrimonio'!Área_de_impresión</vt:lpstr>
      <vt:lpstr>'Cobertura Finc.'!Área_de_impresión</vt:lpstr>
      <vt:lpstr>'D -Edo. de Cambios Sit. Financ.'!Área_de_impresión</vt:lpstr>
      <vt:lpstr>'E - Edo. de Flujo Efec.'!Área_de_impresión</vt:lpstr>
      <vt:lpstr>'Edo Analitico x Financiamito'!Área_de_impresión</vt:lpstr>
      <vt:lpstr>'Endeudamiento Neto'!Área_de_impresión</vt:lpstr>
      <vt:lpstr>'ESF Detallando'!Área_de_impresión</vt:lpstr>
      <vt:lpstr>'Esq. Bursatiles'!Área_de_impresión</vt:lpstr>
      <vt:lpstr>'G - Edo. Ana. Deu. y Pas.'!Área_de_impresión</vt:lpstr>
      <vt:lpstr>'H- Pasivos Contig.'!Área_de_impresión</vt:lpstr>
      <vt:lpstr>'Inf. Analit Oblig Diferen Finan'!Área_de_impresión</vt:lpstr>
      <vt:lpstr>'Inf. Analitico Deuda y Otros'!Área_de_impresión</vt:lpstr>
      <vt:lpstr>'Interes de Deuda'!Área_de_impresión</vt:lpstr>
      <vt:lpstr>'Prog. y Proy Invercion'!Área_de_impresión</vt:lpstr>
      <vt:lpstr>V!Área_de_impresión</vt:lpstr>
      <vt:lpstr>X!Área_de_impresión</vt:lpstr>
      <vt:lpstr>'Endeudamiento Neto'!OLE_LINK1</vt:lpstr>
      <vt:lpstr>'B- Edo. de Actividades'!Títulos_a_imprimir</vt:lpstr>
      <vt:lpstr>'Balanza Comprobacion Dic-17'!Títulos_a_imprimir</vt:lpstr>
      <vt:lpstr>'D -Edo. de Cambios Sit. Financ.'!Títulos_a_imprimir</vt:lpstr>
      <vt:lpstr>'ESF Detallando'!Títulos_a_imprimir</vt:lpstr>
      <vt:lpstr>X!Títulos_a_imprimir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Ruth Guadalupe Hernandez Salazar</cp:lastModifiedBy>
  <cp:lastPrinted>2018-01-05T19:46:34Z</cp:lastPrinted>
  <dcterms:created xsi:type="dcterms:W3CDTF">2014-12-18T21:03:52Z</dcterms:created>
  <dcterms:modified xsi:type="dcterms:W3CDTF">2018-01-05T21:16:30Z</dcterms:modified>
</cp:coreProperties>
</file>