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ESUPUESTOS 2017\DOCUMENTACIÓN IMPORTANTE\CUENTA PÚBLICA\"/>
    </mc:Choice>
  </mc:AlternateContent>
  <bookViews>
    <workbookView xWindow="0" yWindow="0" windowWidth="20490" windowHeight="7155" tabRatio="946" firstSheet="2" activeTab="7"/>
  </bookViews>
  <sheets>
    <sheet name="Edo. Ana. de Ing." sheetId="1" r:id="rId1"/>
    <sheet name="Edo. Ana. del Pres. Egres. Obj." sheetId="10" r:id="rId2"/>
    <sheet name="Edo. An. Pres. Egre. Cla. Econo" sheetId="12" r:id="rId3"/>
    <sheet name="Edo. An. Pres. Egres. Cla. Admi" sheetId="13" r:id="rId4"/>
    <sheet name="por función" sheetId="52" r:id="rId5"/>
    <sheet name="endeudamiento neto" sheetId="20" r:id="rId6"/>
    <sheet name="intereses de la deuda" sheetId="21" r:id="rId7"/>
    <sheet name="Gto. programatica" sheetId="19" r:id="rId8"/>
    <sheet name="Indicadores PF" sheetId="51" r:id="rId9"/>
    <sheet name=" Balance presupuestario" sheetId="25" r:id="rId10"/>
    <sheet name="Edo. Ana. de Ing. (2)" sheetId="29" r:id="rId11"/>
    <sheet name="Obj. del Gasto" sheetId="30" r:id="rId12"/>
    <sheet name="Edo. An. Pres. Egres.Cla. Admi." sheetId="14" r:id="rId13"/>
    <sheet name="Edo An Pres Egres Cla Funcional" sheetId="16" r:id="rId14"/>
    <sheet name="SERVICIOS PERSONALES" sheetId="22" r:id="rId15"/>
    <sheet name="Guía de cumplimiento" sheetId="31" r:id="rId16"/>
  </sheets>
  <definedNames>
    <definedName name="_xlnm.Print_Area" localSheetId="13">'Edo An Pres Egres Cla Funcional'!$A$1:$G$53</definedName>
  </definedNames>
  <calcPr calcId="152511"/>
  <fileRecoveryPr repairLoad="1"/>
</workbook>
</file>

<file path=xl/calcChain.xml><?xml version="1.0" encoding="utf-8"?>
<calcChain xmlns="http://schemas.openxmlformats.org/spreadsheetml/2006/main">
  <c r="F45" i="52" l="1"/>
  <c r="E45" i="52"/>
  <c r="C45" i="52"/>
  <c r="B45" i="52"/>
  <c r="G45" i="52"/>
  <c r="D45" i="52" l="1"/>
  <c r="D40" i="25" l="1"/>
  <c r="C40" i="25"/>
  <c r="B40" i="25"/>
  <c r="D20" i="25"/>
  <c r="C20" i="25"/>
  <c r="B20" i="25"/>
  <c r="D12" i="51"/>
  <c r="C12" i="51"/>
  <c r="D8" i="51"/>
  <c r="E27" i="51"/>
  <c r="D27" i="51"/>
  <c r="C27" i="51"/>
  <c r="D18" i="51"/>
  <c r="C18" i="51"/>
  <c r="E10" i="51"/>
  <c r="E9" i="51"/>
  <c r="E8" i="51" s="1"/>
  <c r="C8" i="51"/>
  <c r="D16" i="51" l="1"/>
  <c r="D22" i="51" s="1"/>
  <c r="E16" i="51"/>
  <c r="E22" i="51" s="1"/>
  <c r="C16" i="51"/>
  <c r="C22" i="51" s="1"/>
  <c r="E18" i="51"/>
  <c r="B28" i="25" l="1"/>
  <c r="D68" i="30" l="1"/>
  <c r="E68" i="30" s="1"/>
  <c r="G68" i="30" s="1"/>
  <c r="D67" i="30"/>
  <c r="E67" i="30" s="1"/>
  <c r="G67" i="30" s="1"/>
  <c r="D66" i="30"/>
  <c r="E66" i="30" s="1"/>
  <c r="G66" i="30" s="1"/>
  <c r="D65" i="30"/>
  <c r="E65" i="30" s="1"/>
  <c r="G65" i="30" s="1"/>
  <c r="D64" i="30"/>
  <c r="E64" i="30" s="1"/>
  <c r="G64" i="30" s="1"/>
  <c r="D63" i="30"/>
  <c r="E63" i="30" s="1"/>
  <c r="G63" i="30" s="1"/>
  <c r="D62" i="30"/>
  <c r="E62" i="30" s="1"/>
  <c r="G62" i="30" s="1"/>
  <c r="D61" i="30"/>
  <c r="E61" i="30" s="1"/>
  <c r="G61" i="30" s="1"/>
  <c r="G60" i="30"/>
  <c r="D60" i="30"/>
  <c r="E59" i="30"/>
  <c r="G59" i="30" s="1"/>
  <c r="D59" i="30"/>
  <c r="E58" i="30"/>
  <c r="G58" i="30" s="1"/>
  <c r="D58" i="30"/>
  <c r="C57" i="30"/>
  <c r="D57" i="30" s="1"/>
  <c r="G57" i="30" s="1"/>
  <c r="D56" i="30"/>
  <c r="D55" i="30"/>
  <c r="D54" i="30"/>
  <c r="G54" i="30" s="1"/>
  <c r="D53" i="30"/>
  <c r="G53" i="30" s="1"/>
  <c r="C53" i="30"/>
  <c r="F52" i="30"/>
  <c r="D52" i="30"/>
  <c r="G52" i="30" s="1"/>
  <c r="C52" i="30"/>
  <c r="E51" i="30"/>
  <c r="G51" i="30" s="1"/>
  <c r="D51" i="30"/>
  <c r="E50" i="30"/>
  <c r="G50" i="30" s="1"/>
  <c r="D50" i="30"/>
  <c r="E49" i="30"/>
  <c r="G49" i="30" s="1"/>
  <c r="D49" i="30"/>
  <c r="E48" i="30"/>
  <c r="G48" i="30" s="1"/>
  <c r="D48" i="30"/>
  <c r="E47" i="30"/>
  <c r="G47" i="30" s="1"/>
  <c r="D47" i="30"/>
  <c r="D46" i="30"/>
  <c r="G46" i="30" s="1"/>
  <c r="B45" i="30"/>
  <c r="D45" i="30" s="1"/>
  <c r="G45" i="30" s="1"/>
  <c r="D44" i="30"/>
  <c r="E44" i="30" s="1"/>
  <c r="D43" i="30"/>
  <c r="E43" i="30" s="1"/>
  <c r="D42" i="30"/>
  <c r="E42" i="30" s="1"/>
  <c r="D41" i="30"/>
  <c r="E41" i="30" s="1"/>
  <c r="G40" i="30"/>
  <c r="F40" i="30"/>
  <c r="D40" i="30"/>
  <c r="F39" i="30"/>
  <c r="D39" i="30"/>
  <c r="G39" i="30" s="1"/>
  <c r="D38" i="30"/>
  <c r="G38" i="30" s="1"/>
  <c r="D37" i="30"/>
  <c r="G37" i="30" s="1"/>
  <c r="D36" i="30"/>
  <c r="G36" i="30" s="1"/>
  <c r="D35" i="30"/>
  <c r="G35" i="30" s="1"/>
  <c r="D34" i="30"/>
  <c r="G34" i="30" s="1"/>
  <c r="D33" i="30"/>
  <c r="G33" i="30" s="1"/>
  <c r="D32" i="30"/>
  <c r="G32" i="30" s="1"/>
  <c r="D30" i="30"/>
  <c r="G30" i="30" s="1"/>
  <c r="D29" i="30"/>
  <c r="G29" i="30" s="1"/>
  <c r="D28" i="30"/>
  <c r="G28" i="30" s="1"/>
  <c r="D27" i="30"/>
  <c r="G27" i="30" s="1"/>
  <c r="D26" i="30"/>
  <c r="G26" i="30" s="1"/>
  <c r="D25" i="30"/>
  <c r="G25" i="30" s="1"/>
  <c r="D24" i="30"/>
  <c r="G24" i="30" s="1"/>
  <c r="D23" i="30"/>
  <c r="G23" i="30" s="1"/>
  <c r="D22" i="30"/>
  <c r="G22" i="30" s="1"/>
  <c r="D20" i="30"/>
  <c r="G20" i="30" s="1"/>
  <c r="D19" i="30"/>
  <c r="G19" i="30" s="1"/>
  <c r="C19" i="30"/>
  <c r="C85" i="30" s="1"/>
  <c r="D18" i="30"/>
  <c r="G18" i="30" s="1"/>
  <c r="G17" i="30"/>
  <c r="D17" i="30"/>
  <c r="D16" i="30"/>
  <c r="G16" i="30" s="1"/>
  <c r="G15" i="30"/>
  <c r="D15" i="30"/>
  <c r="B14" i="30"/>
  <c r="B85" i="30" s="1"/>
  <c r="D85" i="30" s="1"/>
  <c r="F53" i="29"/>
  <c r="E53" i="29"/>
  <c r="C53" i="29"/>
  <c r="D48" i="29"/>
  <c r="G48" i="29" s="1"/>
  <c r="C47" i="29"/>
  <c r="B47" i="29"/>
  <c r="B53" i="29" s="1"/>
  <c r="G37" i="29"/>
  <c r="D37" i="29"/>
  <c r="F26" i="29"/>
  <c r="E26" i="29"/>
  <c r="B26" i="29"/>
  <c r="G23" i="29"/>
  <c r="D23" i="29"/>
  <c r="C21" i="29"/>
  <c r="C26" i="29" s="1"/>
  <c r="B21" i="29"/>
  <c r="D16" i="29"/>
  <c r="F42" i="30" l="1"/>
  <c r="G42" i="30"/>
  <c r="G43" i="30"/>
  <c r="F43" i="30"/>
  <c r="F55" i="30"/>
  <c r="F44" i="30"/>
  <c r="G44" i="30"/>
  <c r="G41" i="30"/>
  <c r="F41" i="30"/>
  <c r="F47" i="30"/>
  <c r="F85" i="30" s="1"/>
  <c r="F49" i="30"/>
  <c r="F58" i="30"/>
  <c r="G55" i="30"/>
  <c r="G56" i="30"/>
  <c r="F61" i="30"/>
  <c r="F62" i="30"/>
  <c r="F63" i="30"/>
  <c r="F64" i="30"/>
  <c r="F65" i="30"/>
  <c r="F66" i="30"/>
  <c r="F67" i="30"/>
  <c r="F68" i="30"/>
  <c r="D14" i="30"/>
  <c r="G14" i="30" s="1"/>
  <c r="F48" i="30"/>
  <c r="F50" i="30"/>
  <c r="F51" i="30"/>
  <c r="E55" i="30"/>
  <c r="E56" i="30"/>
  <c r="F56" i="30" s="1"/>
  <c r="F59" i="30"/>
  <c r="D26" i="29"/>
  <c r="D21" i="29"/>
  <c r="G21" i="29" s="1"/>
  <c r="G16" i="29"/>
  <c r="G26" i="29" s="1"/>
  <c r="D47" i="29"/>
  <c r="D17" i="25"/>
  <c r="C17" i="25"/>
  <c r="B17" i="25"/>
  <c r="D14" i="25"/>
  <c r="C14" i="25"/>
  <c r="B14" i="25"/>
  <c r="D10" i="25"/>
  <c r="C10" i="25"/>
  <c r="B10" i="25"/>
  <c r="E53" i="1"/>
  <c r="F17" i="13"/>
  <c r="F19" i="13"/>
  <c r="F12" i="12"/>
  <c r="H12" i="22"/>
  <c r="C53" i="10"/>
  <c r="D48" i="1"/>
  <c r="G48" i="1" s="1"/>
  <c r="C47" i="1"/>
  <c r="B47" i="1"/>
  <c r="D47" i="1" s="1"/>
  <c r="G47" i="1" s="1"/>
  <c r="D37" i="1"/>
  <c r="G37" i="1" s="1"/>
  <c r="F26" i="1"/>
  <c r="E26" i="1"/>
  <c r="C21" i="1"/>
  <c r="F39" i="10"/>
  <c r="F40" i="10"/>
  <c r="F52" i="10"/>
  <c r="C57" i="10"/>
  <c r="C52" i="10"/>
  <c r="F68" i="10"/>
  <c r="F67" i="10"/>
  <c r="F66" i="10"/>
  <c r="F65" i="10"/>
  <c r="F64" i="10"/>
  <c r="F63" i="10"/>
  <c r="F62" i="10"/>
  <c r="F61" i="10"/>
  <c r="F59" i="10"/>
  <c r="F58" i="10"/>
  <c r="F56" i="10"/>
  <c r="F55" i="10"/>
  <c r="F51" i="10"/>
  <c r="F50" i="10"/>
  <c r="F49" i="10"/>
  <c r="F48" i="10"/>
  <c r="F47" i="10"/>
  <c r="F44" i="10"/>
  <c r="F43" i="10"/>
  <c r="F42" i="10"/>
  <c r="F41" i="10"/>
  <c r="E85" i="10"/>
  <c r="E85" i="30" l="1"/>
  <c r="G85" i="30" s="1"/>
  <c r="D53" i="29"/>
  <c r="G47" i="29"/>
  <c r="G54" i="29" s="1"/>
  <c r="B21" i="25"/>
  <c r="D28" i="25"/>
  <c r="C28" i="25"/>
  <c r="D21" i="25"/>
  <c r="C21" i="25"/>
  <c r="E12" i="22" l="1"/>
  <c r="H11" i="22"/>
  <c r="H34" i="22" s="1"/>
  <c r="G11" i="22"/>
  <c r="G34" i="22" s="1"/>
  <c r="F11" i="22"/>
  <c r="F34" i="22" s="1"/>
  <c r="E11" i="22"/>
  <c r="E34" i="22" s="1"/>
  <c r="D11" i="22"/>
  <c r="D34" i="22" s="1"/>
  <c r="C11" i="22"/>
  <c r="C34" i="22" s="1"/>
  <c r="F41" i="19" l="1"/>
  <c r="E41" i="19"/>
  <c r="C41" i="19"/>
  <c r="B41" i="19"/>
  <c r="G41" i="19"/>
  <c r="D41" i="19" l="1"/>
  <c r="F46" i="16" l="1"/>
  <c r="E46" i="16"/>
  <c r="C46" i="16"/>
  <c r="B46" i="16"/>
  <c r="G46" i="16"/>
  <c r="E42" i="13"/>
  <c r="D46" i="16" l="1"/>
  <c r="F16" i="14"/>
  <c r="E16" i="14"/>
  <c r="C16" i="14"/>
  <c r="B16" i="14"/>
  <c r="D16" i="14" s="1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B36" i="13"/>
  <c r="G16" i="14" l="1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F42" i="13"/>
  <c r="C42" i="13"/>
  <c r="B42" i="13"/>
  <c r="D42" i="13" l="1"/>
  <c r="G42" i="13" s="1"/>
  <c r="G20" i="12"/>
  <c r="G12" i="12"/>
  <c r="F24" i="12"/>
  <c r="E24" i="12"/>
  <c r="C24" i="12"/>
  <c r="D24" i="12" s="1"/>
  <c r="B24" i="12"/>
  <c r="D20" i="12"/>
  <c r="D15" i="12"/>
  <c r="G15" i="12" s="1"/>
  <c r="D12" i="12"/>
  <c r="G24" i="12" l="1"/>
  <c r="C19" i="10"/>
  <c r="G68" i="10"/>
  <c r="G67" i="10"/>
  <c r="G66" i="10"/>
  <c r="G65" i="10"/>
  <c r="G64" i="10"/>
  <c r="G63" i="10"/>
  <c r="G62" i="10"/>
  <c r="G61" i="10"/>
  <c r="G59" i="10"/>
  <c r="G58" i="10"/>
  <c r="G56" i="10"/>
  <c r="G55" i="10"/>
  <c r="G51" i="10"/>
  <c r="G50" i="10"/>
  <c r="G49" i="10"/>
  <c r="G48" i="10"/>
  <c r="G47" i="10"/>
  <c r="G44" i="10"/>
  <c r="G43" i="10"/>
  <c r="G42" i="10"/>
  <c r="G41" i="10"/>
  <c r="G40" i="10"/>
  <c r="G39" i="10"/>
  <c r="G37" i="10"/>
  <c r="G34" i="10"/>
  <c r="G33" i="10"/>
  <c r="G30" i="10"/>
  <c r="G29" i="10"/>
  <c r="G28" i="10"/>
  <c r="G27" i="10"/>
  <c r="G26" i="10"/>
  <c r="G25" i="10"/>
  <c r="G24" i="10"/>
  <c r="G23" i="10"/>
  <c r="G22" i="10"/>
  <c r="G20" i="10"/>
  <c r="G19" i="10"/>
  <c r="G18" i="10"/>
  <c r="G17" i="10"/>
  <c r="G16" i="10"/>
  <c r="G15" i="10"/>
  <c r="G14" i="10"/>
  <c r="E68" i="10"/>
  <c r="E67" i="10"/>
  <c r="E66" i="10"/>
  <c r="E65" i="10"/>
  <c r="E64" i="10"/>
  <c r="E63" i="10"/>
  <c r="E62" i="10"/>
  <c r="E61" i="10"/>
  <c r="E59" i="10"/>
  <c r="E58" i="10"/>
  <c r="E56" i="10"/>
  <c r="E55" i="10"/>
  <c r="E51" i="10"/>
  <c r="E50" i="10"/>
  <c r="E49" i="10"/>
  <c r="E48" i="10"/>
  <c r="E47" i="10"/>
  <c r="E44" i="10"/>
  <c r="E43" i="10"/>
  <c r="E42" i="10"/>
  <c r="E41" i="10"/>
  <c r="D68" i="10"/>
  <c r="D67" i="10"/>
  <c r="D66" i="10"/>
  <c r="D65" i="10"/>
  <c r="D64" i="10"/>
  <c r="D63" i="10"/>
  <c r="D62" i="10"/>
  <c r="D61" i="10"/>
  <c r="D60" i="10"/>
  <c r="G60" i="10" s="1"/>
  <c r="D59" i="10"/>
  <c r="D58" i="10"/>
  <c r="D57" i="10"/>
  <c r="G57" i="10" s="1"/>
  <c r="D56" i="10"/>
  <c r="D55" i="10"/>
  <c r="D54" i="10"/>
  <c r="D53" i="10"/>
  <c r="G53" i="10" s="1"/>
  <c r="D52" i="10"/>
  <c r="G52" i="10" s="1"/>
  <c r="D51" i="10"/>
  <c r="D50" i="10"/>
  <c r="D49" i="10"/>
  <c r="D48" i="10"/>
  <c r="D47" i="10"/>
  <c r="D46" i="10"/>
  <c r="G46" i="10" s="1"/>
  <c r="D45" i="10"/>
  <c r="G45" i="10" s="1"/>
  <c r="B45" i="10"/>
  <c r="D44" i="10"/>
  <c r="D43" i="10"/>
  <c r="D42" i="10"/>
  <c r="D41" i="10"/>
  <c r="D40" i="10"/>
  <c r="D39" i="10"/>
  <c r="D38" i="10"/>
  <c r="G38" i="10" s="1"/>
  <c r="D37" i="10"/>
  <c r="D36" i="10"/>
  <c r="G36" i="10" s="1"/>
  <c r="D35" i="10"/>
  <c r="G35" i="10" s="1"/>
  <c r="D34" i="10"/>
  <c r="D33" i="10"/>
  <c r="D32" i="10"/>
  <c r="G32" i="10" s="1"/>
  <c r="D30" i="10"/>
  <c r="D29" i="10"/>
  <c r="D28" i="10"/>
  <c r="D27" i="10"/>
  <c r="D26" i="10"/>
  <c r="D25" i="10"/>
  <c r="D24" i="10"/>
  <c r="D23" i="10"/>
  <c r="D22" i="10"/>
  <c r="D20" i="10"/>
  <c r="D19" i="10"/>
  <c r="D18" i="10"/>
  <c r="D17" i="10"/>
  <c r="D16" i="10"/>
  <c r="D15" i="10"/>
  <c r="B14" i="10"/>
  <c r="D14" i="10" s="1"/>
  <c r="G54" i="10" l="1"/>
  <c r="F85" i="10"/>
  <c r="C85" i="10"/>
  <c r="B85" i="10"/>
  <c r="D85" i="10" l="1"/>
  <c r="G85" i="10" s="1"/>
  <c r="F53" i="1"/>
  <c r="C53" i="1"/>
  <c r="B53" i="1"/>
  <c r="B21" i="1"/>
  <c r="D21" i="1" s="1"/>
  <c r="D23" i="1"/>
  <c r="G23" i="1" s="1"/>
  <c r="D16" i="1"/>
  <c r="G16" i="1" s="1"/>
  <c r="C26" i="1"/>
  <c r="G21" i="1" l="1"/>
  <c r="G26" i="1" s="1"/>
  <c r="B26" i="1"/>
  <c r="D26" i="1"/>
  <c r="C47" i="25"/>
  <c r="C48" i="25" s="1"/>
  <c r="D47" i="25"/>
  <c r="D48" i="25" s="1"/>
  <c r="D53" i="1" l="1"/>
  <c r="G54" i="1"/>
</calcChain>
</file>

<file path=xl/sharedStrings.xml><?xml version="1.0" encoding="utf-8"?>
<sst xmlns="http://schemas.openxmlformats.org/spreadsheetml/2006/main" count="977" uniqueCount="444">
  <si>
    <t>Activos Intangibles</t>
  </si>
  <si>
    <t>Aportaciones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</si>
  <si>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</si>
  <si>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</si>
  <si>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</si>
  <si>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</si>
  <si>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</si>
  <si>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 al Resto del Sector Público</t>
  </si>
  <si>
    <t>Transferencias a la Seguridad Social</t>
  </si>
  <si>
    <t>Donativos</t>
  </si>
  <si>
    <t>Transferencias al Exterior</t>
  </si>
  <si>
    <t>Apoyos  Financieros</t>
  </si>
  <si>
    <t>Inversión Pública</t>
  </si>
  <si>
    <t>Convenios</t>
  </si>
  <si>
    <t>Concepto</t>
  </si>
  <si>
    <t>Servicios Personales</t>
  </si>
  <si>
    <t>Materiales y Suministros</t>
  </si>
  <si>
    <t>Servicios Generales</t>
  </si>
  <si>
    <t>Subsidios y Subvenciones</t>
  </si>
  <si>
    <t>Pensiones y Jubilaciones</t>
  </si>
  <si>
    <t>Intereses de la Deuda Pública</t>
  </si>
  <si>
    <t>Comisiones de la Deuda Pública</t>
  </si>
  <si>
    <t>Gastos de la Deuda Pública</t>
  </si>
  <si>
    <t>Costo por Coberturas</t>
  </si>
  <si>
    <t>Total</t>
  </si>
  <si>
    <t>Rubro de Ingresos</t>
  </si>
  <si>
    <t>Ingreso</t>
  </si>
  <si>
    <t>Diferencia</t>
  </si>
  <si>
    <t>Estimado</t>
  </si>
  <si>
    <t>Ampliaciones y</t>
  </si>
  <si>
    <t>Reducciones</t>
  </si>
  <si>
    <t>Modificado</t>
  </si>
  <si>
    <t>Devengado</t>
  </si>
  <si>
    <t>Recaudado</t>
  </si>
  <si>
    <t>(3= 1 + 2)</t>
  </si>
  <si>
    <t>(6= 5 - 1 )</t>
  </si>
  <si>
    <t>Ingresos por Ventas de Bienes y Servicios</t>
  </si>
  <si>
    <t>Transferencias, Asignaciones, Subsidios y Otras  Ayudas</t>
  </si>
  <si>
    <t>Ingresos Derivados de Financiamientos</t>
  </si>
  <si>
    <t>Estado Analítico de Ingresos Por  Fuente de</t>
  </si>
  <si>
    <t>Financiamiento</t>
  </si>
  <si>
    <t>Ingresos del Gobierno</t>
  </si>
  <si>
    <t>Productos</t>
  </si>
  <si>
    <t>Corriente</t>
  </si>
  <si>
    <t>Capital</t>
  </si>
  <si>
    <t>Aprovechamientos</t>
  </si>
  <si>
    <t>Transferencias, Asifnaciones, Subsidios y Otras Ayudas</t>
  </si>
  <si>
    <t>Ingresos de Organismos y Empresas</t>
  </si>
  <si>
    <t>Transferencias, Asignaciones, Subsidios y Otras Ayudas</t>
  </si>
  <si>
    <t>Ingresos derivados de financiamiento</t>
  </si>
  <si>
    <t>Clasificación por Objeto del Gasto (Capitulo y Concepto)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</si>
  <si>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</si>
  <si>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</si>
  <si>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</si>
  <si>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</si>
  <si>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</si>
  <si>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</si>
  <si>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</si>
  <si>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</si>
  <si>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</si>
  <si>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 Adicionales y Especiales</t>
  </si>
  <si>
    <t>Seguridad Social</t>
  </si>
  <si>
    <t>Otras Prestaciones Sociales y Económicas</t>
  </si>
  <si>
    <t>Previsiones</t>
  </si>
  <si>
    <t>Pago de Estímulos a Servidores Públicos</t>
  </si>
  <si>
    <t>Alimentos y Utensilios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</si>
  <si>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</si>
  <si>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</si>
  <si>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</si>
  <si>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</si>
  <si>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Básicos</t>
  </si>
  <si>
    <t>Servicios de Arrendamiento</t>
  </si>
  <si>
    <t>Servicios Financieros, Bancarios y Comerciales</t>
  </si>
  <si>
    <t>Servicios de Comunicación Social y Publicidad.</t>
  </si>
  <si>
    <t>Servicios de Traslado y Viáticos</t>
  </si>
  <si>
    <t>Servicios Oficiales</t>
  </si>
  <si>
    <t>Otros  Servicios Generales</t>
  </si>
  <si>
    <t>Ayudas  Sociales</t>
  </si>
  <si>
    <t>Bienes Inmuebles</t>
  </si>
  <si>
    <t>Obra Pública  en Bienes de Dominio Público</t>
  </si>
  <si>
    <t>Obra Pública  en Bienes Propios</t>
  </si>
  <si>
    <t>Proyectos Productivos y Acciones de Fomento</t>
  </si>
  <si>
    <t>Inversiones Financieras y Otras  Provisiones</t>
  </si>
  <si>
    <t>Materiales      de       Administración,      Emisión       de Documentos y Artículos Oficiales</t>
  </si>
  <si>
    <t>Materias   Primas   y   Materiales   de    Producción   y Comercialización</t>
  </si>
  <si>
    <t>Materiales    y    Artículos    de     Construcción    y    de Reparación</t>
  </si>
  <si>
    <t>Vestuario, Blancos, Prendas de Protección y Artículos Deportivos</t>
  </si>
  <si>
    <t>Servicios Profesionales,  Científicos, Técnicos y Otros Servicios</t>
  </si>
  <si>
    <t>Servicios de Instalación, Reparación, Mantenimiento y Conservación</t>
  </si>
  <si>
    <t>Transferencias   Internas    y   Asignaciones   al Sector Público</t>
  </si>
  <si>
    <t>Transferencias  a   Fideicomisos,   Mandatos  y 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</si>
  <si>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</si>
  <si>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</si>
  <si>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</si>
  <si>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</si>
  <si>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</si>
  <si>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</si>
  <si>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</si>
  <si>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</si>
  <si>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Inversiones     Para    el     Fomento    de     Actividades Productivas</t>
  </si>
  <si>
    <t>Acciones y Participaciones de Capital</t>
  </si>
  <si>
    <t>Compra de Títulos y Valores</t>
  </si>
  <si>
    <t>Concesión de Préstamos</t>
  </si>
  <si>
    <t>Otras Inversiones Financieras</t>
  </si>
  <si>
    <t>Deuda Pública</t>
  </si>
  <si>
    <t>Adeudos de Ejercicios Fiscales Anteriores(Adefas)</t>
  </si>
  <si>
    <t>Total  del Gasto</t>
  </si>
  <si>
    <t>Estado Analitico del Ejercicio del Presupuesto de Egresos</t>
  </si>
  <si>
    <t>Inversiones     en     Fideicomisos,    Mandatos    y Otros Análogos</t>
  </si>
  <si>
    <t>Provisiones  para   Contingencias  y  Otras Erogaciones Especiales</t>
  </si>
  <si>
    <t xml:space="preserve">Participaciones  </t>
  </si>
  <si>
    <t xml:space="preserve">Amortización  de la Deuda Pública </t>
  </si>
  <si>
    <t>Estado Analitico de Ingresos</t>
  </si>
  <si>
    <t xml:space="preserve">          Corriente</t>
  </si>
  <si>
    <t xml:space="preserve">          Capital</t>
  </si>
  <si>
    <t>Estado Analítico del Ejercicio del Presupuesto de Egresos</t>
  </si>
  <si>
    <t>Gasto Corriente</t>
  </si>
  <si>
    <t>Gasto de Capital</t>
  </si>
  <si>
    <t>Amortización de la Deuda y Disminución de Pasivos</t>
  </si>
  <si>
    <t>Clasificación Económica (por  Tipo de Gasto)</t>
  </si>
  <si>
    <t>Clasificación Administrativa</t>
  </si>
  <si>
    <t>Poder Ejecutivo</t>
  </si>
  <si>
    <t>Poder Legislativo</t>
  </si>
  <si>
    <t>Poder Judicial</t>
  </si>
  <si>
    <t>Örganos Autónomos</t>
  </si>
  <si>
    <t xml:space="preserve">3 = (1 + 2 )  </t>
  </si>
  <si>
    <t xml:space="preserve">6 = ( 3 - 4 )  </t>
  </si>
  <si>
    <t>Gobierno</t>
  </si>
  <si>
    <t>Legislación</t>
  </si>
  <si>
    <t>Justicia</t>
  </si>
  <si>
    <t>Coordinación de la Política  de Gobierno</t>
  </si>
  <si>
    <t>Relaciones Exteriores</t>
  </si>
  <si>
    <t>Asuntos Financieros y Hacendarios</t>
  </si>
  <si>
    <t>Seguridad Nacional</t>
  </si>
  <si>
    <t>Asuntos de Orden 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</si>
  <si>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</si>
  <si>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</si>
  <si>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</si>
  <si>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</si>
  <si>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</si>
  <si>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</si>
  <si>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</si>
  <si>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</si>
  <si>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</si>
  <si>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</si>
  <si>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</si>
  <si>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</si>
  <si>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</si>
  <si>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Ciencia, Tecnología e Innovación</t>
  </si>
  <si>
    <t>Otras Industrias y Otros Asuntos Económicos</t>
  </si>
  <si>
    <t>Otras no Clasificadas en Funciones Anteriores</t>
  </si>
  <si>
    <t>Transacciones de la Deuda Publica  / Costo  Financiero de la Deuda</t>
  </si>
  <si>
    <t>Saneamiento del Sistema Financiero</t>
  </si>
  <si>
    <t>Adeudos de Ejercicios Fiscales Anteriores</t>
  </si>
  <si>
    <t>Transporte</t>
  </si>
  <si>
    <t>Comunicaciones</t>
  </si>
  <si>
    <t>Turismo</t>
  </si>
  <si>
    <t>Transferencias,  Participaciones   y   Aportaciones   entreDiferentes Niveles y Ordenes de Gobierno</t>
  </si>
  <si>
    <t>Ingresos excedentes</t>
  </si>
  <si>
    <t>Participaciones</t>
  </si>
  <si>
    <t xml:space="preserve">“Bajo protesta de decir verdad, declaro que los Estados Financieros y sus notas, son razonablemente correctos y son responsabilidad del emisor”. </t>
  </si>
  <si>
    <t>UNIVERSIDAD TECNOLÓGICA DE QUERÉTARO</t>
  </si>
  <si>
    <t>C.P. Apolinar Villegas Arcos</t>
  </si>
  <si>
    <t>Secretario de Administración y Finanzas</t>
  </si>
  <si>
    <t>UNIVESIDAD TECNOLÓGICA DE QUERÉTARO</t>
  </si>
  <si>
    <t>PC51</t>
  </si>
  <si>
    <t>PC52</t>
  </si>
  <si>
    <t>PC53</t>
  </si>
  <si>
    <t>PC54</t>
  </si>
  <si>
    <t>PC61</t>
  </si>
  <si>
    <t>PC71</t>
  </si>
  <si>
    <t>PC72</t>
  </si>
  <si>
    <t>PC81</t>
  </si>
  <si>
    <t>PC82</t>
  </si>
  <si>
    <t>PC83</t>
  </si>
  <si>
    <t>PC91</t>
  </si>
  <si>
    <t>PC92</t>
  </si>
  <si>
    <t>PC93</t>
  </si>
  <si>
    <t>PC94</t>
  </si>
  <si>
    <t>PC95</t>
  </si>
  <si>
    <t>PC96</t>
  </si>
  <si>
    <t>PC97</t>
  </si>
  <si>
    <t>PC98</t>
  </si>
  <si>
    <t>PC99</t>
  </si>
  <si>
    <t>PD01</t>
  </si>
  <si>
    <t>PD02</t>
  </si>
  <si>
    <t>PD03</t>
  </si>
  <si>
    <t>PD04</t>
  </si>
  <si>
    <t>PD05</t>
  </si>
  <si>
    <t>PD06</t>
  </si>
  <si>
    <t>PD07</t>
  </si>
  <si>
    <t>PD08</t>
  </si>
  <si>
    <t>Gasto por Categoría Programática</t>
  </si>
  <si>
    <t>Ampliaciones/</t>
  </si>
  <si>
    <t>(Reducciones)</t>
  </si>
  <si>
    <t>Programas</t>
  </si>
  <si>
    <t>Subsidios:   Sector   Social    y   Privado    o   Entidades   Federativas y Municipios</t>
  </si>
  <si>
    <t>Sujetos a Reglas de Operación</t>
  </si>
  <si>
    <t>Otros 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</si>
  <si>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</si>
  <si>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</si>
  <si>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</si>
  <si>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</si>
  <si>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</si>
  <si>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</si>
  <si>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  de    las   Fuerzas   Armadas   (Únicamente Gobierno Federal)</t>
  </si>
  <si>
    <t>Específicos</t>
  </si>
  <si>
    <t>Proyectos de Inversión</t>
  </si>
  <si>
    <t>Administrativos y de Apoyo</t>
  </si>
  <si>
    <t>Apoyo  al  proceso  presupuestario  y  para   mejorar  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</si>
  <si>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</si>
  <si>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</si>
  <si>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</si>
  <si>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</si>
  <si>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</si>
  <si>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</si>
  <si>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</si>
  <si>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</si>
  <si>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</si>
  <si>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 de inversión y reestructura depensiones</t>
  </si>
  <si>
    <t>Programas de Gasto Federalizado (Gobierno Federal)</t>
  </si>
  <si>
    <t>Gasto Federalizado</t>
  </si>
  <si>
    <t>Participaciones a entidades federativas y municipios</t>
  </si>
  <si>
    <t>Costo  financiero, deuda o apoyos a deudores y ahorradores de la banca</t>
  </si>
  <si>
    <t>Adeudos de ejercicios fiscales anteriores</t>
  </si>
  <si>
    <t>"Bajo protesta de decir verdad declaramos que los Estados Financieros y sus notas, son razonablemente correctos y son responsabilidad del emisor"</t>
  </si>
  <si>
    <t>______________________________________________________</t>
  </si>
  <si>
    <t>Universidad Tecnológica de Querétaro</t>
  </si>
  <si>
    <t>Endeudamiento Neto</t>
  </si>
  <si>
    <t>Identificación de Crédito o Instrumento</t>
  </si>
  <si>
    <t>Contratación/Colocación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</si>
  <si>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</si>
  <si>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</si>
  <si>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</si>
  <si>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</si>
  <si>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</si>
  <si>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</si>
  <si>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</si>
  <si>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</si>
  <si>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</si>
  <si>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</si>
  <si>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Intereses de Créditos Bancarios</t>
  </si>
  <si>
    <t>Total de Intereses de Otros Instrumentos de Deuda</t>
  </si>
  <si>
    <t>Secretario de  Administración y Finanzas</t>
  </si>
  <si>
    <t>Estado Analítico del Ejercicio del Presupuesto de Egresos Detallado - LDF</t>
  </si>
  <si>
    <t>(Clasificación de Servicios Personales por Categoría)</t>
  </si>
  <si>
    <t>Clasificación de Servicios Personales por Categoría</t>
  </si>
  <si>
    <t>(PESOS)</t>
  </si>
  <si>
    <t>Concepto (c)</t>
  </si>
  <si>
    <t>Subejercicio      (e)</t>
  </si>
  <si>
    <t>Aprobado (d)</t>
  </si>
  <si>
    <t xml:space="preserve">Ampliaciones/ (Reducciones) </t>
  </si>
  <si>
    <t xml:space="preserve">Modificado 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</si>
  <si>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</si>
  <si>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</si>
  <si>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</si>
  <si>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</si>
  <si>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</si>
  <si>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</si>
  <si>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</si>
  <si>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</si>
  <si>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</si>
  <si>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</si>
  <si>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</si>
  <si>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</si>
  <si>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</si>
  <si>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</si>
  <si>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Balance presupuestario</t>
  </si>
  <si>
    <t>Estimado/aprobado</t>
  </si>
  <si>
    <t>A. Ingresos totales</t>
  </si>
  <si>
    <t>Recaudado/pagado</t>
  </si>
  <si>
    <t>B. Egresos presupuestarios</t>
  </si>
  <si>
    <t>B1 gasto no etiquetado</t>
  </si>
  <si>
    <t>B2 gasto etiquetado</t>
  </si>
  <si>
    <t>C. Remanente del Ejercicio anterior</t>
  </si>
  <si>
    <t>C2 Remanentes de transferencias fed</t>
  </si>
  <si>
    <t>C1 Remanentes de ingresos libre disp.</t>
  </si>
  <si>
    <t>I. Balance presupuestario (I=A-B+C)</t>
  </si>
  <si>
    <t>II. Balance presupuestario sin financiamiento (II=I-A3)</t>
  </si>
  <si>
    <t xml:space="preserve">        A1 Ingresos libres de disposición</t>
  </si>
  <si>
    <t xml:space="preserve">        A2 Transferencias federales etiquetadas</t>
  </si>
  <si>
    <t xml:space="preserve">        A3. Financiamiento neto</t>
  </si>
  <si>
    <t xml:space="preserve">III. Balance presupuestario sin fin. Neto </t>
  </si>
  <si>
    <t>Concepto C</t>
  </si>
  <si>
    <t>E. Intereses comisiones y gastos</t>
  </si>
  <si>
    <t>IV. Balance primario (IV=III+E)</t>
  </si>
  <si>
    <t>concepto</t>
  </si>
  <si>
    <t>F. financiamiento</t>
  </si>
  <si>
    <t>G. Amortización de la deuda</t>
  </si>
  <si>
    <t>A3 Financiamiento neto</t>
  </si>
  <si>
    <t xml:space="preserve">A1 Ingresos de libre disposición </t>
  </si>
  <si>
    <t>F1 Financiamiento con fuente de pago de ing. Libre disp.</t>
  </si>
  <si>
    <t xml:space="preserve">      G1. Amortización de la deuda con gasto no etiquetado</t>
  </si>
  <si>
    <t>B1. Gasto no etiquetado</t>
  </si>
  <si>
    <t>C1. Remanentes de ingresos de libre disposición</t>
  </si>
  <si>
    <t>V. Balance presupuestario de recursos disponibles (V=A1+A3.1-B1+C1)</t>
  </si>
  <si>
    <t>A3.1 Financiamiento neto</t>
  </si>
  <si>
    <t>A2. Transferencias federales etiquetadas</t>
  </si>
  <si>
    <t>A3.2. Financiamiento neto con fuente de pago de Transferencias federales etiquetadas.</t>
  </si>
  <si>
    <t>C2 remanentes de transferencias federales etiquetadas aplicadas en el periodo</t>
  </si>
  <si>
    <t>VII Balance presupuestario de recursos etiquetados</t>
  </si>
  <si>
    <t>VIII Balance presupuestario de recursos etiquetados sin financ</t>
  </si>
  <si>
    <t xml:space="preserve">Del 01 de enero al 30 de septiembre de 2017 </t>
  </si>
  <si>
    <t>a)</t>
  </si>
  <si>
    <t xml:space="preserve">Nota: Se hace la observación que debido a las reglas de operación del proyecto especial PFCE, se tuvo que reintegrar la cantidad de $1,169,196.00, misma que ya viene </t>
  </si>
  <si>
    <t>reflejada en la columna de reducciones, así mismo se hizo la reclasificación de ampliaciones con los rubros de proyectos especiales.</t>
  </si>
  <si>
    <t>b) 1.</t>
  </si>
  <si>
    <t>b) 2.</t>
  </si>
  <si>
    <t>b) 3.</t>
  </si>
  <si>
    <t>c)</t>
  </si>
  <si>
    <t>Del 1o. de enero al 30 de septiembre 2017</t>
  </si>
  <si>
    <t>d)</t>
  </si>
  <si>
    <t>e) 1.</t>
  </si>
  <si>
    <t>e)</t>
  </si>
  <si>
    <t>LDF</t>
  </si>
  <si>
    <t>g)</t>
  </si>
  <si>
    <t>f)</t>
  </si>
  <si>
    <t>h)</t>
  </si>
  <si>
    <t>i)</t>
  </si>
  <si>
    <t>Clasificación Funcional (Finalidad y Función) del 01 de enero al 30 de septiembre de 2017</t>
  </si>
  <si>
    <t>Del 1 de enero al 30 de septiembre de 2017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</si>
  <si>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</si>
  <si>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</si>
  <si>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</si>
  <si>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</si>
  <si>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
(h)</t>
  </si>
  <si>
    <t>Comentarios
(i)</t>
  </si>
  <si>
    <t>SI</t>
  </si>
  <si>
    <t>NO</t>
  </si>
  <si>
    <t>Monto o valor 
(f)</t>
  </si>
  <si>
    <t>Unidad (pesos/porcentaje) (g)</t>
  </si>
  <si>
    <t>Mecanismo de Verificación 
(d)</t>
  </si>
  <si>
    <t xml:space="preserve">Fecha estimada de cumplimiento
(e) 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</si>
  <si>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</si>
  <si>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</si>
  <si>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</si>
  <si>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</si>
  <si>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</si>
  <si>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</si>
  <si>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</si>
  <si>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</si>
  <si>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</si>
  <si>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</si>
  <si>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</si>
  <si>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</si>
  <si>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</si>
  <si>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</si>
  <si>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</si>
  <si>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</si>
  <si>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</si>
  <si>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</si>
  <si>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</si>
  <si>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</si>
  <si>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</si>
  <si>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</si>
  <si>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</si>
  <si>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</si>
  <si>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</si>
  <si>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</si>
  <si>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</si>
  <si>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</si>
  <si>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</si>
  <si>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</si>
  <si>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</si>
  <si>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</si>
  <si>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</si>
  <si>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</si>
  <si>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</si>
  <si>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</si>
  <si>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</si>
  <si>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</si>
  <si>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</si>
  <si>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</si>
  <si>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</si>
  <si>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</si>
  <si>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</si>
  <si>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</si>
  <si>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</si>
  <si>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</si>
  <si>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</si>
  <si>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</si>
  <si>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</si>
  <si>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</si>
  <si>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</si>
  <si>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</si>
  <si>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</si>
  <si>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</si>
  <si>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</si>
  <si>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</si>
  <si>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</si>
  <si>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</si>
  <si>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</si>
  <si>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</si>
  <si>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</si>
  <si>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</si>
  <si>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</si>
  <si>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</si>
  <si>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</si>
  <si>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</si>
  <si>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</si>
  <si>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</si>
  <si>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</si>
  <si>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</si>
  <si>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</si>
  <si>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</si>
  <si>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</si>
  <si>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</si>
  <si>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</si>
  <si>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</si>
  <si>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</si>
  <si>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</si>
  <si>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</si>
  <si>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</si>
  <si>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</si>
  <si>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</si>
  <si>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</si>
  <si>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</si>
  <si>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</si>
  <si>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</si>
  <si>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</si>
  <si>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N/A</t>
  </si>
  <si>
    <t>%</t>
  </si>
  <si>
    <t>Esto se sabrá hasta que se termine el ejercicio fiscal.</t>
  </si>
  <si>
    <t>Indicadores de Postura Fiscal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</si>
  <si>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</si>
  <si>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</si>
  <si>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</si>
  <si>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</si>
  <si>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</si>
  <si>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</si>
  <si>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</si>
  <si>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 (III = I - II)</t>
  </si>
  <si>
    <t>III. Balance presupuestario (Superávit o Déficit)</t>
  </si>
  <si>
    <t>IV. Intereses, Comisiones y Gastos de la Deuda</t>
  </si>
  <si>
    <t>V. Balance Primario ( Superávit o Déficit)  (V= III - IV)</t>
  </si>
  <si>
    <t>A. Financiamiento</t>
  </si>
  <si>
    <t>B.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</si>
  <si>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</si>
  <si>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 Federativa corresponden a los del Poder Ejecutivo,  Legislativo Judicial y Autónomos</t>
  </si>
  <si>
    <t>2 Los egresos que  se presentan son los egresos presupuestarios totales sin incluir los egresos por amortización. Los egresos del Gobierno de la Entidad  Federativa corresponden a los del Poder Ejecutivo,  Legislativo,  Judicial y Órganos Autónomos</t>
  </si>
  <si>
    <t>3 Para Ingresos se reportan los ingresos recaudados; para  egresos se reportan los egresos pagados</t>
  </si>
  <si>
    <t>Del 1o. de enero al 30 de septiembre de 2017</t>
  </si>
  <si>
    <t>j)</t>
  </si>
  <si>
    <t>b)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</si>
</sst>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22"/>
      <color theme="1"/>
      <name val="Arial Narrow"/>
      <family val="2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9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BEBEBE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rgb="FFBEBEBE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C0C0BF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5" fillId="0" borderId="0"/>
  </cellStyleXfs>
  <cellXfs count="4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vertical="top" wrapText="1"/>
    </xf>
    <xf numFmtId="0" fontId="2" fillId="5" borderId="23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vertical="top" wrapText="1"/>
    </xf>
    <xf numFmtId="0" fontId="1" fillId="4" borderId="25" xfId="0" applyFont="1" applyFill="1" applyBorder="1" applyAlignment="1">
      <alignment vertical="top" wrapText="1"/>
    </xf>
    <xf numFmtId="0" fontId="1" fillId="4" borderId="2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vertical="top" wrapText="1"/>
    </xf>
    <xf numFmtId="0" fontId="1" fillId="4" borderId="18" xfId="0" applyFont="1" applyFill="1" applyBorder="1" applyAlignment="1">
      <alignment vertical="top" wrapText="1"/>
    </xf>
    <xf numFmtId="0" fontId="1" fillId="4" borderId="28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vertical="top" wrapText="1"/>
    </xf>
    <xf numFmtId="0" fontId="2" fillId="5" borderId="35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vertical="top" wrapText="1"/>
    </xf>
    <xf numFmtId="0" fontId="2" fillId="5" borderId="36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1" fillId="5" borderId="31" xfId="0" applyFont="1" applyFill="1" applyBorder="1" applyAlignment="1">
      <alignment vertical="top" wrapText="1"/>
    </xf>
    <xf numFmtId="0" fontId="1" fillId="5" borderId="12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1" fillId="3" borderId="2" xfId="0" applyFont="1" applyFill="1" applyBorder="1"/>
    <xf numFmtId="0" fontId="1" fillId="3" borderId="0" xfId="0" applyFont="1" applyFill="1" applyBorder="1"/>
    <xf numFmtId="0" fontId="1" fillId="3" borderId="3" xfId="0" applyFont="1" applyFill="1" applyBorder="1"/>
    <xf numFmtId="0" fontId="2" fillId="3" borderId="39" xfId="0" applyFont="1" applyFill="1" applyBorder="1" applyAlignment="1">
      <alignment vertical="top" wrapText="1"/>
    </xf>
    <xf numFmtId="0" fontId="2" fillId="3" borderId="40" xfId="0" applyFont="1" applyFill="1" applyBorder="1" applyAlignment="1">
      <alignment vertical="top" wrapText="1"/>
    </xf>
    <xf numFmtId="0" fontId="2" fillId="3" borderId="41" xfId="0" applyFont="1" applyFill="1" applyBorder="1" applyAlignment="1">
      <alignment horizontal="left" vertical="top" wrapText="1" indent="1"/>
    </xf>
    <xf numFmtId="0" fontId="2" fillId="3" borderId="12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horizontal="left" vertical="top" wrapText="1" indent="2"/>
    </xf>
    <xf numFmtId="0" fontId="1" fillId="4" borderId="27" xfId="0" applyFont="1" applyFill="1" applyBorder="1" applyAlignment="1">
      <alignment horizontal="left" vertical="top" wrapText="1" indent="3"/>
    </xf>
    <xf numFmtId="0" fontId="1" fillId="4" borderId="0" xfId="0" applyFont="1" applyFill="1" applyBorder="1" applyAlignment="1">
      <alignment horizontal="left" vertical="top" wrapText="1"/>
    </xf>
    <xf numFmtId="0" fontId="1" fillId="4" borderId="27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42" xfId="0" applyFont="1" applyFill="1" applyBorder="1" applyAlignment="1">
      <alignment horizontal="left" vertical="top" wrapText="1" indent="1"/>
    </xf>
    <xf numFmtId="0" fontId="2" fillId="3" borderId="43" xfId="0" applyFont="1" applyFill="1" applyBorder="1" applyAlignment="1">
      <alignment horizontal="left" vertical="top" wrapText="1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5" borderId="11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left" vertical="top" wrapText="1" indent="1"/>
    </xf>
    <xf numFmtId="0" fontId="2" fillId="2" borderId="43" xfId="0" applyFont="1" applyFill="1" applyBorder="1" applyAlignment="1">
      <alignment horizontal="left" vertical="top" wrapText="1" indent="1"/>
    </xf>
    <xf numFmtId="0" fontId="2" fillId="2" borderId="9" xfId="0" applyFont="1" applyFill="1" applyBorder="1" applyAlignment="1">
      <alignment horizontal="left" vertical="top" wrapText="1" indent="1"/>
    </xf>
    <xf numFmtId="0" fontId="2" fillId="2" borderId="22" xfId="0" applyFont="1" applyFill="1" applyBorder="1" applyAlignment="1">
      <alignment horizontal="left" vertical="top" wrapText="1" indent="1"/>
    </xf>
    <xf numFmtId="0" fontId="2" fillId="2" borderId="22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1" fillId="4" borderId="19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top" wrapText="1" indent="1"/>
    </xf>
    <xf numFmtId="0" fontId="2" fillId="3" borderId="12" xfId="0" applyFont="1" applyFill="1" applyBorder="1" applyAlignment="1">
      <alignment horizontal="left" vertical="top" wrapText="1" indent="2"/>
    </xf>
    <xf numFmtId="0" fontId="2" fillId="3" borderId="13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 indent="3"/>
    </xf>
    <xf numFmtId="0" fontId="2" fillId="3" borderId="41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horizontal="left" vertical="top" wrapText="1" indent="1"/>
    </xf>
    <xf numFmtId="0" fontId="2" fillId="5" borderId="17" xfId="0" applyFont="1" applyFill="1" applyBorder="1" applyAlignment="1">
      <alignment vertical="top" wrapText="1"/>
    </xf>
    <xf numFmtId="0" fontId="2" fillId="5" borderId="15" xfId="0" applyFont="1" applyFill="1" applyBorder="1" applyAlignment="1">
      <alignment vertical="top" wrapText="1"/>
    </xf>
    <xf numFmtId="0" fontId="1" fillId="4" borderId="14" xfId="0" applyFont="1" applyFill="1" applyBorder="1" applyAlignment="1">
      <alignment vertical="top" wrapText="1"/>
    </xf>
    <xf numFmtId="0" fontId="2" fillId="5" borderId="18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left" vertical="top" wrapText="1" indent="3"/>
    </xf>
    <xf numFmtId="0" fontId="1" fillId="4" borderId="0" xfId="0" applyFont="1" applyFill="1" applyBorder="1" applyAlignment="1">
      <alignment horizontal="left" vertical="top" wrapText="1" indent="3"/>
    </xf>
    <xf numFmtId="0" fontId="2" fillId="4" borderId="27" xfId="0" applyFont="1" applyFill="1" applyBorder="1" applyAlignment="1">
      <alignment vertical="top" wrapText="1"/>
    </xf>
    <xf numFmtId="0" fontId="2" fillId="0" borderId="42" xfId="0" applyFont="1" applyBorder="1" applyAlignment="1">
      <alignment horizontal="left" vertical="top" wrapText="1" indent="3"/>
    </xf>
    <xf numFmtId="0" fontId="1" fillId="4" borderId="0" xfId="0" applyFont="1" applyFill="1"/>
    <xf numFmtId="0" fontId="2" fillId="3" borderId="43" xfId="0" applyFont="1" applyFill="1" applyBorder="1" applyAlignment="1">
      <alignment vertical="top" wrapText="1"/>
    </xf>
    <xf numFmtId="0" fontId="1" fillId="4" borderId="0" xfId="0" applyFont="1" applyFill="1" applyAlignment="1">
      <alignment wrapText="1"/>
    </xf>
    <xf numFmtId="0" fontId="4" fillId="0" borderId="48" xfId="0" applyFont="1" applyBorder="1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1" fillId="4" borderId="2" xfId="0" applyNumberFormat="1" applyFont="1" applyFill="1" applyBorder="1" applyAlignment="1">
      <alignment vertical="top" wrapText="1"/>
    </xf>
    <xf numFmtId="4" fontId="1" fillId="4" borderId="25" xfId="0" applyNumberFormat="1" applyFont="1" applyFill="1" applyBorder="1" applyAlignment="1">
      <alignment vertical="top" wrapText="1"/>
    </xf>
    <xf numFmtId="4" fontId="1" fillId="4" borderId="18" xfId="0" applyNumberFormat="1" applyFont="1" applyFill="1" applyBorder="1" applyAlignment="1">
      <alignment vertical="top" wrapText="1"/>
    </xf>
    <xf numFmtId="4" fontId="1" fillId="4" borderId="27" xfId="0" applyNumberFormat="1" applyFont="1" applyFill="1" applyBorder="1" applyAlignment="1">
      <alignment horizontal="left" vertical="top" wrapText="1" indent="3"/>
    </xf>
    <xf numFmtId="4" fontId="1" fillId="4" borderId="27" xfId="0" applyNumberFormat="1" applyFont="1" applyFill="1" applyBorder="1" applyAlignment="1">
      <alignment vertical="top" wrapText="1"/>
    </xf>
    <xf numFmtId="4" fontId="2" fillId="0" borderId="7" xfId="0" applyNumberFormat="1" applyFont="1" applyBorder="1" applyAlignment="1">
      <alignment horizontal="left" vertical="top" wrapText="1" indent="7"/>
    </xf>
    <xf numFmtId="4" fontId="1" fillId="0" borderId="37" xfId="0" applyNumberFormat="1" applyFont="1" applyBorder="1" applyAlignment="1">
      <alignment vertical="top" wrapText="1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/>
    <xf numFmtId="4" fontId="1" fillId="4" borderId="28" xfId="0" applyNumberFormat="1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" fontId="2" fillId="0" borderId="22" xfId="0" applyNumberFormat="1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4" fontId="7" fillId="4" borderId="18" xfId="0" applyNumberFormat="1" applyFont="1" applyFill="1" applyBorder="1" applyAlignment="1">
      <alignment vertical="top" wrapText="1"/>
    </xf>
    <xf numFmtId="4" fontId="0" fillId="4" borderId="0" xfId="1" applyNumberFormat="1" applyFont="1" applyFill="1" applyBorder="1" applyProtection="1">
      <protection locked="0"/>
    </xf>
    <xf numFmtId="4" fontId="7" fillId="4" borderId="27" xfId="0" applyNumberFormat="1" applyFont="1" applyFill="1" applyBorder="1" applyAlignment="1">
      <alignment horizontal="left" vertical="top" wrapText="1" indent="3"/>
    </xf>
    <xf numFmtId="0" fontId="2" fillId="4" borderId="42" xfId="0" applyFont="1" applyFill="1" applyBorder="1" applyAlignment="1">
      <alignment horizontal="left" vertical="top" wrapText="1" indent="3"/>
    </xf>
    <xf numFmtId="4" fontId="2" fillId="4" borderId="43" xfId="0" applyNumberFormat="1" applyFont="1" applyFill="1" applyBorder="1" applyAlignment="1">
      <alignment vertical="top" wrapText="1"/>
    </xf>
    <xf numFmtId="4" fontId="2" fillId="4" borderId="9" xfId="0" applyNumberFormat="1" applyFont="1" applyFill="1" applyBorder="1" applyAlignment="1">
      <alignment vertical="top" wrapText="1"/>
    </xf>
    <xf numFmtId="4" fontId="7" fillId="4" borderId="19" xfId="0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42" xfId="0" applyFont="1" applyBorder="1" applyAlignment="1">
      <alignment vertical="top" wrapText="1"/>
    </xf>
    <xf numFmtId="4" fontId="2" fillId="0" borderId="43" xfId="0" applyNumberFormat="1" applyFont="1" applyBorder="1" applyAlignment="1">
      <alignment vertical="top" wrapText="1"/>
    </xf>
    <xf numFmtId="0" fontId="1" fillId="0" borderId="50" xfId="0" applyFont="1" applyBorder="1"/>
    <xf numFmtId="0" fontId="2" fillId="5" borderId="42" xfId="0" applyFont="1" applyFill="1" applyBorder="1" applyAlignment="1">
      <alignment horizontal="center" vertical="top" wrapText="1"/>
    </xf>
    <xf numFmtId="0" fontId="2" fillId="5" borderId="43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4" fontId="4" fillId="4" borderId="18" xfId="0" applyNumberFormat="1" applyFont="1" applyFill="1" applyBorder="1" applyAlignment="1">
      <alignment vertical="top" wrapText="1"/>
    </xf>
    <xf numFmtId="4" fontId="3" fillId="0" borderId="43" xfId="0" applyNumberFormat="1" applyFont="1" applyBorder="1" applyAlignment="1">
      <alignment vertical="top" wrapText="1"/>
    </xf>
    <xf numFmtId="0" fontId="1" fillId="0" borderId="52" xfId="0" applyFont="1" applyBorder="1"/>
    <xf numFmtId="0" fontId="2" fillId="2" borderId="53" xfId="0" applyFont="1" applyFill="1" applyBorder="1" applyAlignment="1">
      <alignment horizontal="left" vertical="top" wrapText="1" indent="1"/>
    </xf>
    <xf numFmtId="0" fontId="2" fillId="2" borderId="54" xfId="0" applyFont="1" applyFill="1" applyBorder="1" applyAlignment="1">
      <alignment vertical="top" wrapText="1"/>
    </xf>
    <xf numFmtId="0" fontId="2" fillId="2" borderId="53" xfId="0" applyFont="1" applyFill="1" applyBorder="1" applyAlignment="1">
      <alignment horizontal="left" vertical="top" wrapText="1" indent="2"/>
    </xf>
    <xf numFmtId="0" fontId="1" fillId="4" borderId="55" xfId="0" applyFont="1" applyFill="1" applyBorder="1" applyAlignment="1">
      <alignment vertical="top" wrapText="1"/>
    </xf>
    <xf numFmtId="0" fontId="2" fillId="4" borderId="27" xfId="0" applyFont="1" applyFill="1" applyBorder="1" applyAlignment="1">
      <alignment horizontal="left" vertical="top" wrapText="1" indent="1"/>
    </xf>
    <xf numFmtId="4" fontId="7" fillId="4" borderId="28" xfId="0" applyNumberFormat="1" applyFont="1" applyFill="1" applyBorder="1" applyAlignment="1">
      <alignment vertical="top" wrapText="1"/>
    </xf>
    <xf numFmtId="0" fontId="1" fillId="0" borderId="2" xfId="0" applyFont="1" applyBorder="1"/>
    <xf numFmtId="4" fontId="7" fillId="4" borderId="56" xfId="0" applyNumberFormat="1" applyFont="1" applyFill="1" applyBorder="1" applyAlignment="1">
      <alignment vertical="top" wrapText="1"/>
    </xf>
    <xf numFmtId="0" fontId="2" fillId="4" borderId="12" xfId="0" applyFont="1" applyFill="1" applyBorder="1" applyAlignment="1">
      <alignment horizontal="left" vertical="top" wrapText="1" indent="1"/>
    </xf>
    <xf numFmtId="4" fontId="2" fillId="4" borderId="13" xfId="0" applyNumberFormat="1" applyFont="1" applyFill="1" applyBorder="1" applyAlignment="1">
      <alignment vertical="top" wrapText="1"/>
    </xf>
    <xf numFmtId="4" fontId="2" fillId="4" borderId="6" xfId="0" applyNumberFormat="1" applyFont="1" applyFill="1" applyBorder="1" applyAlignment="1">
      <alignment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45" xfId="0" applyFont="1" applyFill="1" applyBorder="1" applyAlignment="1">
      <alignment vertical="top" wrapText="1"/>
    </xf>
    <xf numFmtId="0" fontId="2" fillId="5" borderId="47" xfId="0" applyFont="1" applyFill="1" applyBorder="1" applyAlignment="1">
      <alignment horizontal="center" vertical="top" wrapText="1"/>
    </xf>
    <xf numFmtId="0" fontId="2" fillId="5" borderId="47" xfId="0" applyFont="1" applyFill="1" applyBorder="1" applyAlignment="1">
      <alignment vertical="top" wrapText="1"/>
    </xf>
    <xf numFmtId="0" fontId="2" fillId="5" borderId="46" xfId="0" applyFont="1" applyFill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 indent="1"/>
    </xf>
    <xf numFmtId="0" fontId="1" fillId="0" borderId="27" xfId="0" applyFont="1" applyBorder="1" applyAlignment="1">
      <alignment horizontal="left" vertical="top" wrapText="1" indent="3"/>
    </xf>
    <xf numFmtId="4" fontId="8" fillId="0" borderId="18" xfId="0" applyNumberFormat="1" applyFont="1" applyBorder="1" applyAlignment="1">
      <alignment vertical="top" wrapText="1"/>
    </xf>
    <xf numFmtId="0" fontId="2" fillId="0" borderId="7" xfId="0" applyFont="1" applyBorder="1"/>
    <xf numFmtId="4" fontId="5" fillId="0" borderId="59" xfId="0" applyNumberFormat="1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1" fillId="3" borderId="47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5" xfId="0" applyFont="1" applyFill="1" applyBorder="1"/>
    <xf numFmtId="0" fontId="1" fillId="3" borderId="66" xfId="0" applyFont="1" applyFill="1" applyBorder="1"/>
    <xf numFmtId="0" fontId="1" fillId="3" borderId="67" xfId="0" applyFont="1" applyFill="1" applyBorder="1"/>
    <xf numFmtId="0" fontId="1" fillId="4" borderId="4" xfId="0" applyFont="1" applyFill="1" applyBorder="1" applyAlignment="1">
      <alignment horizontal="right" vertical="top" wrapText="1"/>
    </xf>
    <xf numFmtId="0" fontId="1" fillId="4" borderId="29" xfId="0" applyFont="1" applyFill="1" applyBorder="1" applyAlignment="1">
      <alignment vertical="top" wrapText="1"/>
    </xf>
    <xf numFmtId="0" fontId="1" fillId="4" borderId="30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justify" wrapText="1"/>
    </xf>
    <xf numFmtId="0" fontId="1" fillId="3" borderId="46" xfId="0" applyFont="1" applyFill="1" applyBorder="1" applyAlignment="1">
      <alignment horizontal="center" vertical="justify" wrapText="1"/>
    </xf>
    <xf numFmtId="0" fontId="1" fillId="3" borderId="6" xfId="0" applyFont="1" applyFill="1" applyBorder="1" applyAlignment="1">
      <alignment horizontal="center" vertical="justify" wrapText="1"/>
    </xf>
    <xf numFmtId="0" fontId="10" fillId="0" borderId="0" xfId="0" applyFont="1" applyAlignment="1"/>
    <xf numFmtId="0" fontId="11" fillId="0" borderId="0" xfId="0" applyFont="1" applyAlignment="1"/>
    <xf numFmtId="0" fontId="3" fillId="0" borderId="0" xfId="0" applyFont="1" applyFill="1" applyAlignment="1"/>
    <xf numFmtId="0" fontId="1" fillId="4" borderId="47" xfId="0" applyFont="1" applyFill="1" applyBorder="1" applyAlignment="1">
      <alignment horizontal="left" vertical="top" wrapText="1" indent="3"/>
    </xf>
    <xf numFmtId="0" fontId="1" fillId="4" borderId="4" xfId="0" applyFont="1" applyFill="1" applyBorder="1" applyAlignment="1">
      <alignment horizontal="left" vertical="top" wrapText="1" indent="3"/>
    </xf>
    <xf numFmtId="0" fontId="1" fillId="4" borderId="46" xfId="0" applyFont="1" applyFill="1" applyBorder="1" applyAlignment="1">
      <alignment horizontal="left" vertical="top" wrapText="1" indent="3"/>
    </xf>
    <xf numFmtId="0" fontId="0" fillId="4" borderId="0" xfId="0" applyFill="1"/>
    <xf numFmtId="0" fontId="1" fillId="3" borderId="4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justify" wrapText="1"/>
    </xf>
    <xf numFmtId="0" fontId="1" fillId="3" borderId="44" xfId="0" applyFont="1" applyFill="1" applyBorder="1" applyAlignment="1">
      <alignment horizontal="center" vertical="justify" wrapText="1"/>
    </xf>
    <xf numFmtId="0" fontId="2" fillId="0" borderId="0" xfId="0" applyFont="1" applyAlignment="1">
      <alignment horizontal="left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47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1"/>
    </xf>
    <xf numFmtId="0" fontId="2" fillId="0" borderId="47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4" fontId="2" fillId="4" borderId="18" xfId="0" applyNumberFormat="1" applyFont="1" applyFill="1" applyBorder="1" applyAlignment="1">
      <alignment vertical="top" wrapText="1"/>
    </xf>
    <xf numFmtId="0" fontId="1" fillId="4" borderId="27" xfId="0" applyFont="1" applyFill="1" applyBorder="1" applyAlignment="1">
      <alignment horizontal="right" vertical="top" wrapText="1" indent="3"/>
    </xf>
    <xf numFmtId="4" fontId="1" fillId="4" borderId="27" xfId="0" applyNumberFormat="1" applyFont="1" applyFill="1" applyBorder="1" applyAlignment="1">
      <alignment horizontal="right" vertical="top" wrapText="1"/>
    </xf>
    <xf numFmtId="4" fontId="2" fillId="4" borderId="28" xfId="0" applyNumberFormat="1" applyFont="1" applyFill="1" applyBorder="1" applyAlignment="1">
      <alignment vertical="top" wrapText="1"/>
    </xf>
    <xf numFmtId="0" fontId="1" fillId="4" borderId="47" xfId="0" applyFont="1" applyFill="1" applyBorder="1" applyAlignment="1">
      <alignment horizontal="right" vertical="top" wrapText="1" indent="3"/>
    </xf>
    <xf numFmtId="4" fontId="1" fillId="4" borderId="47" xfId="0" applyNumberFormat="1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 indent="3"/>
    </xf>
    <xf numFmtId="4" fontId="1" fillId="4" borderId="12" xfId="0" applyNumberFormat="1" applyFont="1" applyFill="1" applyBorder="1" applyAlignment="1">
      <alignment horizontal="right" vertical="top" wrapText="1"/>
    </xf>
    <xf numFmtId="4" fontId="1" fillId="4" borderId="46" xfId="0" applyNumberFormat="1" applyFont="1" applyFill="1" applyBorder="1" applyAlignment="1">
      <alignment horizontal="right" vertical="top" wrapText="1"/>
    </xf>
    <xf numFmtId="0" fontId="5" fillId="0" borderId="0" xfId="0" applyFont="1" applyAlignment="1"/>
    <xf numFmtId="0" fontId="2" fillId="0" borderId="0" xfId="0" applyFont="1" applyBorder="1" applyAlignment="1"/>
    <xf numFmtId="0" fontId="4" fillId="0" borderId="0" xfId="0" applyFont="1" applyBorder="1" applyAlignment="1"/>
    <xf numFmtId="0" fontId="2" fillId="3" borderId="2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0" borderId="0" xfId="0" applyFont="1"/>
    <xf numFmtId="0" fontId="13" fillId="0" borderId="0" xfId="0" applyFont="1" applyAlignment="1">
      <alignment horizontal="right"/>
    </xf>
    <xf numFmtId="4" fontId="2" fillId="4" borderId="25" xfId="0" applyNumberFormat="1" applyFont="1" applyFill="1" applyBorder="1" applyAlignment="1">
      <alignment vertical="top" wrapText="1"/>
    </xf>
    <xf numFmtId="4" fontId="2" fillId="0" borderId="22" xfId="0" applyNumberFormat="1" applyFont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5" borderId="23" xfId="0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2" fillId="0" borderId="4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5" borderId="26" xfId="0" applyFont="1" applyFill="1" applyBorder="1" applyAlignment="1">
      <alignment horizontal="center" vertical="top" wrapText="1"/>
    </xf>
    <xf numFmtId="0" fontId="2" fillId="5" borderId="30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 wrapText="1"/>
    </xf>
    <xf numFmtId="0" fontId="2" fillId="5" borderId="29" xfId="0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top" wrapText="1"/>
    </xf>
    <xf numFmtId="4" fontId="1" fillId="0" borderId="20" xfId="0" applyNumberFormat="1" applyFont="1" applyBorder="1" applyAlignment="1">
      <alignment vertical="top" wrapText="1"/>
    </xf>
    <xf numFmtId="4" fontId="2" fillId="0" borderId="24" xfId="0" applyNumberFormat="1" applyFont="1" applyBorder="1" applyAlignment="1">
      <alignment vertical="top" wrapText="1"/>
    </xf>
    <xf numFmtId="4" fontId="2" fillId="0" borderId="22" xfId="0" applyNumberFormat="1" applyFont="1" applyBorder="1" applyAlignment="1">
      <alignment vertical="top" wrapText="1"/>
    </xf>
    <xf numFmtId="0" fontId="2" fillId="5" borderId="32" xfId="0" applyFont="1" applyFill="1" applyBorder="1" applyAlignment="1">
      <alignment horizontal="center" vertical="top" wrapText="1"/>
    </xf>
    <xf numFmtId="0" fontId="2" fillId="5" borderId="33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 vertical="top"/>
    </xf>
    <xf numFmtId="0" fontId="2" fillId="3" borderId="33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3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3" borderId="60" xfId="0" applyFont="1" applyFill="1" applyBorder="1" applyAlignment="1">
      <alignment horizontal="center" vertical="top"/>
    </xf>
    <xf numFmtId="0" fontId="2" fillId="3" borderId="61" xfId="0" applyFont="1" applyFill="1" applyBorder="1" applyAlignment="1">
      <alignment horizontal="center" vertical="top"/>
    </xf>
    <xf numFmtId="0" fontId="2" fillId="3" borderId="62" xfId="0" applyFont="1" applyFill="1" applyBorder="1" applyAlignment="1">
      <alignment horizontal="center" vertical="top"/>
    </xf>
    <xf numFmtId="0" fontId="1" fillId="3" borderId="63" xfId="0" applyFont="1" applyFill="1" applyBorder="1" applyAlignment="1">
      <alignment horizontal="center"/>
    </xf>
    <xf numFmtId="0" fontId="1" fillId="3" borderId="61" xfId="0" applyFont="1" applyFill="1" applyBorder="1" applyAlignment="1">
      <alignment horizontal="center"/>
    </xf>
    <xf numFmtId="0" fontId="1" fillId="3" borderId="6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3" borderId="68" xfId="0" applyFont="1" applyFill="1" applyBorder="1" applyAlignment="1">
      <alignment horizontal="center" vertical="top"/>
    </xf>
    <xf numFmtId="0" fontId="2" fillId="3" borderId="69" xfId="0" applyFont="1" applyFill="1" applyBorder="1" applyAlignment="1">
      <alignment horizontal="center" vertical="top"/>
    </xf>
    <xf numFmtId="0" fontId="2" fillId="3" borderId="70" xfId="0" applyFont="1" applyFill="1" applyBorder="1" applyAlignment="1">
      <alignment horizontal="center" vertical="top"/>
    </xf>
    <xf numFmtId="0" fontId="1" fillId="3" borderId="71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57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" fillId="0" borderId="48" xfId="0" applyFont="1" applyBorder="1" applyAlignment="1">
      <alignment horizontal="center"/>
    </xf>
    <xf numFmtId="0" fontId="2" fillId="3" borderId="25" xfId="0" applyFont="1" applyFill="1" applyBorder="1" applyAlignment="1">
      <alignment horizontal="left" vertical="top" wrapText="1" indent="1"/>
    </xf>
    <xf numFmtId="0" fontId="2" fillId="3" borderId="29" xfId="0" applyFont="1" applyFill="1" applyBorder="1" applyAlignment="1">
      <alignment horizontal="left" vertical="top" wrapText="1" indent="1"/>
    </xf>
    <xf numFmtId="0" fontId="2" fillId="5" borderId="15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7" borderId="75" xfId="0" applyFont="1" applyFill="1" applyBorder="1" applyAlignment="1">
      <alignment horizontal="center" vertical="center" wrapText="1"/>
    </xf>
    <xf numFmtId="0" fontId="16" fillId="7" borderId="77" xfId="0" applyFont="1" applyFill="1" applyBorder="1" applyAlignment="1">
      <alignment horizontal="center" vertical="center" wrapText="1"/>
    </xf>
    <xf numFmtId="0" fontId="17" fillId="7" borderId="77" xfId="0" applyFont="1" applyFill="1" applyBorder="1" applyAlignment="1">
      <alignment horizontal="center" vertical="center" wrapText="1"/>
    </xf>
    <xf numFmtId="0" fontId="17" fillId="7" borderId="78" xfId="0" applyFont="1" applyFill="1" applyBorder="1" applyAlignment="1">
      <alignment horizontal="center" vertical="center" wrapText="1"/>
    </xf>
    <xf numFmtId="0" fontId="3" fillId="8" borderId="73" xfId="0" applyFont="1" applyFill="1" applyBorder="1" applyAlignment="1">
      <alignment horizontal="center" vertical="center" wrapText="1"/>
    </xf>
    <xf numFmtId="0" fontId="3" fillId="8" borderId="74" xfId="0" applyFont="1" applyFill="1" applyBorder="1" applyAlignment="1">
      <alignment horizontal="center" vertical="center" wrapText="1"/>
    </xf>
    <xf numFmtId="0" fontId="3" fillId="6" borderId="66" xfId="0" applyFont="1" applyFill="1" applyBorder="1" applyAlignment="1">
      <alignment vertical="center" wrapText="1"/>
    </xf>
    <xf numFmtId="0" fontId="3" fillId="6" borderId="67" xfId="0" applyFont="1" applyFill="1" applyBorder="1" applyAlignment="1">
      <alignment vertical="center" wrapText="1"/>
    </xf>
    <xf numFmtId="0" fontId="3" fillId="9" borderId="65" xfId="0" applyFont="1" applyFill="1" applyBorder="1" applyAlignment="1">
      <alignment horizontal="center" vertical="center" wrapText="1"/>
    </xf>
    <xf numFmtId="0" fontId="4" fillId="9" borderId="66" xfId="0" applyFont="1" applyFill="1" applyBorder="1" applyAlignment="1">
      <alignment horizontal="center" vertical="center" wrapText="1"/>
    </xf>
    <xf numFmtId="0" fontId="4" fillId="9" borderId="66" xfId="0" applyFont="1" applyFill="1" applyBorder="1" applyAlignment="1">
      <alignment vertical="center" wrapText="1"/>
    </xf>
    <xf numFmtId="0" fontId="4" fillId="9" borderId="67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/>
    </xf>
    <xf numFmtId="0" fontId="18" fillId="0" borderId="66" xfId="0" applyFont="1" applyBorder="1" applyAlignment="1">
      <alignment vertical="center" wrapText="1"/>
    </xf>
    <xf numFmtId="0" fontId="4" fillId="0" borderId="66" xfId="0" applyFont="1" applyBorder="1" applyAlignment="1">
      <alignment horizontal="center" vertical="center" wrapText="1"/>
    </xf>
    <xf numFmtId="14" fontId="4" fillId="0" borderId="66" xfId="0" applyNumberFormat="1" applyFont="1" applyBorder="1" applyAlignment="1" applyProtection="1">
      <alignment horizontal="center" vertical="center" wrapText="1"/>
      <protection locked="0"/>
    </xf>
    <xf numFmtId="4" fontId="4" fillId="0" borderId="66" xfId="0" applyNumberFormat="1" applyFont="1" applyBorder="1" applyAlignment="1" applyProtection="1">
      <alignment horizontal="right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3" fillId="9" borderId="66" xfId="0" applyFont="1" applyFill="1" applyBorder="1" applyAlignment="1">
      <alignment vertical="center"/>
    </xf>
    <xf numFmtId="14" fontId="4" fillId="9" borderId="66" xfId="0" applyNumberFormat="1" applyFont="1" applyFill="1" applyBorder="1" applyAlignment="1" applyProtection="1">
      <alignment horizontal="center" vertical="center" wrapText="1"/>
      <protection locked="0"/>
    </xf>
    <xf numFmtId="4" fontId="4" fillId="9" borderId="66" xfId="0" applyNumberFormat="1" applyFont="1" applyFill="1" applyBorder="1" applyAlignment="1" applyProtection="1">
      <alignment horizontal="right" vertical="center" wrapText="1"/>
      <protection locked="0"/>
    </xf>
    <xf numFmtId="0" fontId="4" fillId="9" borderId="66" xfId="0" applyFont="1" applyFill="1" applyBorder="1" applyAlignment="1" applyProtection="1">
      <alignment horizontal="center" vertical="center" wrapText="1"/>
      <protection locked="0"/>
    </xf>
    <xf numFmtId="0" fontId="8" fillId="9" borderId="66" xfId="0" applyFont="1" applyFill="1" applyBorder="1" applyAlignment="1">
      <alignment horizontal="center" vertical="center" wrapText="1"/>
    </xf>
    <xf numFmtId="0" fontId="4" fillId="9" borderId="67" xfId="0" applyFont="1" applyFill="1" applyBorder="1" applyAlignment="1" applyProtection="1">
      <alignment horizontal="center" vertical="center" wrapText="1"/>
      <protection locked="0"/>
    </xf>
    <xf numFmtId="0" fontId="3" fillId="9" borderId="66" xfId="0" applyFont="1" applyFill="1" applyBorder="1" applyAlignment="1">
      <alignment horizontal="left" vertical="center"/>
    </xf>
    <xf numFmtId="0" fontId="18" fillId="9" borderId="65" xfId="0" applyFont="1" applyFill="1" applyBorder="1" applyAlignment="1">
      <alignment horizontal="right" vertical="center" wrapText="1"/>
    </xf>
    <xf numFmtId="0" fontId="18" fillId="9" borderId="66" xfId="0" applyFont="1" applyFill="1" applyBorder="1" applyAlignment="1">
      <alignment horizontal="center" vertical="center"/>
    </xf>
    <xf numFmtId="0" fontId="18" fillId="9" borderId="66" xfId="0" applyFont="1" applyFill="1" applyBorder="1" applyAlignment="1">
      <alignment vertical="center" wrapText="1"/>
    </xf>
    <xf numFmtId="0" fontId="18" fillId="0" borderId="66" xfId="0" applyFont="1" applyBorder="1" applyAlignment="1">
      <alignment horizontal="left" vertical="center" wrapText="1" indent="2"/>
    </xf>
    <xf numFmtId="0" fontId="18" fillId="0" borderId="65" xfId="0" applyFont="1" applyBorder="1" applyAlignment="1">
      <alignment horizontal="right" vertical="center" wrapText="1"/>
    </xf>
    <xf numFmtId="0" fontId="3" fillId="6" borderId="63" xfId="0" applyFont="1" applyFill="1" applyBorder="1" applyAlignment="1">
      <alignment horizontal="left" vertical="center"/>
    </xf>
    <xf numFmtId="0" fontId="3" fillId="6" borderId="61" xfId="0" applyFont="1" applyFill="1" applyBorder="1" applyAlignment="1">
      <alignment horizontal="left" vertical="center"/>
    </xf>
    <xf numFmtId="4" fontId="3" fillId="6" borderId="61" xfId="0" applyNumberFormat="1" applyFont="1" applyFill="1" applyBorder="1" applyAlignment="1">
      <alignment horizontal="right" vertical="center" wrapText="1"/>
    </xf>
    <xf numFmtId="0" fontId="3" fillId="6" borderId="61" xfId="0" applyFont="1" applyFill="1" applyBorder="1" applyAlignment="1" applyProtection="1">
      <alignment vertical="center" wrapText="1"/>
      <protection locked="0"/>
    </xf>
    <xf numFmtId="0" fontId="3" fillId="6" borderId="61" xfId="0" applyFont="1" applyFill="1" applyBorder="1" applyAlignment="1">
      <alignment vertical="center" wrapText="1"/>
    </xf>
    <xf numFmtId="0" fontId="3" fillId="6" borderId="64" xfId="0" applyFont="1" applyFill="1" applyBorder="1" applyAlignment="1" applyProtection="1">
      <alignment vertical="center" wrapText="1"/>
      <protection locked="0"/>
    </xf>
    <xf numFmtId="0" fontId="3" fillId="9" borderId="63" xfId="0" applyFont="1" applyFill="1" applyBorder="1" applyAlignment="1">
      <alignment horizontal="center" vertical="center" wrapText="1"/>
    </xf>
    <xf numFmtId="0" fontId="3" fillId="9" borderId="61" xfId="0" applyFont="1" applyFill="1" applyBorder="1" applyAlignment="1">
      <alignment vertical="center"/>
    </xf>
    <xf numFmtId="0" fontId="4" fillId="9" borderId="61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vertical="center"/>
    </xf>
    <xf numFmtId="0" fontId="4" fillId="9" borderId="61" xfId="0" applyFont="1" applyFill="1" applyBorder="1" applyAlignment="1">
      <alignment horizontal="center" vertical="center" wrapText="1"/>
    </xf>
    <xf numFmtId="0" fontId="4" fillId="9" borderId="61" xfId="0" applyFont="1" applyFill="1" applyBorder="1" applyAlignment="1">
      <alignment vertical="center" wrapText="1"/>
    </xf>
    <xf numFmtId="4" fontId="4" fillId="9" borderId="61" xfId="0" applyNumberFormat="1" applyFont="1" applyFill="1" applyBorder="1" applyAlignment="1">
      <alignment horizontal="right" vertical="center" wrapText="1"/>
    </xf>
    <xf numFmtId="0" fontId="4" fillId="9" borderId="61" xfId="0" applyFont="1" applyFill="1" applyBorder="1" applyAlignment="1" applyProtection="1">
      <alignment horizontal="center" vertical="center" wrapText="1"/>
      <protection locked="0"/>
    </xf>
    <xf numFmtId="0" fontId="4" fillId="9" borderId="64" xfId="0" applyFont="1" applyFill="1" applyBorder="1" applyAlignment="1" applyProtection="1">
      <alignment horizontal="center" vertical="center" wrapText="1"/>
      <protection locked="0"/>
    </xf>
    <xf numFmtId="0" fontId="18" fillId="0" borderId="66" xfId="0" applyFont="1" applyBorder="1" applyAlignment="1">
      <alignment horizontal="center" vertical="center" wrapText="1"/>
    </xf>
    <xf numFmtId="0" fontId="4" fillId="0" borderId="66" xfId="0" applyFont="1" applyBorder="1" applyAlignment="1" applyProtection="1">
      <alignment vertical="center" wrapText="1"/>
      <protection locked="0"/>
    </xf>
    <xf numFmtId="4" fontId="4" fillId="9" borderId="66" xfId="0" applyNumberFormat="1" applyFont="1" applyFill="1" applyBorder="1" applyAlignment="1">
      <alignment horizontal="right" vertical="center" wrapText="1"/>
    </xf>
    <xf numFmtId="0" fontId="4" fillId="9" borderId="66" xfId="0" applyFont="1" applyFill="1" applyBorder="1" applyAlignment="1" applyProtection="1">
      <alignment vertical="center" wrapText="1"/>
      <protection locked="0"/>
    </xf>
    <xf numFmtId="0" fontId="18" fillId="0" borderId="76" xfId="0" applyFont="1" applyBorder="1" applyAlignment="1">
      <alignment horizontal="right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77" xfId="0" applyFont="1" applyBorder="1" applyAlignment="1">
      <alignment vertical="center" wrapText="1"/>
    </xf>
    <xf numFmtId="0" fontId="4" fillId="0" borderId="77" xfId="0" applyFont="1" applyBorder="1" applyAlignment="1">
      <alignment horizontal="center" vertical="center" wrapText="1"/>
    </xf>
    <xf numFmtId="4" fontId="4" fillId="9" borderId="77" xfId="0" applyNumberFormat="1" applyFont="1" applyFill="1" applyBorder="1" applyAlignment="1">
      <alignment horizontal="right" vertical="center" wrapText="1"/>
    </xf>
    <xf numFmtId="0" fontId="4" fillId="9" borderId="77" xfId="0" applyFont="1" applyFill="1" applyBorder="1" applyAlignment="1" applyProtection="1">
      <alignment horizontal="center" vertical="center" wrapText="1"/>
      <protection locked="0"/>
    </xf>
    <xf numFmtId="0" fontId="4" fillId="0" borderId="79" xfId="0" applyFont="1" applyBorder="1" applyAlignment="1" applyProtection="1">
      <alignment horizontal="center" vertical="center" wrapText="1"/>
      <protection locked="0"/>
    </xf>
    <xf numFmtId="0" fontId="3" fillId="8" borderId="80" xfId="0" applyFont="1" applyFill="1" applyBorder="1" applyAlignment="1">
      <alignment vertical="center"/>
    </xf>
    <xf numFmtId="0" fontId="3" fillId="8" borderId="81" xfId="0" applyFont="1" applyFill="1" applyBorder="1" applyAlignment="1">
      <alignment vertical="center" wrapText="1"/>
    </xf>
    <xf numFmtId="4" fontId="3" fillId="8" borderId="81" xfId="0" applyNumberFormat="1" applyFont="1" applyFill="1" applyBorder="1" applyAlignment="1">
      <alignment horizontal="right" vertical="center" wrapText="1"/>
    </xf>
    <xf numFmtId="0" fontId="3" fillId="8" borderId="81" xfId="0" applyFont="1" applyFill="1" applyBorder="1" applyAlignment="1" applyProtection="1">
      <alignment horizontal="center" vertical="center" wrapText="1"/>
      <protection locked="0"/>
    </xf>
    <xf numFmtId="0" fontId="3" fillId="8" borderId="81" xfId="0" applyFont="1" applyFill="1" applyBorder="1" applyAlignment="1">
      <alignment horizontal="center" vertical="center" wrapText="1"/>
    </xf>
    <xf numFmtId="0" fontId="3" fillId="8" borderId="82" xfId="0" applyFont="1" applyFill="1" applyBorder="1" applyAlignment="1" applyProtection="1">
      <alignment horizontal="center" vertical="center" wrapText="1"/>
      <protection locked="0"/>
    </xf>
    <xf numFmtId="0" fontId="3" fillId="6" borderId="63" xfId="0" applyFont="1" applyFill="1" applyBorder="1" applyAlignment="1">
      <alignment vertical="center"/>
    </xf>
    <xf numFmtId="0" fontId="3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3" fillId="8" borderId="81" xfId="0" applyFont="1" applyFill="1" applyBorder="1" applyAlignment="1" applyProtection="1">
      <alignment vertical="center" wrapText="1"/>
      <protection locked="0"/>
    </xf>
    <xf numFmtId="0" fontId="3" fillId="8" borderId="82" xfId="0" applyFont="1" applyFill="1" applyBorder="1" applyAlignment="1">
      <alignment vertical="center" wrapText="1"/>
    </xf>
    <xf numFmtId="0" fontId="4" fillId="6" borderId="63" xfId="0" applyFont="1" applyFill="1" applyBorder="1" applyAlignment="1">
      <alignment vertical="center"/>
    </xf>
    <xf numFmtId="0" fontId="4" fillId="6" borderId="61" xfId="0" applyFont="1" applyFill="1" applyBorder="1" applyAlignment="1">
      <alignment vertical="center" wrapText="1"/>
    </xf>
    <xf numFmtId="0" fontId="4" fillId="6" borderId="61" xfId="0" applyFont="1" applyFill="1" applyBorder="1" applyAlignment="1" applyProtection="1">
      <alignment vertical="center" wrapText="1"/>
      <protection locked="0"/>
    </xf>
    <xf numFmtId="0" fontId="4" fillId="6" borderId="64" xfId="0" applyFont="1" applyFill="1" applyBorder="1" applyAlignment="1">
      <alignment vertical="center" wrapText="1"/>
    </xf>
    <xf numFmtId="0" fontId="18" fillId="0" borderId="77" xfId="0" applyFont="1" applyBorder="1" applyAlignment="1">
      <alignment horizontal="center" vertical="center"/>
    </xf>
    <xf numFmtId="0" fontId="4" fillId="0" borderId="77" xfId="0" applyFont="1" applyBorder="1" applyAlignment="1" applyProtection="1">
      <alignment horizontal="center" vertical="center" wrapText="1"/>
      <protection locked="0"/>
    </xf>
    <xf numFmtId="4" fontId="4" fillId="0" borderId="77" xfId="0" applyNumberFormat="1" applyFont="1" applyBorder="1" applyAlignment="1" applyProtection="1">
      <alignment horizontal="right" vertical="center" wrapText="1"/>
      <protection locked="0"/>
    </xf>
    <xf numFmtId="0" fontId="3" fillId="9" borderId="60" xfId="0" applyFont="1" applyFill="1" applyBorder="1" applyAlignment="1">
      <alignment vertical="center" wrapText="1"/>
    </xf>
    <xf numFmtId="0" fontId="3" fillId="9" borderId="62" xfId="0" applyFont="1" applyFill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9" borderId="60" xfId="0" applyFont="1" applyFill="1" applyBorder="1" applyAlignment="1">
      <alignment horizontal="left" vertical="center"/>
    </xf>
    <xf numFmtId="0" fontId="3" fillId="9" borderId="61" xfId="0" applyFont="1" applyFill="1" applyBorder="1" applyAlignment="1">
      <alignment horizontal="left" vertical="center"/>
    </xf>
    <xf numFmtId="0" fontId="3" fillId="9" borderId="62" xfId="0" applyFont="1" applyFill="1" applyBorder="1" applyAlignment="1">
      <alignment horizontal="left" vertical="center"/>
    </xf>
    <xf numFmtId="0" fontId="3" fillId="6" borderId="63" xfId="0" applyFont="1" applyFill="1" applyBorder="1" applyAlignment="1">
      <alignment vertical="center" wrapText="1"/>
    </xf>
    <xf numFmtId="0" fontId="3" fillId="6" borderId="61" xfId="0" applyFont="1" applyFill="1" applyBorder="1" applyAlignment="1">
      <alignment vertical="center" wrapText="1"/>
    </xf>
    <xf numFmtId="0" fontId="3" fillId="6" borderId="62" xfId="0" applyFont="1" applyFill="1" applyBorder="1" applyAlignment="1">
      <alignment vertical="center" wrapText="1"/>
    </xf>
    <xf numFmtId="0" fontId="3" fillId="8" borderId="80" xfId="0" applyFont="1" applyFill="1" applyBorder="1" applyAlignment="1">
      <alignment vertical="center" wrapText="1"/>
    </xf>
    <xf numFmtId="0" fontId="3" fillId="8" borderId="81" xfId="0" applyFont="1" applyFill="1" applyBorder="1" applyAlignment="1">
      <alignment vertical="center" wrapText="1"/>
    </xf>
    <xf numFmtId="0" fontId="3" fillId="8" borderId="83" xfId="0" applyFont="1" applyFill="1" applyBorder="1" applyAlignment="1">
      <alignment vertical="center" wrapText="1"/>
    </xf>
    <xf numFmtId="0" fontId="16" fillId="7" borderId="60" xfId="0" applyFont="1" applyFill="1" applyBorder="1" applyAlignment="1">
      <alignment horizontal="center" vertical="center" wrapText="1"/>
    </xf>
    <xf numFmtId="0" fontId="16" fillId="7" borderId="62" xfId="0" applyFont="1" applyFill="1" applyBorder="1" applyAlignment="1">
      <alignment horizontal="center" vertical="center" wrapText="1"/>
    </xf>
    <xf numFmtId="0" fontId="16" fillId="7" borderId="84" xfId="0" applyFont="1" applyFill="1" applyBorder="1" applyAlignment="1">
      <alignment horizontal="center" vertical="center" wrapText="1"/>
    </xf>
    <xf numFmtId="0" fontId="16" fillId="7" borderId="85" xfId="0" applyFont="1" applyFill="1" applyBorder="1" applyAlignment="1">
      <alignment horizontal="center" vertical="center" wrapText="1"/>
    </xf>
    <xf numFmtId="0" fontId="16" fillId="7" borderId="86" xfId="0" applyFont="1" applyFill="1" applyBorder="1" applyAlignment="1">
      <alignment horizontal="center" vertical="center" wrapText="1"/>
    </xf>
    <xf numFmtId="0" fontId="16" fillId="7" borderId="87" xfId="0" applyFont="1" applyFill="1" applyBorder="1" applyAlignment="1">
      <alignment horizontal="center" vertical="center" wrapText="1"/>
    </xf>
    <xf numFmtId="0" fontId="16" fillId="7" borderId="88" xfId="0" applyFont="1" applyFill="1" applyBorder="1" applyAlignment="1">
      <alignment horizontal="center" vertical="center" wrapText="1"/>
    </xf>
    <xf numFmtId="0" fontId="16" fillId="7" borderId="78" xfId="0" applyFont="1" applyFill="1" applyBorder="1" applyAlignment="1">
      <alignment horizontal="center" vertical="center" wrapText="1"/>
    </xf>
    <xf numFmtId="0" fontId="16" fillId="7" borderId="89" xfId="0" applyFont="1" applyFill="1" applyBorder="1" applyAlignment="1">
      <alignment horizontal="center" vertical="center"/>
    </xf>
    <xf numFmtId="0" fontId="16" fillId="7" borderId="83" xfId="0" applyFont="1" applyFill="1" applyBorder="1" applyAlignment="1">
      <alignment horizontal="center" vertical="center"/>
    </xf>
    <xf numFmtId="0" fontId="16" fillId="7" borderId="81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center" vertical="center" wrapText="1"/>
    </xf>
    <xf numFmtId="0" fontId="16" fillId="7" borderId="90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7" borderId="91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9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4" fontId="4" fillId="0" borderId="66" xfId="0" applyNumberFormat="1" applyFont="1" applyBorder="1" applyAlignment="1" applyProtection="1">
      <alignment vertical="center" wrapText="1"/>
      <protection locked="0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left" vertical="top" wrapText="1" indent="3"/>
    </xf>
    <xf numFmtId="0" fontId="2" fillId="2" borderId="43" xfId="0" applyFont="1" applyFill="1" applyBorder="1" applyAlignment="1">
      <alignment horizontal="left" vertical="top" wrapText="1" indent="2"/>
    </xf>
    <xf numFmtId="0" fontId="2" fillId="2" borderId="9" xfId="0" applyFont="1" applyFill="1" applyBorder="1" applyAlignment="1">
      <alignment horizontal="left" vertical="top" wrapText="1" indent="3"/>
    </xf>
    <xf numFmtId="0" fontId="1" fillId="0" borderId="54" xfId="0" applyFont="1" applyBorder="1" applyAlignment="1">
      <alignment horizontal="left" vertical="top" wrapText="1" indent="2"/>
    </xf>
    <xf numFmtId="4" fontId="1" fillId="0" borderId="22" xfId="0" applyNumberFormat="1" applyFont="1" applyBorder="1" applyAlignment="1">
      <alignment vertical="top" wrapText="1"/>
    </xf>
    <xf numFmtId="4" fontId="1" fillId="0" borderId="53" xfId="0" applyNumberFormat="1" applyFont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53" xfId="0" applyFont="1" applyBorder="1" applyAlignment="1">
      <alignment vertical="top" wrapText="1"/>
    </xf>
    <xf numFmtId="4" fontId="1" fillId="0" borderId="19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 indent="2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</cellXfs>
  <cellStyles count="3">
    <cellStyle name="Millares" xfId="1" builtinId="3"/>
    <cellStyle name="Normal" xfId="0" builtinId="0"/>
    <cellStyle name="Normal 2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522427</xdr:colOff>
      <xdr:row>11</xdr:row>
      <xdr:rowOff>38732</xdr:rowOff>
    </xdr:from>
    <xdr:ext cx="2854949" cy="937629"/>
    <xdr:sp macro="" textlink="">
      <xdr:nvSpPr>
        <xdr:cNvPr id="2" name="1 Rectángulo"/>
        <xdr:cNvSpPr/>
      </xdr:nvSpPr>
      <xdr:spPr>
        <a:xfrm>
          <a:off x="2636977" y="2248532"/>
          <a:ext cx="285494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</a:t>
          </a:r>
          <a:r>
            <a:rPr lang="es-ES" sz="5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aplica</a:t>
          </a:r>
          <a:endParaRPr lang="es-E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175684</xdr:colOff>
      <xdr:row>9</xdr:row>
      <xdr:rowOff>141817</xdr:rowOff>
    </xdr:from>
    <xdr:ext cx="2854949" cy="937629"/>
    <xdr:sp macro="" textlink="">
      <xdr:nvSpPr>
        <xdr:cNvPr id="2" name="1 Rectángulo"/>
        <xdr:cNvSpPr/>
      </xdr:nvSpPr>
      <xdr:spPr>
        <a:xfrm>
          <a:off x="2090209" y="1932517"/>
          <a:ext cx="285494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</a:t>
          </a:r>
          <a:r>
            <a:rPr lang="es-ES" sz="5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aplica</a:t>
          </a:r>
          <a:endParaRPr lang="es-E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workbookViewId="0">
      <selection activeCell="G9" sqref="G9"/>
    </sheetView>
  </sheetViews>
  <sheetFormatPr baseColWidth="10" defaultRowHeight="20.25" customHeight="1" x14ac:dyDescent="0.25"/>
  <cols>
    <col min="1" max="1" width="33.42578125" style="1" customWidth="1"/>
    <col min="2" max="2" width="19" style="1" customWidth="1"/>
    <col min="3" max="3" width="19.42578125" style="1" customWidth="1"/>
    <col min="4" max="4" width="20.5703125" style="2" customWidth="1"/>
    <col min="5" max="5" width="15.5703125" style="2" customWidth="1"/>
    <col min="6" max="6" width="16.5703125" style="1" customWidth="1"/>
    <col min="7" max="7" width="17.140625" style="1" customWidth="1"/>
    <col min="8" max="8" width="11.42578125" style="1"/>
    <col min="9" max="9" width="13.7109375" style="1" bestFit="1" customWidth="1"/>
    <col min="10" max="10" width="13.28515625" style="1" bestFit="1" customWidth="1"/>
    <col min="11" max="16384" width="11.42578125" style="1"/>
  </cols>
  <sheetData>
    <row r="2" spans="1:7" ht="20.25" customHeight="1" x14ac:dyDescent="0.35">
      <c r="G2" s="210" t="s">
        <v>303</v>
      </c>
    </row>
    <row r="3" spans="1:7" ht="20.25" customHeight="1" thickBot="1" x14ac:dyDescent="0.3"/>
    <row r="4" spans="1:7" ht="20.25" customHeight="1" x14ac:dyDescent="0.25">
      <c r="A4" s="238" t="s">
        <v>161</v>
      </c>
      <c r="B4" s="239"/>
      <c r="C4" s="239"/>
      <c r="D4" s="239"/>
      <c r="E4" s="239"/>
      <c r="F4" s="239"/>
      <c r="G4" s="240"/>
    </row>
    <row r="5" spans="1:7" ht="20.25" customHeight="1" x14ac:dyDescent="0.25">
      <c r="A5" s="241" t="s">
        <v>112</v>
      </c>
      <c r="B5" s="242"/>
      <c r="C5" s="242"/>
      <c r="D5" s="242"/>
      <c r="E5" s="242"/>
      <c r="F5" s="242"/>
      <c r="G5" s="243"/>
    </row>
    <row r="6" spans="1:7" ht="20.25" customHeight="1" thickBot="1" x14ac:dyDescent="0.3">
      <c r="A6" s="241" t="s">
        <v>302</v>
      </c>
      <c r="B6" s="242"/>
      <c r="C6" s="242"/>
      <c r="D6" s="242"/>
      <c r="E6" s="242"/>
      <c r="F6" s="242"/>
      <c r="G6" s="243"/>
    </row>
    <row r="7" spans="1:7" ht="20.25" customHeight="1" thickBot="1" x14ac:dyDescent="0.3">
      <c r="A7" s="14"/>
      <c r="B7" s="250" t="s">
        <v>26</v>
      </c>
      <c r="C7" s="251"/>
      <c r="D7" s="251"/>
      <c r="E7" s="251"/>
      <c r="F7" s="252"/>
      <c r="G7" s="15"/>
    </row>
    <row r="8" spans="1:7" ht="30.75" customHeight="1" x14ac:dyDescent="0.25">
      <c r="A8" s="16" t="s">
        <v>25</v>
      </c>
      <c r="B8" s="253" t="s">
        <v>28</v>
      </c>
      <c r="C8" s="48" t="s">
        <v>29</v>
      </c>
      <c r="D8" s="225" t="s">
        <v>31</v>
      </c>
      <c r="E8" s="225" t="s">
        <v>32</v>
      </c>
      <c r="F8" s="227" t="s">
        <v>33</v>
      </c>
      <c r="G8" s="17" t="s">
        <v>27</v>
      </c>
    </row>
    <row r="9" spans="1:7" ht="27.75" customHeight="1" thickBot="1" x14ac:dyDescent="0.3">
      <c r="A9" s="18"/>
      <c r="B9" s="254"/>
      <c r="C9" s="22" t="s">
        <v>30</v>
      </c>
      <c r="D9" s="226"/>
      <c r="E9" s="226"/>
      <c r="F9" s="228"/>
      <c r="G9" s="19"/>
    </row>
    <row r="10" spans="1:7" ht="20.25" customHeight="1" thickBot="1" x14ac:dyDescent="0.3">
      <c r="A10" s="20"/>
      <c r="B10" s="21">
        <v>-1</v>
      </c>
      <c r="C10" s="22">
        <v>-2</v>
      </c>
      <c r="D10" s="22" t="s">
        <v>34</v>
      </c>
      <c r="E10" s="22">
        <v>-4</v>
      </c>
      <c r="F10" s="22">
        <v>-5</v>
      </c>
      <c r="G10" s="23" t="s">
        <v>35</v>
      </c>
    </row>
    <row r="11" spans="1:7" ht="20.25" customHeight="1" x14ac:dyDescent="0.25">
      <c r="A11" s="88" t="s">
        <v>2</v>
      </c>
      <c r="B11" s="89"/>
      <c r="C11" s="89"/>
      <c r="D11" s="89"/>
      <c r="E11" s="89"/>
      <c r="F11" s="89"/>
      <c r="G11" s="89"/>
    </row>
    <row r="12" spans="1:7" ht="31.5" x14ac:dyDescent="0.25">
      <c r="A12" s="88" t="s">
        <v>3</v>
      </c>
      <c r="B12" s="90"/>
      <c r="C12" s="90"/>
      <c r="D12" s="90"/>
      <c r="E12" s="90"/>
      <c r="F12" s="90"/>
      <c r="G12" s="90"/>
    </row>
    <row r="13" spans="1:7" ht="20.25" customHeight="1" x14ac:dyDescent="0.25">
      <c r="A13" s="88" t="s">
        <v>4</v>
      </c>
      <c r="B13" s="90"/>
      <c r="C13" s="90"/>
      <c r="D13" s="90"/>
      <c r="E13" s="90"/>
      <c r="F13" s="90"/>
      <c r="G13" s="90"/>
    </row>
    <row r="14" spans="1:7" ht="20.25" customHeight="1" x14ac:dyDescent="0.25">
      <c r="A14" s="88" t="s">
        <v>5</v>
      </c>
      <c r="B14" s="90"/>
      <c r="C14" s="90"/>
      <c r="D14" s="90"/>
      <c r="E14" s="90"/>
      <c r="F14" s="90"/>
      <c r="G14" s="90"/>
    </row>
    <row r="15" spans="1:7" ht="20.25" customHeight="1" x14ac:dyDescent="0.25">
      <c r="A15" s="88" t="s">
        <v>42</v>
      </c>
      <c r="B15" s="90"/>
      <c r="C15" s="90"/>
      <c r="D15" s="90"/>
      <c r="E15" s="90"/>
      <c r="F15" s="90"/>
      <c r="G15" s="90"/>
    </row>
    <row r="16" spans="1:7" ht="20.25" customHeight="1" x14ac:dyDescent="0.25">
      <c r="A16" s="91" t="s">
        <v>43</v>
      </c>
      <c r="B16" s="90">
        <v>-785937</v>
      </c>
      <c r="C16" s="90">
        <v>0</v>
      </c>
      <c r="D16" s="90">
        <f>B16+C16</f>
        <v>-785937</v>
      </c>
      <c r="E16" s="90">
        <v>-454507.75</v>
      </c>
      <c r="F16" s="90">
        <v>-454507.75</v>
      </c>
      <c r="G16" s="90">
        <f>E16-D16</f>
        <v>331429.25</v>
      </c>
    </row>
    <row r="17" spans="1:10" ht="20.25" customHeight="1" x14ac:dyDescent="0.25">
      <c r="A17" s="91" t="s">
        <v>44</v>
      </c>
      <c r="B17" s="90"/>
      <c r="C17" s="90"/>
      <c r="D17" s="90"/>
      <c r="E17" s="90"/>
      <c r="F17" s="90"/>
      <c r="G17" s="90"/>
    </row>
    <row r="18" spans="1:10" ht="20.25" customHeight="1" x14ac:dyDescent="0.25">
      <c r="A18" s="88" t="s">
        <v>45</v>
      </c>
      <c r="B18" s="90"/>
      <c r="C18" s="90"/>
      <c r="D18" s="90"/>
      <c r="E18" s="90"/>
      <c r="F18" s="90"/>
      <c r="G18" s="90"/>
    </row>
    <row r="19" spans="1:10" ht="20.25" customHeight="1" x14ac:dyDescent="0.25">
      <c r="A19" s="91" t="s">
        <v>43</v>
      </c>
      <c r="B19" s="90"/>
      <c r="C19" s="90"/>
      <c r="D19" s="90"/>
      <c r="E19" s="90"/>
      <c r="F19" s="90"/>
      <c r="G19" s="90"/>
    </row>
    <row r="20" spans="1:10" ht="20.25" customHeight="1" x14ac:dyDescent="0.25">
      <c r="A20" s="91" t="s">
        <v>44</v>
      </c>
      <c r="B20" s="90"/>
      <c r="C20" s="90"/>
      <c r="D20" s="90"/>
      <c r="E20" s="90"/>
      <c r="F20" s="90"/>
      <c r="G20" s="90"/>
    </row>
    <row r="21" spans="1:10" ht="34.5" customHeight="1" x14ac:dyDescent="0.25">
      <c r="A21" s="92" t="s">
        <v>36</v>
      </c>
      <c r="B21" s="90">
        <f>-57159902+785936</f>
        <v>-56373966</v>
      </c>
      <c r="C21" s="95">
        <f>-2483818.63-644164.21</f>
        <v>-3127982.84</v>
      </c>
      <c r="D21" s="90">
        <f>B21+C21</f>
        <v>-59501948.840000004</v>
      </c>
      <c r="E21" s="90">
        <v>-49825411.229999997</v>
      </c>
      <c r="F21" s="90">
        <v>-49825411.229999997</v>
      </c>
      <c r="G21" s="90">
        <f>E21-D21</f>
        <v>9676537.6100000069</v>
      </c>
    </row>
    <row r="22" spans="1:10" ht="20.25" customHeight="1" x14ac:dyDescent="0.25">
      <c r="A22" s="88" t="s">
        <v>6</v>
      </c>
      <c r="B22" s="90"/>
      <c r="C22" s="90"/>
      <c r="D22" s="90"/>
      <c r="E22" s="90"/>
      <c r="F22" s="90"/>
      <c r="G22" s="90"/>
    </row>
    <row r="23" spans="1:10" ht="31.5" x14ac:dyDescent="0.25">
      <c r="A23" s="88" t="s">
        <v>37</v>
      </c>
      <c r="B23" s="90">
        <v>-206664049</v>
      </c>
      <c r="C23" s="90">
        <v>-3999075.13</v>
      </c>
      <c r="D23" s="90">
        <f>B23+C23</f>
        <v>-210663124.13</v>
      </c>
      <c r="E23" s="90">
        <v>-143552984.13</v>
      </c>
      <c r="F23" s="90">
        <v>-143552984.13</v>
      </c>
      <c r="G23" s="90">
        <f>E23-D23</f>
        <v>67110140</v>
      </c>
      <c r="I23" s="96"/>
    </row>
    <row r="24" spans="1:10" ht="20.25" customHeight="1" x14ac:dyDescent="0.25">
      <c r="A24" s="88"/>
      <c r="B24" s="90"/>
      <c r="C24" s="90"/>
      <c r="D24" s="90"/>
      <c r="E24" s="90"/>
      <c r="F24" s="90"/>
      <c r="G24" s="90"/>
    </row>
    <row r="25" spans="1:10" ht="36" customHeight="1" thickBot="1" x14ac:dyDescent="0.3">
      <c r="A25" s="88" t="s">
        <v>38</v>
      </c>
      <c r="B25" s="90"/>
      <c r="C25" s="90"/>
      <c r="D25" s="90"/>
      <c r="E25" s="90"/>
      <c r="F25" s="90"/>
      <c r="G25" s="90"/>
    </row>
    <row r="26" spans="1:10" ht="17.25" customHeight="1" thickBot="1" x14ac:dyDescent="0.3">
      <c r="A26" s="93" t="s">
        <v>24</v>
      </c>
      <c r="B26" s="94">
        <f t="shared" ref="B26:G26" si="0">SUM(B11:B25)</f>
        <v>-263823952</v>
      </c>
      <c r="C26" s="94">
        <f t="shared" si="0"/>
        <v>-7127057.9699999997</v>
      </c>
      <c r="D26" s="94">
        <f t="shared" si="0"/>
        <v>-270951009.97000003</v>
      </c>
      <c r="E26" s="94">
        <f>SUM(E11:E25)</f>
        <v>-193832903.10999998</v>
      </c>
      <c r="F26" s="94">
        <f>SUM(F11:F25)</f>
        <v>-193832903.10999998</v>
      </c>
      <c r="G26" s="244">
        <f t="shared" si="0"/>
        <v>77118106.860000014</v>
      </c>
      <c r="I26" s="96"/>
    </row>
    <row r="27" spans="1:10" ht="46.5" customHeight="1" thickBot="1" x14ac:dyDescent="0.3">
      <c r="A27" s="246"/>
      <c r="B27" s="246"/>
      <c r="C27" s="246"/>
      <c r="D27" s="247"/>
      <c r="E27" s="248" t="s">
        <v>158</v>
      </c>
      <c r="F27" s="249"/>
      <c r="G27" s="245"/>
      <c r="J27" s="96"/>
    </row>
    <row r="28" spans="1:10" ht="20.25" customHeight="1" thickBot="1" x14ac:dyDescent="0.3">
      <c r="A28" s="24"/>
      <c r="B28" s="231" t="s">
        <v>26</v>
      </c>
      <c r="C28" s="232"/>
      <c r="D28" s="232"/>
      <c r="E28" s="232"/>
      <c r="F28" s="233"/>
      <c r="G28" s="15"/>
    </row>
    <row r="29" spans="1:10" ht="31.5" x14ac:dyDescent="0.25">
      <c r="A29" s="16" t="s">
        <v>39</v>
      </c>
      <c r="B29" s="234" t="s">
        <v>28</v>
      </c>
      <c r="C29" s="49" t="s">
        <v>29</v>
      </c>
      <c r="D29" s="236" t="s">
        <v>31</v>
      </c>
      <c r="E29" s="236" t="s">
        <v>32</v>
      </c>
      <c r="F29" s="223" t="s">
        <v>33</v>
      </c>
      <c r="G29" s="26" t="s">
        <v>27</v>
      </c>
    </row>
    <row r="30" spans="1:10" ht="20.25" customHeight="1" thickBot="1" x14ac:dyDescent="0.3">
      <c r="A30" s="16" t="s">
        <v>40</v>
      </c>
      <c r="B30" s="235"/>
      <c r="C30" s="28" t="s">
        <v>30</v>
      </c>
      <c r="D30" s="237"/>
      <c r="E30" s="237"/>
      <c r="F30" s="224"/>
      <c r="G30" s="27"/>
    </row>
    <row r="31" spans="1:10" ht="20.25" customHeight="1" thickBot="1" x14ac:dyDescent="0.3">
      <c r="A31" s="25"/>
      <c r="B31" s="28">
        <v>-1</v>
      </c>
      <c r="C31" s="28">
        <v>-2</v>
      </c>
      <c r="D31" s="28" t="s">
        <v>34</v>
      </c>
      <c r="E31" s="28">
        <v>-4</v>
      </c>
      <c r="F31" s="28">
        <v>-5</v>
      </c>
      <c r="G31" s="29" t="s">
        <v>35</v>
      </c>
    </row>
    <row r="32" spans="1:10" ht="20.25" customHeight="1" x14ac:dyDescent="0.25">
      <c r="A32" s="5" t="s">
        <v>41</v>
      </c>
      <c r="B32" s="12"/>
      <c r="C32" s="12"/>
      <c r="D32" s="12"/>
      <c r="E32" s="12"/>
      <c r="F32" s="12"/>
      <c r="G32" s="13"/>
    </row>
    <row r="33" spans="1:7" ht="20.25" customHeight="1" x14ac:dyDescent="0.25">
      <c r="A33" s="41" t="s">
        <v>2</v>
      </c>
      <c r="B33" s="12"/>
      <c r="C33" s="12"/>
      <c r="D33" s="12"/>
      <c r="E33" s="12"/>
      <c r="F33" s="12"/>
      <c r="G33" s="13"/>
    </row>
    <row r="34" spans="1:7" ht="20.25" customHeight="1" x14ac:dyDescent="0.25">
      <c r="A34" s="41" t="s">
        <v>4</v>
      </c>
      <c r="B34" s="12"/>
      <c r="C34" s="12"/>
      <c r="D34" s="12"/>
      <c r="E34" s="12"/>
      <c r="F34" s="12"/>
      <c r="G34" s="13"/>
    </row>
    <row r="35" spans="1:7" ht="20.25" customHeight="1" x14ac:dyDescent="0.25">
      <c r="A35" s="41" t="s">
        <v>5</v>
      </c>
      <c r="B35" s="12"/>
      <c r="C35" s="12"/>
      <c r="D35" s="12"/>
      <c r="E35" s="12"/>
      <c r="F35" s="12"/>
      <c r="G35" s="13"/>
    </row>
    <row r="36" spans="1:7" ht="20.25" customHeight="1" x14ac:dyDescent="0.25">
      <c r="A36" s="41" t="s">
        <v>42</v>
      </c>
      <c r="B36" s="12"/>
      <c r="C36" s="12"/>
      <c r="D36" s="12"/>
      <c r="E36" s="12"/>
      <c r="F36" s="12"/>
      <c r="G36" s="13"/>
    </row>
    <row r="37" spans="1:7" ht="20.25" customHeight="1" x14ac:dyDescent="0.25">
      <c r="A37" s="4" t="s">
        <v>113</v>
      </c>
      <c r="B37" s="90">
        <v>-785937</v>
      </c>
      <c r="C37" s="90">
        <v>0</v>
      </c>
      <c r="D37" s="90">
        <f>B37+C37</f>
        <v>-785937</v>
      </c>
      <c r="E37" s="90">
        <v>-454507.75</v>
      </c>
      <c r="F37" s="90">
        <v>-454507.75</v>
      </c>
      <c r="G37" s="90">
        <f>E37-D37</f>
        <v>331429.25</v>
      </c>
    </row>
    <row r="38" spans="1:7" ht="20.25" customHeight="1" x14ac:dyDescent="0.25">
      <c r="A38" s="4" t="s">
        <v>114</v>
      </c>
      <c r="B38" s="90"/>
      <c r="C38" s="90"/>
      <c r="D38" s="90"/>
      <c r="E38" s="90"/>
      <c r="F38" s="90"/>
      <c r="G38" s="90"/>
    </row>
    <row r="39" spans="1:7" ht="20.25" customHeight="1" x14ac:dyDescent="0.25">
      <c r="A39" s="41" t="s">
        <v>45</v>
      </c>
      <c r="B39" s="90"/>
      <c r="C39" s="90"/>
      <c r="D39" s="90"/>
      <c r="E39" s="90"/>
      <c r="F39" s="90"/>
      <c r="G39" s="90"/>
    </row>
    <row r="40" spans="1:7" ht="20.25" customHeight="1" x14ac:dyDescent="0.25">
      <c r="A40" s="4" t="s">
        <v>113</v>
      </c>
      <c r="B40" s="90"/>
      <c r="C40" s="90"/>
      <c r="D40" s="90"/>
      <c r="E40" s="90"/>
      <c r="F40" s="90"/>
      <c r="G40" s="90"/>
    </row>
    <row r="41" spans="1:7" ht="20.25" customHeight="1" x14ac:dyDescent="0.25">
      <c r="A41" s="4" t="s">
        <v>114</v>
      </c>
      <c r="B41" s="90"/>
      <c r="C41" s="90"/>
      <c r="D41" s="90"/>
      <c r="E41" s="90"/>
      <c r="F41" s="90"/>
      <c r="G41" s="90"/>
    </row>
    <row r="42" spans="1:7" ht="20.25" customHeight="1" x14ac:dyDescent="0.25">
      <c r="A42" s="41" t="s">
        <v>6</v>
      </c>
      <c r="B42" s="90"/>
      <c r="C42" s="95"/>
      <c r="D42" s="90"/>
      <c r="E42" s="90"/>
      <c r="F42" s="90"/>
      <c r="G42" s="90"/>
    </row>
    <row r="43" spans="1:7" ht="31.5" customHeight="1" x14ac:dyDescent="0.25">
      <c r="A43" s="41" t="s">
        <v>46</v>
      </c>
      <c r="B43" s="90"/>
      <c r="C43" s="90"/>
      <c r="D43" s="90"/>
      <c r="E43" s="90"/>
      <c r="F43" s="90"/>
      <c r="G43" s="90"/>
    </row>
    <row r="44" spans="1:7" ht="20.25" customHeight="1" x14ac:dyDescent="0.25">
      <c r="A44" s="4"/>
      <c r="B44" s="90"/>
      <c r="C44" s="90"/>
      <c r="D44" s="90"/>
      <c r="E44" s="90"/>
      <c r="F44" s="90"/>
      <c r="G44" s="90"/>
    </row>
    <row r="45" spans="1:7" ht="20.25" customHeight="1" x14ac:dyDescent="0.25">
      <c r="A45" s="5" t="s">
        <v>47</v>
      </c>
      <c r="B45" s="41"/>
      <c r="C45" s="41"/>
      <c r="D45" s="41"/>
      <c r="E45" s="41"/>
      <c r="F45" s="41"/>
      <c r="G45" s="41"/>
    </row>
    <row r="46" spans="1:7" ht="30.75" customHeight="1" x14ac:dyDescent="0.25">
      <c r="A46" s="41" t="s">
        <v>3</v>
      </c>
      <c r="B46" s="41"/>
      <c r="C46" s="41"/>
      <c r="D46" s="41"/>
      <c r="E46" s="41"/>
      <c r="F46" s="41"/>
      <c r="G46" s="41"/>
    </row>
    <row r="47" spans="1:7" ht="29.25" customHeight="1" x14ac:dyDescent="0.25">
      <c r="A47" s="41" t="s">
        <v>36</v>
      </c>
      <c r="B47" s="90">
        <f>-57159902+785936</f>
        <v>-56373966</v>
      </c>
      <c r="C47" s="95">
        <f>-2483818.63-644164.21</f>
        <v>-3127982.84</v>
      </c>
      <c r="D47" s="90">
        <f>B47+C47</f>
        <v>-59501948.840000004</v>
      </c>
      <c r="E47" s="90">
        <v>-49825411.229999997</v>
      </c>
      <c r="F47" s="90">
        <v>-49825411.229999997</v>
      </c>
      <c r="G47" s="90">
        <f>E47-D47</f>
        <v>9676537.6100000069</v>
      </c>
    </row>
    <row r="48" spans="1:7" ht="34.5" customHeight="1" x14ac:dyDescent="0.25">
      <c r="A48" s="41" t="s">
        <v>48</v>
      </c>
      <c r="B48" s="90">
        <v>-206664049</v>
      </c>
      <c r="C48" s="90">
        <v>-3999075.13</v>
      </c>
      <c r="D48" s="90">
        <f>B48+C48</f>
        <v>-210663124.13</v>
      </c>
      <c r="E48" s="90">
        <v>-143552984.13</v>
      </c>
      <c r="F48" s="90">
        <v>-143552984.13</v>
      </c>
      <c r="G48" s="90">
        <f>E48-D48</f>
        <v>67110140</v>
      </c>
    </row>
    <row r="49" spans="1:9" ht="20.25" customHeight="1" x14ac:dyDescent="0.25">
      <c r="A49" s="4"/>
      <c r="B49" s="41"/>
      <c r="C49" s="41"/>
      <c r="D49" s="41"/>
      <c r="E49" s="41"/>
      <c r="F49" s="41"/>
      <c r="G49" s="41"/>
    </row>
    <row r="50" spans="1:9" ht="20.25" customHeight="1" x14ac:dyDescent="0.25">
      <c r="A50" s="5" t="s">
        <v>49</v>
      </c>
      <c r="B50" s="41"/>
      <c r="C50" s="41"/>
      <c r="D50" s="41"/>
      <c r="E50" s="41"/>
      <c r="F50" s="41"/>
      <c r="G50" s="41"/>
    </row>
    <row r="51" spans="1:9" ht="36.75" customHeight="1" x14ac:dyDescent="0.25">
      <c r="A51" s="41" t="s">
        <v>38</v>
      </c>
      <c r="B51" s="41"/>
      <c r="C51" s="41"/>
      <c r="D51" s="41"/>
      <c r="E51" s="41"/>
      <c r="F51" s="41"/>
      <c r="G51" s="41"/>
    </row>
    <row r="52" spans="1:9" ht="20.25" customHeight="1" thickBot="1" x14ac:dyDescent="0.3">
      <c r="A52" s="4"/>
      <c r="B52" s="12"/>
      <c r="C52" s="12"/>
      <c r="D52" s="12"/>
      <c r="E52" s="12"/>
      <c r="F52" s="12"/>
      <c r="G52" s="13"/>
      <c r="I52" s="96"/>
    </row>
    <row r="53" spans="1:9" ht="20.25" customHeight="1" thickBot="1" x14ac:dyDescent="0.3">
      <c r="A53" s="30" t="s">
        <v>24</v>
      </c>
      <c r="B53" s="94">
        <f>SUM(B32:B50)</f>
        <v>-263823952</v>
      </c>
      <c r="C53" s="94">
        <f>SUM(C32:C50)</f>
        <v>-7127057.9699999997</v>
      </c>
      <c r="D53" s="94">
        <f>SUM(D32:D50)</f>
        <v>-270951009.97000003</v>
      </c>
      <c r="E53" s="94">
        <f>SUM(E32:E50)</f>
        <v>-193832903.10999998</v>
      </c>
      <c r="F53" s="94">
        <f>SUM(F32:F50)</f>
        <v>-193832903.10999998</v>
      </c>
      <c r="G53" s="94"/>
    </row>
    <row r="54" spans="1:9" ht="30.75" customHeight="1" thickBot="1" x14ac:dyDescent="0.3">
      <c r="A54" s="82"/>
      <c r="B54" s="82"/>
      <c r="C54" s="82"/>
      <c r="D54" s="84"/>
      <c r="E54" s="229" t="s">
        <v>158</v>
      </c>
      <c r="F54" s="230"/>
      <c r="G54" s="94">
        <f>SUM(G32:G50)</f>
        <v>77118106.860000014</v>
      </c>
    </row>
    <row r="55" spans="1:9" ht="32.25" customHeight="1" x14ac:dyDescent="0.25">
      <c r="A55" s="222" t="s">
        <v>160</v>
      </c>
      <c r="B55" s="222"/>
      <c r="C55" s="222"/>
      <c r="D55" s="222"/>
      <c r="E55" s="222"/>
      <c r="F55" s="222"/>
      <c r="G55" s="222"/>
      <c r="H55" s="86"/>
    </row>
    <row r="56" spans="1:9" ht="20.25" customHeight="1" x14ac:dyDescent="0.25">
      <c r="A56" s="86"/>
      <c r="B56" s="86"/>
      <c r="C56" s="86"/>
      <c r="D56" s="87"/>
      <c r="E56" s="87"/>
      <c r="F56" s="86"/>
      <c r="G56" s="86"/>
      <c r="H56" s="86"/>
    </row>
    <row r="57" spans="1:9" ht="20.25" customHeight="1" x14ac:dyDescent="0.25">
      <c r="A57" s="209" t="s">
        <v>304</v>
      </c>
    </row>
    <row r="58" spans="1:9" ht="20.25" customHeight="1" x14ac:dyDescent="0.25">
      <c r="A58" s="209" t="s">
        <v>305</v>
      </c>
    </row>
    <row r="64" spans="1:9" ht="20.25" customHeight="1" x14ac:dyDescent="0.25">
      <c r="D64" s="85"/>
      <c r="E64" s="85"/>
      <c r="F64" s="85"/>
      <c r="G64" s="85"/>
    </row>
    <row r="65" spans="4:7" ht="20.25" customHeight="1" x14ac:dyDescent="0.25">
      <c r="D65" s="220" t="s">
        <v>162</v>
      </c>
      <c r="E65" s="220"/>
      <c r="F65" s="220"/>
      <c r="G65" s="220"/>
    </row>
    <row r="66" spans="4:7" ht="20.25" customHeight="1" x14ac:dyDescent="0.3">
      <c r="D66" s="221" t="s">
        <v>163</v>
      </c>
      <c r="E66" s="221"/>
      <c r="F66" s="221"/>
      <c r="G66" s="221"/>
    </row>
  </sheetData>
  <mergeCells count="20">
    <mergeCell ref="A4:G4"/>
    <mergeCell ref="A5:G5"/>
    <mergeCell ref="A6:G6"/>
    <mergeCell ref="G26:G27"/>
    <mergeCell ref="A27:D27"/>
    <mergeCell ref="E27:F27"/>
    <mergeCell ref="B7:F7"/>
    <mergeCell ref="B8:B9"/>
    <mergeCell ref="D8:D9"/>
    <mergeCell ref="D65:G65"/>
    <mergeCell ref="D66:G66"/>
    <mergeCell ref="A55:G55"/>
    <mergeCell ref="F29:F30"/>
    <mergeCell ref="E8:E9"/>
    <mergeCell ref="F8:F9"/>
    <mergeCell ref="E54:F54"/>
    <mergeCell ref="B28:F28"/>
    <mergeCell ref="B29:B30"/>
    <mergeCell ref="D29:D30"/>
    <mergeCell ref="E29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G11" sqref="G11"/>
    </sheetView>
  </sheetViews>
  <sheetFormatPr baseColWidth="10" defaultRowHeight="20.25" customHeight="1" x14ac:dyDescent="0.25"/>
  <cols>
    <col min="1" max="1" width="56.42578125" style="1" customWidth="1"/>
    <col min="2" max="2" width="25.5703125" style="1" customWidth="1"/>
    <col min="3" max="3" width="22.7109375" style="2" customWidth="1"/>
    <col min="4" max="4" width="19.5703125" style="1" customWidth="1"/>
    <col min="5" max="5" width="11.42578125" style="1"/>
    <col min="6" max="6" width="13.7109375" style="1" bestFit="1" customWidth="1"/>
    <col min="7" max="16384" width="11.42578125" style="1"/>
  </cols>
  <sheetData>
    <row r="1" spans="1:4" ht="9.75" customHeight="1" x14ac:dyDescent="0.25"/>
    <row r="2" spans="1:4" ht="27.75" customHeight="1" x14ac:dyDescent="0.35">
      <c r="C2" s="219" t="s">
        <v>314</v>
      </c>
      <c r="D2" s="210" t="s">
        <v>311</v>
      </c>
    </row>
    <row r="3" spans="1:4" ht="20.25" customHeight="1" thickBot="1" x14ac:dyDescent="0.3"/>
    <row r="4" spans="1:4" ht="20.25" customHeight="1" x14ac:dyDescent="0.25">
      <c r="A4" s="238" t="s">
        <v>161</v>
      </c>
      <c r="B4" s="239"/>
      <c r="C4" s="239"/>
      <c r="D4" s="240"/>
    </row>
    <row r="5" spans="1:4" ht="20.25" customHeight="1" x14ac:dyDescent="0.25">
      <c r="A5" s="241" t="s">
        <v>267</v>
      </c>
      <c r="B5" s="242"/>
      <c r="C5" s="242"/>
      <c r="D5" s="243"/>
    </row>
    <row r="6" spans="1:4" ht="20.25" customHeight="1" thickBot="1" x14ac:dyDescent="0.3">
      <c r="A6" s="241" t="s">
        <v>302</v>
      </c>
      <c r="B6" s="242"/>
      <c r="C6" s="242"/>
      <c r="D6" s="243"/>
    </row>
    <row r="7" spans="1:4" ht="30.75" customHeight="1" x14ac:dyDescent="0.25">
      <c r="A7" s="129"/>
      <c r="B7" s="253" t="s">
        <v>268</v>
      </c>
      <c r="C7" s="225" t="s">
        <v>32</v>
      </c>
      <c r="D7" s="227" t="s">
        <v>270</v>
      </c>
    </row>
    <row r="8" spans="1:4" ht="27.75" customHeight="1" thickBot="1" x14ac:dyDescent="0.3">
      <c r="A8" s="137" t="s">
        <v>286</v>
      </c>
      <c r="B8" s="254"/>
      <c r="C8" s="226"/>
      <c r="D8" s="228"/>
    </row>
    <row r="9" spans="1:4" ht="20.25" customHeight="1" thickBot="1" x14ac:dyDescent="0.3">
      <c r="A9" s="20"/>
      <c r="B9" s="21"/>
      <c r="C9" s="22"/>
      <c r="D9" s="23"/>
    </row>
    <row r="10" spans="1:4" ht="20.25" customHeight="1" x14ac:dyDescent="0.25">
      <c r="A10" s="88" t="s">
        <v>269</v>
      </c>
      <c r="B10" s="211">
        <f>B11+B12</f>
        <v>263823952</v>
      </c>
      <c r="C10" s="211">
        <f t="shared" ref="C10:D10" si="0">C11+C12</f>
        <v>193832903.08000001</v>
      </c>
      <c r="D10" s="211">
        <f t="shared" si="0"/>
        <v>193832903.08000001</v>
      </c>
    </row>
    <row r="11" spans="1:4" ht="15.75" x14ac:dyDescent="0.25">
      <c r="A11" s="88" t="s">
        <v>279</v>
      </c>
      <c r="B11" s="90">
        <v>263823952</v>
      </c>
      <c r="C11" s="90">
        <v>193832903.08000001</v>
      </c>
      <c r="D11" s="90">
        <v>193832903.08000001</v>
      </c>
    </row>
    <row r="12" spans="1:4" ht="20.25" customHeight="1" x14ac:dyDescent="0.25">
      <c r="A12" s="88" t="s">
        <v>280</v>
      </c>
      <c r="B12" s="90"/>
      <c r="C12" s="90"/>
      <c r="D12" s="97"/>
    </row>
    <row r="13" spans="1:4" ht="20.25" customHeight="1" x14ac:dyDescent="0.25">
      <c r="A13" s="88" t="s">
        <v>281</v>
      </c>
      <c r="B13" s="90"/>
      <c r="C13" s="90"/>
      <c r="D13" s="97"/>
    </row>
    <row r="14" spans="1:4" ht="20.25" customHeight="1" x14ac:dyDescent="0.25">
      <c r="A14" s="88" t="s">
        <v>271</v>
      </c>
      <c r="B14" s="192">
        <f>B15+B16</f>
        <v>263823952</v>
      </c>
      <c r="C14" s="192">
        <f t="shared" ref="C14:D14" si="1">C15+C16</f>
        <v>186067557.41</v>
      </c>
      <c r="D14" s="192">
        <f t="shared" si="1"/>
        <v>186067557.41</v>
      </c>
    </row>
    <row r="15" spans="1:4" ht="20.25" customHeight="1" x14ac:dyDescent="0.25">
      <c r="A15" s="91" t="s">
        <v>272</v>
      </c>
      <c r="B15" s="90">
        <v>263823952</v>
      </c>
      <c r="C15" s="90">
        <v>182064056.44</v>
      </c>
      <c r="D15" s="90">
        <v>182064056.44</v>
      </c>
    </row>
    <row r="16" spans="1:4" ht="20.25" customHeight="1" x14ac:dyDescent="0.25">
      <c r="A16" s="91" t="s">
        <v>273</v>
      </c>
      <c r="B16" s="90">
        <v>0</v>
      </c>
      <c r="C16" s="90">
        <v>4003500.97</v>
      </c>
      <c r="D16" s="90">
        <v>4003500.97</v>
      </c>
    </row>
    <row r="17" spans="1:4" ht="20.25" customHeight="1" x14ac:dyDescent="0.25">
      <c r="A17" s="88" t="s">
        <v>274</v>
      </c>
      <c r="B17" s="192">
        <f>B18+B19</f>
        <v>2896255.91</v>
      </c>
      <c r="C17" s="192">
        <f t="shared" ref="C17:D17" si="2">C18+C19</f>
        <v>2896255.91</v>
      </c>
      <c r="D17" s="192">
        <f t="shared" si="2"/>
        <v>2896255.91</v>
      </c>
    </row>
    <row r="18" spans="1:4" ht="20.25" customHeight="1" x14ac:dyDescent="0.25">
      <c r="A18" s="91" t="s">
        <v>276</v>
      </c>
      <c r="B18" s="90">
        <v>39651.870000000003</v>
      </c>
      <c r="C18" s="90">
        <v>39651.870000000003</v>
      </c>
      <c r="D18" s="90">
        <v>39651.870000000003</v>
      </c>
    </row>
    <row r="19" spans="1:4" ht="20.25" customHeight="1" x14ac:dyDescent="0.25">
      <c r="A19" s="91" t="s">
        <v>275</v>
      </c>
      <c r="B19" s="90">
        <v>2856604.04</v>
      </c>
      <c r="C19" s="90">
        <v>2856604.04</v>
      </c>
      <c r="D19" s="90">
        <v>2856604.04</v>
      </c>
    </row>
    <row r="20" spans="1:4" ht="21.75" customHeight="1" x14ac:dyDescent="0.25">
      <c r="A20" s="92" t="s">
        <v>277</v>
      </c>
      <c r="B20" s="192">
        <f>B10-B14+B17</f>
        <v>2896255.91</v>
      </c>
      <c r="C20" s="192">
        <f t="shared" ref="C20:D20" si="3">C10-C14+C17</f>
        <v>10661601.580000017</v>
      </c>
      <c r="D20" s="192">
        <f t="shared" si="3"/>
        <v>10661601.580000017</v>
      </c>
    </row>
    <row r="21" spans="1:4" ht="20.25" customHeight="1" x14ac:dyDescent="0.25">
      <c r="A21" s="92" t="s">
        <v>278</v>
      </c>
      <c r="B21" s="192">
        <f>B20-B13</f>
        <v>2896255.91</v>
      </c>
      <c r="C21" s="192">
        <f t="shared" ref="C21:D21" si="4">C20-C13</f>
        <v>10661601.580000017</v>
      </c>
      <c r="D21" s="195">
        <f t="shared" si="4"/>
        <v>10661601.580000017</v>
      </c>
    </row>
    <row r="22" spans="1:4" ht="15.75" x14ac:dyDescent="0.25">
      <c r="A22" s="92" t="s">
        <v>282</v>
      </c>
      <c r="B22" s="192"/>
      <c r="C22" s="192"/>
      <c r="D22" s="195"/>
    </row>
    <row r="23" spans="1:4" ht="20.25" customHeight="1" x14ac:dyDescent="0.25">
      <c r="A23" s="88"/>
      <c r="B23" s="90"/>
      <c r="C23" s="90"/>
      <c r="D23" s="97"/>
    </row>
    <row r="24" spans="1:4" ht="36" customHeight="1" thickBot="1" x14ac:dyDescent="0.3">
      <c r="A24" s="88" t="s">
        <v>38</v>
      </c>
      <c r="B24" s="90">
        <v>0</v>
      </c>
      <c r="C24" s="90">
        <v>0</v>
      </c>
      <c r="D24" s="97">
        <v>0</v>
      </c>
    </row>
    <row r="25" spans="1:4" ht="15.75" x14ac:dyDescent="0.25">
      <c r="A25" s="137" t="s">
        <v>283</v>
      </c>
      <c r="B25" s="135" t="s">
        <v>28</v>
      </c>
      <c r="C25" s="136" t="s">
        <v>32</v>
      </c>
      <c r="D25" s="134" t="s">
        <v>33</v>
      </c>
    </row>
    <row r="26" spans="1:4" ht="20.25" customHeight="1" x14ac:dyDescent="0.25">
      <c r="A26" s="41" t="s">
        <v>284</v>
      </c>
      <c r="B26" s="12">
        <v>0</v>
      </c>
      <c r="C26" s="12">
        <v>0</v>
      </c>
      <c r="D26" s="13">
        <v>0</v>
      </c>
    </row>
    <row r="27" spans="1:4" ht="20.25" customHeight="1" x14ac:dyDescent="0.25">
      <c r="A27" s="41"/>
      <c r="B27" s="12"/>
      <c r="C27" s="12"/>
      <c r="D27" s="13"/>
    </row>
    <row r="28" spans="1:4" ht="20.25" customHeight="1" thickBot="1" x14ac:dyDescent="0.3">
      <c r="A28" s="41" t="s">
        <v>285</v>
      </c>
      <c r="B28" s="90">
        <f>B22+B26</f>
        <v>0</v>
      </c>
      <c r="C28" s="90">
        <f t="shared" ref="C28:D28" si="5">C22+C26</f>
        <v>0</v>
      </c>
      <c r="D28" s="97">
        <f t="shared" si="5"/>
        <v>0</v>
      </c>
    </row>
    <row r="29" spans="1:4" ht="20.25" customHeight="1" x14ac:dyDescent="0.25">
      <c r="A29" s="137" t="s">
        <v>283</v>
      </c>
      <c r="B29" s="135" t="s">
        <v>28</v>
      </c>
      <c r="C29" s="136" t="s">
        <v>32</v>
      </c>
      <c r="D29" s="134" t="s">
        <v>33</v>
      </c>
    </row>
    <row r="30" spans="1:4" ht="20.25" customHeight="1" x14ac:dyDescent="0.25">
      <c r="A30" s="4" t="s">
        <v>287</v>
      </c>
      <c r="B30" s="12">
        <v>0</v>
      </c>
      <c r="C30" s="12">
        <v>0</v>
      </c>
      <c r="D30" s="13">
        <v>0</v>
      </c>
    </row>
    <row r="31" spans="1:4" ht="20.25" customHeight="1" x14ac:dyDescent="0.25">
      <c r="A31" s="4" t="s">
        <v>288</v>
      </c>
      <c r="B31" s="12">
        <v>0</v>
      </c>
      <c r="C31" s="12">
        <v>0</v>
      </c>
      <c r="D31" s="13">
        <v>0</v>
      </c>
    </row>
    <row r="32" spans="1:4" ht="20.25" customHeight="1" thickBot="1" x14ac:dyDescent="0.3">
      <c r="A32" s="41" t="s">
        <v>289</v>
      </c>
      <c r="B32" s="12">
        <v>0</v>
      </c>
      <c r="C32" s="12">
        <v>0</v>
      </c>
      <c r="D32" s="13">
        <v>0</v>
      </c>
    </row>
    <row r="33" spans="1:6" ht="20.25" customHeight="1" x14ac:dyDescent="0.25">
      <c r="A33" s="137" t="s">
        <v>283</v>
      </c>
      <c r="B33" s="135" t="s">
        <v>28</v>
      </c>
      <c r="C33" s="136" t="s">
        <v>32</v>
      </c>
      <c r="D33" s="134" t="s">
        <v>33</v>
      </c>
    </row>
    <row r="34" spans="1:6" ht="20.25" customHeight="1" x14ac:dyDescent="0.25">
      <c r="A34" s="4" t="s">
        <v>290</v>
      </c>
      <c r="B34" s="90">
        <v>263823952</v>
      </c>
      <c r="C34" s="90">
        <v>193832903.08000001</v>
      </c>
      <c r="D34" s="90">
        <v>193832903.08000001</v>
      </c>
    </row>
    <row r="35" spans="1:6" ht="20.25" customHeight="1" x14ac:dyDescent="0.25">
      <c r="A35" s="41" t="s">
        <v>296</v>
      </c>
      <c r="B35" s="41"/>
      <c r="C35" s="41"/>
      <c r="D35" s="169"/>
    </row>
    <row r="36" spans="1:6" ht="17.25" customHeight="1" x14ac:dyDescent="0.25">
      <c r="A36" s="41" t="s">
        <v>291</v>
      </c>
      <c r="B36" s="12"/>
      <c r="C36" s="41"/>
      <c r="D36" s="169"/>
    </row>
    <row r="37" spans="1:6" ht="20.25" customHeight="1" x14ac:dyDescent="0.25">
      <c r="A37" s="4" t="s">
        <v>292</v>
      </c>
      <c r="B37" s="12"/>
      <c r="C37" s="41"/>
      <c r="D37" s="169"/>
    </row>
    <row r="38" spans="1:6" ht="20.25" customHeight="1" x14ac:dyDescent="0.25">
      <c r="A38" s="4" t="s">
        <v>293</v>
      </c>
      <c r="B38" s="90">
        <v>263823952</v>
      </c>
      <c r="C38" s="90">
        <v>182064056.44</v>
      </c>
      <c r="D38" s="90">
        <v>182064056.44</v>
      </c>
    </row>
    <row r="39" spans="1:6" ht="30.75" customHeight="1" x14ac:dyDescent="0.25">
      <c r="A39" s="4" t="s">
        <v>294</v>
      </c>
      <c r="B39" s="90">
        <v>39651.870000000003</v>
      </c>
      <c r="C39" s="90">
        <v>39651.870000000003</v>
      </c>
      <c r="D39" s="90">
        <v>39651.870000000003</v>
      </c>
    </row>
    <row r="40" spans="1:6" ht="29.25" customHeight="1" thickBot="1" x14ac:dyDescent="0.3">
      <c r="A40" s="5" t="s">
        <v>295</v>
      </c>
      <c r="B40" s="192">
        <f>B34+B35-B38+B39</f>
        <v>39651.870000000003</v>
      </c>
      <c r="C40" s="192">
        <f t="shared" ref="C40:D40" si="6">C34+C35-C38+C39</f>
        <v>11808498.510000015</v>
      </c>
      <c r="D40" s="192">
        <f t="shared" si="6"/>
        <v>11808498.510000015</v>
      </c>
    </row>
    <row r="41" spans="1:6" ht="18.75" customHeight="1" x14ac:dyDescent="0.25">
      <c r="A41" s="137" t="s">
        <v>283</v>
      </c>
      <c r="B41" s="135" t="s">
        <v>28</v>
      </c>
      <c r="C41" s="136" t="s">
        <v>32</v>
      </c>
      <c r="D41" s="134" t="s">
        <v>33</v>
      </c>
    </row>
    <row r="42" spans="1:6" ht="18.75" customHeight="1" x14ac:dyDescent="0.25">
      <c r="A42" s="4" t="s">
        <v>297</v>
      </c>
      <c r="B42" s="90">
        <v>0</v>
      </c>
      <c r="C42" s="90">
        <v>3999075.13</v>
      </c>
      <c r="D42" s="90">
        <v>3999075.13</v>
      </c>
    </row>
    <row r="43" spans="1:6" ht="30.75" customHeight="1" x14ac:dyDescent="0.25">
      <c r="A43" s="4" t="s">
        <v>298</v>
      </c>
      <c r="B43" s="90">
        <v>0</v>
      </c>
      <c r="C43" s="90">
        <v>0</v>
      </c>
      <c r="D43" s="97">
        <v>0</v>
      </c>
    </row>
    <row r="44" spans="1:6" ht="18.75" customHeight="1" x14ac:dyDescent="0.25">
      <c r="A44" s="4"/>
      <c r="B44" s="193"/>
      <c r="C44" s="193"/>
      <c r="D44" s="196"/>
    </row>
    <row r="45" spans="1:6" ht="18.75" customHeight="1" x14ac:dyDescent="0.25">
      <c r="A45" s="4" t="s">
        <v>273</v>
      </c>
      <c r="B45" s="90">
        <v>0</v>
      </c>
      <c r="C45" s="90">
        <v>4003500.97</v>
      </c>
      <c r="D45" s="90">
        <v>4003500.97</v>
      </c>
    </row>
    <row r="46" spans="1:6" ht="35.25" customHeight="1" x14ac:dyDescent="0.25">
      <c r="A46" s="4" t="s">
        <v>299</v>
      </c>
      <c r="B46" s="194">
        <v>0</v>
      </c>
      <c r="C46" s="194">
        <v>2856604.04</v>
      </c>
      <c r="D46" s="194">
        <v>2856604.04</v>
      </c>
    </row>
    <row r="47" spans="1:6" ht="20.25" customHeight="1" x14ac:dyDescent="0.25">
      <c r="A47" s="5" t="s">
        <v>300</v>
      </c>
      <c r="B47" s="41"/>
      <c r="C47" s="194">
        <f>C42+C43-C45+C46</f>
        <v>2852178.1999999997</v>
      </c>
      <c r="D47" s="197">
        <f>D42+D43-D45+D46</f>
        <v>2852178.1999999997</v>
      </c>
      <c r="F47" s="96"/>
    </row>
    <row r="48" spans="1:6" ht="36.75" customHeight="1" thickBot="1" x14ac:dyDescent="0.3">
      <c r="A48" s="198" t="s">
        <v>301</v>
      </c>
      <c r="B48" s="199"/>
      <c r="C48" s="200">
        <f>C47-C46</f>
        <v>-4425.8400000003166</v>
      </c>
      <c r="D48" s="201">
        <f>D47-D46</f>
        <v>-4425.8400000003166</v>
      </c>
    </row>
    <row r="49" spans="1:5" ht="30.75" customHeight="1" x14ac:dyDescent="0.25">
      <c r="A49" s="222" t="s">
        <v>160</v>
      </c>
      <c r="B49" s="222"/>
      <c r="C49" s="222"/>
      <c r="D49" s="222"/>
    </row>
    <row r="50" spans="1:5" ht="21" customHeight="1" x14ac:dyDescent="0.25">
      <c r="A50" s="86"/>
      <c r="B50" s="86"/>
      <c r="C50" s="87"/>
      <c r="D50" s="86"/>
      <c r="E50" s="86"/>
    </row>
    <row r="51" spans="1:5" ht="20.25" customHeight="1" x14ac:dyDescent="0.25">
      <c r="E51" s="86"/>
    </row>
    <row r="52" spans="1:5" ht="20.25" customHeight="1" x14ac:dyDescent="0.25">
      <c r="B52" s="303"/>
      <c r="C52" s="303"/>
      <c r="D52" s="303"/>
      <c r="E52" s="204"/>
    </row>
    <row r="53" spans="1:5" ht="20.25" customHeight="1" x14ac:dyDescent="0.25">
      <c r="B53" s="220" t="s">
        <v>162</v>
      </c>
      <c r="C53" s="220"/>
      <c r="D53" s="220"/>
      <c r="E53" s="203"/>
    </row>
    <row r="54" spans="1:5" ht="20.25" customHeight="1" x14ac:dyDescent="0.3">
      <c r="B54" s="221" t="s">
        <v>163</v>
      </c>
      <c r="C54" s="221"/>
      <c r="D54" s="221"/>
      <c r="E54" s="202"/>
    </row>
  </sheetData>
  <mergeCells count="10">
    <mergeCell ref="A4:D4"/>
    <mergeCell ref="A5:D5"/>
    <mergeCell ref="A6:D6"/>
    <mergeCell ref="B53:D53"/>
    <mergeCell ref="B54:D54"/>
    <mergeCell ref="A49:D49"/>
    <mergeCell ref="D7:D8"/>
    <mergeCell ref="C7:C8"/>
    <mergeCell ref="B7:B8"/>
    <mergeCell ref="B52:D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workbookViewId="0"/>
  </sheetViews>
  <sheetFormatPr baseColWidth="10" defaultRowHeight="20.25" customHeight="1" x14ac:dyDescent="0.25"/>
  <cols>
    <col min="1" max="1" width="33.42578125" style="1" customWidth="1"/>
    <col min="2" max="2" width="19" style="1" customWidth="1"/>
    <col min="3" max="3" width="19.42578125" style="1" customWidth="1"/>
    <col min="4" max="4" width="20.5703125" style="2" customWidth="1"/>
    <col min="5" max="5" width="15.5703125" style="2" customWidth="1"/>
    <col min="6" max="6" width="16.5703125" style="1" customWidth="1"/>
    <col min="7" max="7" width="17.140625" style="1" customWidth="1"/>
    <col min="8" max="8" width="11.42578125" style="1"/>
    <col min="9" max="9" width="13.7109375" style="1" bestFit="1" customWidth="1"/>
    <col min="10" max="10" width="13.28515625" style="1" bestFit="1" customWidth="1"/>
    <col min="11" max="16384" width="11.42578125" style="1"/>
  </cols>
  <sheetData>
    <row r="2" spans="1:7" ht="20.25" customHeight="1" x14ac:dyDescent="0.35">
      <c r="F2" s="219" t="s">
        <v>314</v>
      </c>
      <c r="G2" s="210" t="s">
        <v>313</v>
      </c>
    </row>
    <row r="3" spans="1:7" ht="20.25" customHeight="1" thickBot="1" x14ac:dyDescent="0.3"/>
    <row r="4" spans="1:7" ht="20.25" customHeight="1" x14ac:dyDescent="0.25">
      <c r="A4" s="238" t="s">
        <v>161</v>
      </c>
      <c r="B4" s="239"/>
      <c r="C4" s="239"/>
      <c r="D4" s="239"/>
      <c r="E4" s="239"/>
      <c r="F4" s="239"/>
      <c r="G4" s="240"/>
    </row>
    <row r="5" spans="1:7" ht="20.25" customHeight="1" x14ac:dyDescent="0.25">
      <c r="A5" s="241" t="s">
        <v>112</v>
      </c>
      <c r="B5" s="242"/>
      <c r="C5" s="242"/>
      <c r="D5" s="242"/>
      <c r="E5" s="242"/>
      <c r="F5" s="242"/>
      <c r="G5" s="243"/>
    </row>
    <row r="6" spans="1:7" ht="20.25" customHeight="1" thickBot="1" x14ac:dyDescent="0.3">
      <c r="A6" s="241" t="s">
        <v>302</v>
      </c>
      <c r="B6" s="242"/>
      <c r="C6" s="242"/>
      <c r="D6" s="242"/>
      <c r="E6" s="242"/>
      <c r="F6" s="242"/>
      <c r="G6" s="243"/>
    </row>
    <row r="7" spans="1:7" ht="20.25" customHeight="1" thickBot="1" x14ac:dyDescent="0.3">
      <c r="A7" s="14"/>
      <c r="B7" s="250" t="s">
        <v>26</v>
      </c>
      <c r="C7" s="251"/>
      <c r="D7" s="251"/>
      <c r="E7" s="251"/>
      <c r="F7" s="252"/>
      <c r="G7" s="15"/>
    </row>
    <row r="8" spans="1:7" ht="30.75" customHeight="1" x14ac:dyDescent="0.25">
      <c r="A8" s="207" t="s">
        <v>25</v>
      </c>
      <c r="B8" s="253" t="s">
        <v>28</v>
      </c>
      <c r="C8" s="48" t="s">
        <v>29</v>
      </c>
      <c r="D8" s="225" t="s">
        <v>31</v>
      </c>
      <c r="E8" s="225" t="s">
        <v>32</v>
      </c>
      <c r="F8" s="227" t="s">
        <v>33</v>
      </c>
      <c r="G8" s="17" t="s">
        <v>27</v>
      </c>
    </row>
    <row r="9" spans="1:7" ht="27.75" customHeight="1" thickBot="1" x14ac:dyDescent="0.3">
      <c r="A9" s="18"/>
      <c r="B9" s="254"/>
      <c r="C9" s="22" t="s">
        <v>30</v>
      </c>
      <c r="D9" s="226"/>
      <c r="E9" s="226"/>
      <c r="F9" s="228"/>
      <c r="G9" s="19"/>
    </row>
    <row r="10" spans="1:7" ht="20.25" customHeight="1" thickBot="1" x14ac:dyDescent="0.3">
      <c r="A10" s="20"/>
      <c r="B10" s="21">
        <v>-1</v>
      </c>
      <c r="C10" s="22">
        <v>-2</v>
      </c>
      <c r="D10" s="22" t="s">
        <v>34</v>
      </c>
      <c r="E10" s="22">
        <v>-4</v>
      </c>
      <c r="F10" s="22">
        <v>-5</v>
      </c>
      <c r="G10" s="23" t="s">
        <v>35</v>
      </c>
    </row>
    <row r="11" spans="1:7" ht="20.25" customHeight="1" x14ac:dyDescent="0.25">
      <c r="A11" s="88" t="s">
        <v>2</v>
      </c>
      <c r="B11" s="89"/>
      <c r="C11" s="89"/>
      <c r="D11" s="89"/>
      <c r="E11" s="89"/>
      <c r="F11" s="89"/>
      <c r="G11" s="89"/>
    </row>
    <row r="12" spans="1:7" ht="31.5" x14ac:dyDescent="0.25">
      <c r="A12" s="88" t="s">
        <v>3</v>
      </c>
      <c r="B12" s="90"/>
      <c r="C12" s="90"/>
      <c r="D12" s="90"/>
      <c r="E12" s="90"/>
      <c r="F12" s="90"/>
      <c r="G12" s="90"/>
    </row>
    <row r="13" spans="1:7" ht="20.25" customHeight="1" x14ac:dyDescent="0.25">
      <c r="A13" s="88" t="s">
        <v>4</v>
      </c>
      <c r="B13" s="90"/>
      <c r="C13" s="90"/>
      <c r="D13" s="90"/>
      <c r="E13" s="90"/>
      <c r="F13" s="90"/>
      <c r="G13" s="90"/>
    </row>
    <row r="14" spans="1:7" ht="20.25" customHeight="1" x14ac:dyDescent="0.25">
      <c r="A14" s="88" t="s">
        <v>5</v>
      </c>
      <c r="B14" s="90"/>
      <c r="C14" s="90"/>
      <c r="D14" s="90"/>
      <c r="E14" s="90"/>
      <c r="F14" s="90"/>
      <c r="G14" s="90"/>
    </row>
    <row r="15" spans="1:7" ht="20.25" customHeight="1" x14ac:dyDescent="0.25">
      <c r="A15" s="88" t="s">
        <v>42</v>
      </c>
      <c r="B15" s="90"/>
      <c r="C15" s="90"/>
      <c r="D15" s="90"/>
      <c r="E15" s="90"/>
      <c r="F15" s="90"/>
      <c r="G15" s="90"/>
    </row>
    <row r="16" spans="1:7" ht="20.25" customHeight="1" x14ac:dyDescent="0.25">
      <c r="A16" s="91" t="s">
        <v>43</v>
      </c>
      <c r="B16" s="90">
        <v>-785937</v>
      </c>
      <c r="C16" s="90">
        <v>0</v>
      </c>
      <c r="D16" s="90">
        <f>B16+C16</f>
        <v>-785937</v>
      </c>
      <c r="E16" s="90">
        <v>-454507.75</v>
      </c>
      <c r="F16" s="90">
        <v>-454507.75</v>
      </c>
      <c r="G16" s="90">
        <f>E16-D16</f>
        <v>331429.25</v>
      </c>
    </row>
    <row r="17" spans="1:10" ht="20.25" customHeight="1" x14ac:dyDescent="0.25">
      <c r="A17" s="91" t="s">
        <v>44</v>
      </c>
      <c r="B17" s="90"/>
      <c r="C17" s="90"/>
      <c r="D17" s="90"/>
      <c r="E17" s="90"/>
      <c r="F17" s="90"/>
      <c r="G17" s="90"/>
    </row>
    <row r="18" spans="1:10" ht="20.25" customHeight="1" x14ac:dyDescent="0.25">
      <c r="A18" s="88" t="s">
        <v>45</v>
      </c>
      <c r="B18" s="90"/>
      <c r="C18" s="90"/>
      <c r="D18" s="90"/>
      <c r="E18" s="90"/>
      <c r="F18" s="90"/>
      <c r="G18" s="90"/>
    </row>
    <row r="19" spans="1:10" ht="20.25" customHeight="1" x14ac:dyDescent="0.25">
      <c r="A19" s="91" t="s">
        <v>43</v>
      </c>
      <c r="B19" s="90"/>
      <c r="C19" s="90"/>
      <c r="D19" s="90"/>
      <c r="E19" s="90"/>
      <c r="F19" s="90"/>
      <c r="G19" s="90"/>
    </row>
    <row r="20" spans="1:10" ht="20.25" customHeight="1" x14ac:dyDescent="0.25">
      <c r="A20" s="91" t="s">
        <v>44</v>
      </c>
      <c r="B20" s="90"/>
      <c r="C20" s="90"/>
      <c r="D20" s="90"/>
      <c r="E20" s="90"/>
      <c r="F20" s="90"/>
      <c r="G20" s="90"/>
    </row>
    <row r="21" spans="1:10" ht="34.5" customHeight="1" x14ac:dyDescent="0.25">
      <c r="A21" s="92" t="s">
        <v>36</v>
      </c>
      <c r="B21" s="90">
        <f>-57159902+785936</f>
        <v>-56373966</v>
      </c>
      <c r="C21" s="95">
        <f>-2483818.63-644164.21</f>
        <v>-3127982.84</v>
      </c>
      <c r="D21" s="90">
        <f>B21+C21</f>
        <v>-59501948.840000004</v>
      </c>
      <c r="E21" s="90">
        <v>-49825411.229999997</v>
      </c>
      <c r="F21" s="90">
        <v>-49825411.229999997</v>
      </c>
      <c r="G21" s="90">
        <f>E21-D21</f>
        <v>9676537.6100000069</v>
      </c>
    </row>
    <row r="22" spans="1:10" ht="20.25" customHeight="1" x14ac:dyDescent="0.25">
      <c r="A22" s="88" t="s">
        <v>6</v>
      </c>
      <c r="B22" s="90"/>
      <c r="C22" s="90"/>
      <c r="D22" s="90"/>
      <c r="E22" s="90"/>
      <c r="F22" s="90"/>
      <c r="G22" s="90"/>
    </row>
    <row r="23" spans="1:10" ht="31.5" x14ac:dyDescent="0.25">
      <c r="A23" s="88" t="s">
        <v>37</v>
      </c>
      <c r="B23" s="90">
        <v>-206664049</v>
      </c>
      <c r="C23" s="90">
        <v>-3999075.13</v>
      </c>
      <c r="D23" s="90">
        <f>B23+C23</f>
        <v>-210663124.13</v>
      </c>
      <c r="E23" s="90">
        <v>-143552984.13</v>
      </c>
      <c r="F23" s="90">
        <v>-143552984.13</v>
      </c>
      <c r="G23" s="90">
        <f>E23-D23</f>
        <v>67110140</v>
      </c>
      <c r="I23" s="96"/>
    </row>
    <row r="24" spans="1:10" ht="20.25" customHeight="1" x14ac:dyDescent="0.25">
      <c r="A24" s="88"/>
      <c r="B24" s="90"/>
      <c r="C24" s="90"/>
      <c r="D24" s="90"/>
      <c r="E24" s="90"/>
      <c r="F24" s="90"/>
      <c r="G24" s="90"/>
    </row>
    <row r="25" spans="1:10" ht="36" customHeight="1" thickBot="1" x14ac:dyDescent="0.3">
      <c r="A25" s="88" t="s">
        <v>38</v>
      </c>
      <c r="B25" s="90"/>
      <c r="C25" s="90"/>
      <c r="D25" s="90"/>
      <c r="E25" s="90"/>
      <c r="F25" s="90"/>
      <c r="G25" s="90"/>
    </row>
    <row r="26" spans="1:10" ht="17.25" customHeight="1" thickBot="1" x14ac:dyDescent="0.3">
      <c r="A26" s="93" t="s">
        <v>24</v>
      </c>
      <c r="B26" s="94">
        <f t="shared" ref="B26:G26" si="0">SUM(B11:B25)</f>
        <v>-263823952</v>
      </c>
      <c r="C26" s="94">
        <f t="shared" si="0"/>
        <v>-7127057.9699999997</v>
      </c>
      <c r="D26" s="94">
        <f t="shared" si="0"/>
        <v>-270951009.97000003</v>
      </c>
      <c r="E26" s="94">
        <f>SUM(E11:E25)</f>
        <v>-193832903.10999998</v>
      </c>
      <c r="F26" s="94">
        <f>SUM(F11:F25)</f>
        <v>-193832903.10999998</v>
      </c>
      <c r="G26" s="244">
        <f t="shared" si="0"/>
        <v>77118106.860000014</v>
      </c>
      <c r="I26" s="96"/>
    </row>
    <row r="27" spans="1:10" ht="46.5" customHeight="1" thickBot="1" x14ac:dyDescent="0.3">
      <c r="A27" s="246"/>
      <c r="B27" s="246"/>
      <c r="C27" s="246"/>
      <c r="D27" s="247"/>
      <c r="E27" s="248" t="s">
        <v>158</v>
      </c>
      <c r="F27" s="249"/>
      <c r="G27" s="245"/>
      <c r="J27" s="96"/>
    </row>
    <row r="28" spans="1:10" ht="20.25" customHeight="1" thickBot="1" x14ac:dyDescent="0.3">
      <c r="A28" s="24"/>
      <c r="B28" s="231" t="s">
        <v>26</v>
      </c>
      <c r="C28" s="232"/>
      <c r="D28" s="232"/>
      <c r="E28" s="232"/>
      <c r="F28" s="233"/>
      <c r="G28" s="15"/>
    </row>
    <row r="29" spans="1:10" ht="31.5" x14ac:dyDescent="0.25">
      <c r="A29" s="207" t="s">
        <v>39</v>
      </c>
      <c r="B29" s="234" t="s">
        <v>28</v>
      </c>
      <c r="C29" s="206" t="s">
        <v>29</v>
      </c>
      <c r="D29" s="236" t="s">
        <v>31</v>
      </c>
      <c r="E29" s="236" t="s">
        <v>32</v>
      </c>
      <c r="F29" s="223" t="s">
        <v>33</v>
      </c>
      <c r="G29" s="208" t="s">
        <v>27</v>
      </c>
    </row>
    <row r="30" spans="1:10" ht="20.25" customHeight="1" thickBot="1" x14ac:dyDescent="0.3">
      <c r="A30" s="207" t="s">
        <v>40</v>
      </c>
      <c r="B30" s="235"/>
      <c r="C30" s="28" t="s">
        <v>30</v>
      </c>
      <c r="D30" s="237"/>
      <c r="E30" s="237"/>
      <c r="F30" s="224"/>
      <c r="G30" s="27"/>
    </row>
    <row r="31" spans="1:10" ht="20.25" customHeight="1" thickBot="1" x14ac:dyDescent="0.3">
      <c r="A31" s="25"/>
      <c r="B31" s="28">
        <v>-1</v>
      </c>
      <c r="C31" s="28">
        <v>-2</v>
      </c>
      <c r="D31" s="28" t="s">
        <v>34</v>
      </c>
      <c r="E31" s="28">
        <v>-4</v>
      </c>
      <c r="F31" s="28">
        <v>-5</v>
      </c>
      <c r="G31" s="29" t="s">
        <v>35</v>
      </c>
    </row>
    <row r="32" spans="1:10" ht="20.25" customHeight="1" x14ac:dyDescent="0.25">
      <c r="A32" s="5" t="s">
        <v>41</v>
      </c>
      <c r="B32" s="12"/>
      <c r="C32" s="12"/>
      <c r="D32" s="12"/>
      <c r="E32" s="12"/>
      <c r="F32" s="12"/>
      <c r="G32" s="13"/>
    </row>
    <row r="33" spans="1:7" ht="20.25" customHeight="1" x14ac:dyDescent="0.25">
      <c r="A33" s="41" t="s">
        <v>2</v>
      </c>
      <c r="B33" s="12"/>
      <c r="C33" s="12"/>
      <c r="D33" s="12"/>
      <c r="E33" s="12"/>
      <c r="F33" s="12"/>
      <c r="G33" s="13"/>
    </row>
    <row r="34" spans="1:7" ht="20.25" customHeight="1" x14ac:dyDescent="0.25">
      <c r="A34" s="41" t="s">
        <v>4</v>
      </c>
      <c r="B34" s="12"/>
      <c r="C34" s="12"/>
      <c r="D34" s="12"/>
      <c r="E34" s="12"/>
      <c r="F34" s="12"/>
      <c r="G34" s="13"/>
    </row>
    <row r="35" spans="1:7" ht="20.25" customHeight="1" x14ac:dyDescent="0.25">
      <c r="A35" s="41" t="s">
        <v>5</v>
      </c>
      <c r="B35" s="12"/>
      <c r="C35" s="12"/>
      <c r="D35" s="12"/>
      <c r="E35" s="12"/>
      <c r="F35" s="12"/>
      <c r="G35" s="13"/>
    </row>
    <row r="36" spans="1:7" ht="20.25" customHeight="1" x14ac:dyDescent="0.25">
      <c r="A36" s="41" t="s">
        <v>42</v>
      </c>
      <c r="B36" s="12"/>
      <c r="C36" s="12"/>
      <c r="D36" s="12"/>
      <c r="E36" s="12"/>
      <c r="F36" s="12"/>
      <c r="G36" s="13"/>
    </row>
    <row r="37" spans="1:7" ht="20.25" customHeight="1" x14ac:dyDescent="0.25">
      <c r="A37" s="4" t="s">
        <v>113</v>
      </c>
      <c r="B37" s="90">
        <v>-785937</v>
      </c>
      <c r="C37" s="90">
        <v>0</v>
      </c>
      <c r="D37" s="90">
        <f>B37+C37</f>
        <v>-785937</v>
      </c>
      <c r="E37" s="90">
        <v>-454507.75</v>
      </c>
      <c r="F37" s="90">
        <v>-454507.75</v>
      </c>
      <c r="G37" s="90">
        <f>E37-D37</f>
        <v>331429.25</v>
      </c>
    </row>
    <row r="38" spans="1:7" ht="20.25" customHeight="1" x14ac:dyDescent="0.25">
      <c r="A38" s="4" t="s">
        <v>114</v>
      </c>
      <c r="B38" s="90"/>
      <c r="C38" s="90"/>
      <c r="D38" s="90"/>
      <c r="E38" s="90"/>
      <c r="F38" s="90"/>
      <c r="G38" s="90"/>
    </row>
    <row r="39" spans="1:7" ht="20.25" customHeight="1" x14ac:dyDescent="0.25">
      <c r="A39" s="41" t="s">
        <v>45</v>
      </c>
      <c r="B39" s="90"/>
      <c r="C39" s="90"/>
      <c r="D39" s="90"/>
      <c r="E39" s="90"/>
      <c r="F39" s="90"/>
      <c r="G39" s="90"/>
    </row>
    <row r="40" spans="1:7" ht="20.25" customHeight="1" x14ac:dyDescent="0.25">
      <c r="A40" s="4" t="s">
        <v>113</v>
      </c>
      <c r="B40" s="90"/>
      <c r="C40" s="90"/>
      <c r="D40" s="90"/>
      <c r="E40" s="90"/>
      <c r="F40" s="90"/>
      <c r="G40" s="90"/>
    </row>
    <row r="41" spans="1:7" ht="20.25" customHeight="1" x14ac:dyDescent="0.25">
      <c r="A41" s="4" t="s">
        <v>114</v>
      </c>
      <c r="B41" s="90"/>
      <c r="C41" s="90"/>
      <c r="D41" s="90"/>
      <c r="E41" s="90"/>
      <c r="F41" s="90"/>
      <c r="G41" s="90"/>
    </row>
    <row r="42" spans="1:7" ht="20.25" customHeight="1" x14ac:dyDescent="0.25">
      <c r="A42" s="41" t="s">
        <v>6</v>
      </c>
      <c r="B42" s="90"/>
      <c r="C42" s="95"/>
      <c r="D42" s="90"/>
      <c r="E42" s="90"/>
      <c r="F42" s="90"/>
      <c r="G42" s="90"/>
    </row>
    <row r="43" spans="1:7" ht="31.5" customHeight="1" x14ac:dyDescent="0.25">
      <c r="A43" s="41" t="s">
        <v>46</v>
      </c>
      <c r="B43" s="90"/>
      <c r="C43" s="90"/>
      <c r="D43" s="90"/>
      <c r="E43" s="90"/>
      <c r="F43" s="90"/>
      <c r="G43" s="90"/>
    </row>
    <row r="44" spans="1:7" ht="20.25" customHeight="1" x14ac:dyDescent="0.25">
      <c r="A44" s="4"/>
      <c r="B44" s="90"/>
      <c r="C44" s="90"/>
      <c r="D44" s="90"/>
      <c r="E44" s="90"/>
      <c r="F44" s="90"/>
      <c r="G44" s="90"/>
    </row>
    <row r="45" spans="1:7" ht="20.25" customHeight="1" x14ac:dyDescent="0.25">
      <c r="A45" s="5" t="s">
        <v>47</v>
      </c>
      <c r="B45" s="41"/>
      <c r="C45" s="41"/>
      <c r="D45" s="41"/>
      <c r="E45" s="41"/>
      <c r="F45" s="41"/>
      <c r="G45" s="41"/>
    </row>
    <row r="46" spans="1:7" ht="30.75" customHeight="1" x14ac:dyDescent="0.25">
      <c r="A46" s="41" t="s">
        <v>3</v>
      </c>
      <c r="B46" s="41"/>
      <c r="C46" s="41"/>
      <c r="D46" s="41"/>
      <c r="E46" s="41"/>
      <c r="F46" s="41"/>
      <c r="G46" s="41"/>
    </row>
    <row r="47" spans="1:7" ht="29.25" customHeight="1" x14ac:dyDescent="0.25">
      <c r="A47" s="41" t="s">
        <v>36</v>
      </c>
      <c r="B47" s="90">
        <f>-57159902+785936</f>
        <v>-56373966</v>
      </c>
      <c r="C47" s="95">
        <f>-2483818.63-644164.21</f>
        <v>-3127982.84</v>
      </c>
      <c r="D47" s="90">
        <f>B47+C47</f>
        <v>-59501948.840000004</v>
      </c>
      <c r="E47" s="90">
        <v>-49825411.229999997</v>
      </c>
      <c r="F47" s="90">
        <v>-49825411.229999997</v>
      </c>
      <c r="G47" s="90">
        <f>E47-D47</f>
        <v>9676537.6100000069</v>
      </c>
    </row>
    <row r="48" spans="1:7" ht="34.5" customHeight="1" x14ac:dyDescent="0.25">
      <c r="A48" s="41" t="s">
        <v>48</v>
      </c>
      <c r="B48" s="90">
        <v>-206664049</v>
      </c>
      <c r="C48" s="90">
        <v>-3999075.13</v>
      </c>
      <c r="D48" s="90">
        <f>B48+C48</f>
        <v>-210663124.13</v>
      </c>
      <c r="E48" s="90">
        <v>-143552984.13</v>
      </c>
      <c r="F48" s="90">
        <v>-143552984.13</v>
      </c>
      <c r="G48" s="90">
        <f>E48-D48</f>
        <v>67110140</v>
      </c>
    </row>
    <row r="49" spans="1:9" ht="20.25" customHeight="1" x14ac:dyDescent="0.25">
      <c r="A49" s="4"/>
      <c r="B49" s="41"/>
      <c r="C49" s="41"/>
      <c r="D49" s="41"/>
      <c r="E49" s="41"/>
      <c r="F49" s="41"/>
      <c r="G49" s="41"/>
    </row>
    <row r="50" spans="1:9" ht="20.25" customHeight="1" x14ac:dyDescent="0.25">
      <c r="A50" s="5" t="s">
        <v>49</v>
      </c>
      <c r="B50" s="41"/>
      <c r="C50" s="41"/>
      <c r="D50" s="41"/>
      <c r="E50" s="41"/>
      <c r="F50" s="41"/>
      <c r="G50" s="41"/>
    </row>
    <row r="51" spans="1:9" ht="36.75" customHeight="1" x14ac:dyDescent="0.25">
      <c r="A51" s="41" t="s">
        <v>38</v>
      </c>
      <c r="B51" s="41"/>
      <c r="C51" s="41"/>
      <c r="D51" s="41"/>
      <c r="E51" s="41"/>
      <c r="F51" s="41"/>
      <c r="G51" s="41"/>
    </row>
    <row r="52" spans="1:9" ht="20.25" customHeight="1" thickBot="1" x14ac:dyDescent="0.3">
      <c r="A52" s="4"/>
      <c r="B52" s="12"/>
      <c r="C52" s="12"/>
      <c r="D52" s="12"/>
      <c r="E52" s="12"/>
      <c r="F52" s="12"/>
      <c r="G52" s="13"/>
      <c r="I52" s="96"/>
    </row>
    <row r="53" spans="1:9" ht="20.25" customHeight="1" thickBot="1" x14ac:dyDescent="0.3">
      <c r="A53" s="30" t="s">
        <v>24</v>
      </c>
      <c r="B53" s="94">
        <f>SUM(B32:B50)</f>
        <v>-263823952</v>
      </c>
      <c r="C53" s="94">
        <f>SUM(C32:C50)</f>
        <v>-7127057.9699999997</v>
      </c>
      <c r="D53" s="94">
        <f>SUM(D32:D50)</f>
        <v>-270951009.97000003</v>
      </c>
      <c r="E53" s="94">
        <f>SUM(E32:E50)</f>
        <v>-193832903.10999998</v>
      </c>
      <c r="F53" s="94">
        <f>SUM(F32:F50)</f>
        <v>-193832903.10999998</v>
      </c>
      <c r="G53" s="94"/>
    </row>
    <row r="54" spans="1:9" ht="30.75" customHeight="1" thickBot="1" x14ac:dyDescent="0.3">
      <c r="A54" s="82"/>
      <c r="B54" s="82"/>
      <c r="C54" s="82"/>
      <c r="D54" s="84"/>
      <c r="E54" s="229" t="s">
        <v>158</v>
      </c>
      <c r="F54" s="230"/>
      <c r="G54" s="94">
        <f>SUM(G32:G50)</f>
        <v>77118106.860000014</v>
      </c>
    </row>
    <row r="55" spans="1:9" ht="32.25" customHeight="1" x14ac:dyDescent="0.25">
      <c r="A55" s="222" t="s">
        <v>160</v>
      </c>
      <c r="B55" s="222"/>
      <c r="C55" s="222"/>
      <c r="D55" s="222"/>
      <c r="E55" s="222"/>
      <c r="F55" s="222"/>
      <c r="G55" s="222"/>
      <c r="H55" s="86"/>
    </row>
    <row r="56" spans="1:9" ht="20.25" customHeight="1" x14ac:dyDescent="0.25">
      <c r="A56" s="86"/>
      <c r="B56" s="86"/>
      <c r="C56" s="86"/>
      <c r="D56" s="87"/>
      <c r="E56" s="87"/>
      <c r="F56" s="86"/>
      <c r="G56" s="86"/>
      <c r="H56" s="86"/>
    </row>
    <row r="57" spans="1:9" ht="20.25" customHeight="1" x14ac:dyDescent="0.25">
      <c r="A57" s="209" t="s">
        <v>304</v>
      </c>
    </row>
    <row r="58" spans="1:9" ht="20.25" customHeight="1" x14ac:dyDescent="0.25">
      <c r="A58" s="209" t="s">
        <v>305</v>
      </c>
    </row>
    <row r="64" spans="1:9" ht="20.25" customHeight="1" x14ac:dyDescent="0.25">
      <c r="D64" s="85"/>
      <c r="E64" s="85"/>
      <c r="F64" s="85"/>
      <c r="G64" s="85"/>
    </row>
    <row r="65" spans="4:7" ht="20.25" customHeight="1" x14ac:dyDescent="0.25">
      <c r="D65" s="220" t="s">
        <v>162</v>
      </c>
      <c r="E65" s="220"/>
      <c r="F65" s="220"/>
      <c r="G65" s="220"/>
    </row>
    <row r="66" spans="4:7" ht="20.25" customHeight="1" x14ac:dyDescent="0.3">
      <c r="D66" s="221" t="s">
        <v>163</v>
      </c>
      <c r="E66" s="221"/>
      <c r="F66" s="221"/>
      <c r="G66" s="221"/>
    </row>
  </sheetData>
  <mergeCells count="20">
    <mergeCell ref="A4:G4"/>
    <mergeCell ref="A5:G5"/>
    <mergeCell ref="A6:G6"/>
    <mergeCell ref="B7:F7"/>
    <mergeCell ref="B8:B9"/>
    <mergeCell ref="D8:D9"/>
    <mergeCell ref="E8:E9"/>
    <mergeCell ref="F8:F9"/>
    <mergeCell ref="E54:F54"/>
    <mergeCell ref="A55:G55"/>
    <mergeCell ref="D65:G65"/>
    <mergeCell ref="D66:G66"/>
    <mergeCell ref="G26:G27"/>
    <mergeCell ref="A27:D27"/>
    <mergeCell ref="E27:F27"/>
    <mergeCell ref="B28:F28"/>
    <mergeCell ref="B29:B30"/>
    <mergeCell ref="D29:D30"/>
    <mergeCell ref="E29:E30"/>
    <mergeCell ref="F29:F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4"/>
  <sheetViews>
    <sheetView workbookViewId="0">
      <selection activeCell="E1" sqref="E1"/>
    </sheetView>
  </sheetViews>
  <sheetFormatPr baseColWidth="10" defaultRowHeight="15.75" x14ac:dyDescent="0.25"/>
  <cols>
    <col min="1" max="1" width="35.42578125" style="1" customWidth="1"/>
    <col min="2" max="2" width="17.42578125" style="1" customWidth="1"/>
    <col min="3" max="3" width="15.7109375" style="1" customWidth="1"/>
    <col min="4" max="4" width="16.28515625" style="1" customWidth="1"/>
    <col min="5" max="5" width="16.7109375" style="1" customWidth="1"/>
    <col min="6" max="6" width="17.7109375" style="1" customWidth="1"/>
    <col min="7" max="7" width="15.85546875" style="1" customWidth="1"/>
    <col min="8" max="8" width="11.42578125" style="1"/>
    <col min="9" max="9" width="13.7109375" style="1" bestFit="1" customWidth="1"/>
    <col min="10" max="16384" width="11.42578125" style="1"/>
  </cols>
  <sheetData>
    <row r="2" spans="1:7" ht="27" x14ac:dyDescent="0.35">
      <c r="F2" s="219" t="s">
        <v>314</v>
      </c>
      <c r="G2" s="210" t="s">
        <v>316</v>
      </c>
    </row>
    <row r="3" spans="1:7" ht="16.5" thickBot="1" x14ac:dyDescent="0.3"/>
    <row r="4" spans="1:7" x14ac:dyDescent="0.25">
      <c r="A4" s="255" t="s">
        <v>161</v>
      </c>
      <c r="B4" s="256"/>
      <c r="C4" s="256"/>
      <c r="D4" s="256"/>
      <c r="E4" s="256"/>
      <c r="F4" s="256"/>
      <c r="G4" s="257"/>
    </row>
    <row r="5" spans="1:7" x14ac:dyDescent="0.25">
      <c r="A5" s="258" t="s">
        <v>107</v>
      </c>
      <c r="B5" s="259"/>
      <c r="C5" s="259"/>
      <c r="D5" s="259"/>
      <c r="E5" s="259"/>
      <c r="F5" s="259"/>
      <c r="G5" s="260"/>
    </row>
    <row r="6" spans="1:7" x14ac:dyDescent="0.25">
      <c r="A6" s="258" t="s">
        <v>50</v>
      </c>
      <c r="B6" s="259"/>
      <c r="C6" s="259"/>
      <c r="D6" s="259"/>
      <c r="E6" s="259"/>
      <c r="F6" s="259"/>
      <c r="G6" s="260"/>
    </row>
    <row r="7" spans="1:7" x14ac:dyDescent="0.25">
      <c r="A7" s="241" t="s">
        <v>302</v>
      </c>
      <c r="B7" s="242"/>
      <c r="C7" s="242"/>
      <c r="D7" s="242"/>
      <c r="E7" s="242"/>
      <c r="F7" s="242"/>
      <c r="G7" s="243"/>
    </row>
    <row r="8" spans="1:7" x14ac:dyDescent="0.25">
      <c r="A8" s="31"/>
      <c r="B8" s="32"/>
      <c r="C8" s="32"/>
      <c r="D8" s="32"/>
      <c r="E8" s="32"/>
      <c r="F8" s="32"/>
      <c r="G8" s="33"/>
    </row>
    <row r="9" spans="1:7" ht="16.5" thickBot="1" x14ac:dyDescent="0.3">
      <c r="A9" s="31"/>
      <c r="B9" s="32"/>
      <c r="C9" s="32"/>
      <c r="D9" s="32"/>
      <c r="E9" s="32"/>
      <c r="F9" s="32"/>
      <c r="G9" s="33"/>
    </row>
    <row r="10" spans="1:7" ht="16.5" thickBot="1" x14ac:dyDescent="0.3">
      <c r="A10" s="34"/>
      <c r="B10" s="261" t="s">
        <v>51</v>
      </c>
      <c r="C10" s="262"/>
      <c r="D10" s="262"/>
      <c r="E10" s="262"/>
      <c r="F10" s="263"/>
      <c r="G10" s="35"/>
    </row>
    <row r="11" spans="1:7" ht="32.25" thickBot="1" x14ac:dyDescent="0.3">
      <c r="A11" s="205" t="s">
        <v>14</v>
      </c>
      <c r="B11" s="45" t="s">
        <v>53</v>
      </c>
      <c r="C11" s="83" t="s">
        <v>54</v>
      </c>
      <c r="D11" s="46" t="s">
        <v>31</v>
      </c>
      <c r="E11" s="46" t="s">
        <v>32</v>
      </c>
      <c r="F11" s="47" t="s">
        <v>55</v>
      </c>
      <c r="G11" s="36" t="s">
        <v>52</v>
      </c>
    </row>
    <row r="12" spans="1:7" ht="17.25" customHeight="1" thickBot="1" x14ac:dyDescent="0.3">
      <c r="A12" s="37"/>
      <c r="B12" s="38">
        <v>1</v>
      </c>
      <c r="C12" s="38">
        <v>2</v>
      </c>
      <c r="D12" s="39" t="s">
        <v>56</v>
      </c>
      <c r="E12" s="38">
        <v>4</v>
      </c>
      <c r="F12" s="38">
        <v>5</v>
      </c>
      <c r="G12" s="40" t="s">
        <v>57</v>
      </c>
    </row>
    <row r="13" spans="1:7" x14ac:dyDescent="0.25">
      <c r="A13" s="8" t="s">
        <v>15</v>
      </c>
      <c r="B13" s="9"/>
      <c r="C13" s="9"/>
      <c r="D13" s="9"/>
      <c r="E13" s="9"/>
      <c r="F13" s="9"/>
      <c r="G13" s="10"/>
    </row>
    <row r="14" spans="1:7" ht="31.5" x14ac:dyDescent="0.25">
      <c r="A14" s="41" t="s">
        <v>58</v>
      </c>
      <c r="B14" s="101">
        <f>111520958</f>
        <v>111520958</v>
      </c>
      <c r="C14" s="101">
        <v>0</v>
      </c>
      <c r="D14" s="101">
        <f>B14+C14</f>
        <v>111520958</v>
      </c>
      <c r="E14" s="90">
        <v>83198569.719999984</v>
      </c>
      <c r="F14" s="90">
        <v>83198569.719999984</v>
      </c>
      <c r="G14" s="97">
        <f>D14-E14</f>
        <v>28322388.280000016</v>
      </c>
    </row>
    <row r="15" spans="1:7" ht="31.5" x14ac:dyDescent="0.25">
      <c r="A15" s="41" t="s">
        <v>59</v>
      </c>
      <c r="B15" s="101">
        <v>0</v>
      </c>
      <c r="C15" s="101">
        <v>730000</v>
      </c>
      <c r="D15" s="101">
        <f t="shared" ref="D15:F68" si="0">B15+C15</f>
        <v>730000</v>
      </c>
      <c r="E15" s="90">
        <v>1168260.52</v>
      </c>
      <c r="F15" s="90">
        <v>1168260.52</v>
      </c>
      <c r="G15" s="97">
        <f t="shared" ref="G15:G68" si="1">D15-E15</f>
        <v>-438260.52</v>
      </c>
    </row>
    <row r="16" spans="1:7" ht="31.5" x14ac:dyDescent="0.25">
      <c r="A16" s="41" t="s">
        <v>60</v>
      </c>
      <c r="B16" s="101">
        <v>35576629</v>
      </c>
      <c r="C16" s="101">
        <v>0</v>
      </c>
      <c r="D16" s="101">
        <f t="shared" si="0"/>
        <v>35576629</v>
      </c>
      <c r="E16" s="90">
        <v>11617219.109999999</v>
      </c>
      <c r="F16" s="90">
        <v>11617219.109999999</v>
      </c>
      <c r="G16" s="97">
        <f t="shared" si="1"/>
        <v>23959409.890000001</v>
      </c>
    </row>
    <row r="17" spans="1:7" ht="16.5" x14ac:dyDescent="0.25">
      <c r="A17" s="41" t="s">
        <v>61</v>
      </c>
      <c r="B17" s="101">
        <v>26938156</v>
      </c>
      <c r="C17" s="101">
        <v>0</v>
      </c>
      <c r="D17" s="101">
        <f t="shared" si="0"/>
        <v>26938156</v>
      </c>
      <c r="E17" s="90">
        <v>15480248</v>
      </c>
      <c r="F17" s="90">
        <v>15480248</v>
      </c>
      <c r="G17" s="97">
        <f t="shared" si="1"/>
        <v>11457908</v>
      </c>
    </row>
    <row r="18" spans="1:7" ht="31.5" x14ac:dyDescent="0.25">
      <c r="A18" s="41" t="s">
        <v>62</v>
      </c>
      <c r="B18" s="101">
        <v>28374266</v>
      </c>
      <c r="C18" s="101">
        <v>0</v>
      </c>
      <c r="D18" s="101">
        <f t="shared" si="0"/>
        <v>28374266</v>
      </c>
      <c r="E18" s="90">
        <v>19259415.75</v>
      </c>
      <c r="F18" s="90">
        <v>19259415.75</v>
      </c>
      <c r="G18" s="97">
        <f t="shared" si="1"/>
        <v>9114850.25</v>
      </c>
    </row>
    <row r="19" spans="1:7" ht="16.5" x14ac:dyDescent="0.25">
      <c r="A19" s="41" t="s">
        <v>63</v>
      </c>
      <c r="B19" s="101">
        <v>12188419</v>
      </c>
      <c r="C19" s="101">
        <f>39651.87-730000</f>
        <v>-690348.13</v>
      </c>
      <c r="D19" s="101">
        <f t="shared" si="0"/>
        <v>11498070.869999999</v>
      </c>
      <c r="E19" s="90">
        <v>0</v>
      </c>
      <c r="F19" s="90">
        <v>0</v>
      </c>
      <c r="G19" s="97">
        <f t="shared" si="1"/>
        <v>11498070.869999999</v>
      </c>
    </row>
    <row r="20" spans="1:7" ht="31.5" x14ac:dyDescent="0.25">
      <c r="A20" s="41" t="s">
        <v>64</v>
      </c>
      <c r="B20" s="101">
        <v>2990000</v>
      </c>
      <c r="C20" s="101">
        <v>0</v>
      </c>
      <c r="D20" s="101">
        <f t="shared" si="0"/>
        <v>2990000</v>
      </c>
      <c r="E20" s="90">
        <v>3946095.79</v>
      </c>
      <c r="F20" s="90">
        <v>3946095.79</v>
      </c>
      <c r="G20" s="97">
        <f t="shared" si="1"/>
        <v>-956095.79</v>
      </c>
    </row>
    <row r="21" spans="1:7" ht="16.5" x14ac:dyDescent="0.25">
      <c r="A21" s="42" t="s">
        <v>16</v>
      </c>
      <c r="B21" s="101"/>
      <c r="C21" s="101"/>
      <c r="D21" s="101"/>
      <c r="E21" s="101"/>
      <c r="F21" s="101"/>
      <c r="G21" s="97"/>
    </row>
    <row r="22" spans="1:7" ht="49.5" customHeight="1" x14ac:dyDescent="0.25">
      <c r="A22" s="41" t="s">
        <v>83</v>
      </c>
      <c r="B22" s="101">
        <v>1200238</v>
      </c>
      <c r="C22" s="101">
        <v>0</v>
      </c>
      <c r="D22" s="101">
        <f t="shared" si="0"/>
        <v>1200238</v>
      </c>
      <c r="E22" s="90">
        <v>876975.2</v>
      </c>
      <c r="F22" s="90">
        <v>876975.2</v>
      </c>
      <c r="G22" s="97">
        <f t="shared" si="1"/>
        <v>323262.80000000005</v>
      </c>
    </row>
    <row r="23" spans="1:7" ht="16.5" x14ac:dyDescent="0.25">
      <c r="A23" s="41" t="s">
        <v>65</v>
      </c>
      <c r="B23" s="101">
        <v>95708</v>
      </c>
      <c r="C23" s="101">
        <v>150000</v>
      </c>
      <c r="D23" s="101">
        <f t="shared" si="0"/>
        <v>245708</v>
      </c>
      <c r="E23" s="90">
        <v>320592.78000000003</v>
      </c>
      <c r="F23" s="90">
        <v>320592.78000000003</v>
      </c>
      <c r="G23" s="97">
        <f t="shared" si="1"/>
        <v>-74884.780000000028</v>
      </c>
    </row>
    <row r="24" spans="1:7" ht="47.25" x14ac:dyDescent="0.25">
      <c r="A24" s="41" t="s">
        <v>84</v>
      </c>
      <c r="B24" s="101">
        <v>0</v>
      </c>
      <c r="C24" s="101">
        <v>0</v>
      </c>
      <c r="D24" s="101">
        <f t="shared" si="0"/>
        <v>0</v>
      </c>
      <c r="E24" s="101">
        <v>11968.88</v>
      </c>
      <c r="F24" s="101">
        <v>11968.88</v>
      </c>
      <c r="G24" s="97">
        <f t="shared" si="1"/>
        <v>-11968.88</v>
      </c>
    </row>
    <row r="25" spans="1:7" ht="31.5" x14ac:dyDescent="0.25">
      <c r="A25" s="41" t="s">
        <v>85</v>
      </c>
      <c r="B25" s="101">
        <v>286830</v>
      </c>
      <c r="C25" s="101">
        <v>0</v>
      </c>
      <c r="D25" s="101">
        <f t="shared" si="0"/>
        <v>286830</v>
      </c>
      <c r="E25" s="90">
        <v>352787.65</v>
      </c>
      <c r="F25" s="90">
        <v>352787.65</v>
      </c>
      <c r="G25" s="97">
        <f t="shared" si="1"/>
        <v>-65957.650000000023</v>
      </c>
    </row>
    <row r="26" spans="1:7" ht="31.5" x14ac:dyDescent="0.25">
      <c r="A26" s="41" t="s">
        <v>66</v>
      </c>
      <c r="B26" s="101">
        <v>564785</v>
      </c>
      <c r="C26" s="101">
        <v>0</v>
      </c>
      <c r="D26" s="101">
        <f t="shared" si="0"/>
        <v>564785</v>
      </c>
      <c r="E26" s="90">
        <v>96670.28</v>
      </c>
      <c r="F26" s="90">
        <v>96670.28</v>
      </c>
      <c r="G26" s="97">
        <f t="shared" si="1"/>
        <v>468114.72</v>
      </c>
    </row>
    <row r="27" spans="1:7" ht="31.5" x14ac:dyDescent="0.25">
      <c r="A27" s="41" t="s">
        <v>67</v>
      </c>
      <c r="B27" s="101">
        <v>307000</v>
      </c>
      <c r="C27" s="101">
        <v>0</v>
      </c>
      <c r="D27" s="101">
        <f t="shared" si="0"/>
        <v>307000</v>
      </c>
      <c r="E27" s="90">
        <v>427086.81</v>
      </c>
      <c r="F27" s="90">
        <v>427086.81</v>
      </c>
      <c r="G27" s="97">
        <f t="shared" si="1"/>
        <v>-120086.81</v>
      </c>
    </row>
    <row r="28" spans="1:7" ht="31.5" x14ac:dyDescent="0.25">
      <c r="A28" s="41" t="s">
        <v>86</v>
      </c>
      <c r="B28" s="101">
        <v>712704</v>
      </c>
      <c r="C28" s="101">
        <v>0</v>
      </c>
      <c r="D28" s="101">
        <f t="shared" si="0"/>
        <v>712704</v>
      </c>
      <c r="E28" s="90">
        <v>764655.99</v>
      </c>
      <c r="F28" s="90">
        <v>764655.99</v>
      </c>
      <c r="G28" s="97">
        <f t="shared" si="1"/>
        <v>-51951.989999999991</v>
      </c>
    </row>
    <row r="29" spans="1:7" ht="31.5" x14ac:dyDescent="0.25">
      <c r="A29" s="41" t="s">
        <v>68</v>
      </c>
      <c r="B29" s="101">
        <v>0</v>
      </c>
      <c r="C29" s="101">
        <v>0</v>
      </c>
      <c r="D29" s="101">
        <f t="shared" si="0"/>
        <v>0</v>
      </c>
      <c r="E29" s="101">
        <v>0</v>
      </c>
      <c r="F29" s="101">
        <v>0</v>
      </c>
      <c r="G29" s="97">
        <f t="shared" si="1"/>
        <v>0</v>
      </c>
    </row>
    <row r="30" spans="1:7" ht="31.5" x14ac:dyDescent="0.25">
      <c r="A30" s="41" t="s">
        <v>69</v>
      </c>
      <c r="B30" s="101">
        <v>454977</v>
      </c>
      <c r="C30" s="101">
        <v>725000</v>
      </c>
      <c r="D30" s="101">
        <f t="shared" si="0"/>
        <v>1179977</v>
      </c>
      <c r="E30" s="90">
        <v>1373013.45</v>
      </c>
      <c r="F30" s="90">
        <v>1373013.45</v>
      </c>
      <c r="G30" s="97">
        <f t="shared" si="1"/>
        <v>-193036.44999999995</v>
      </c>
    </row>
    <row r="31" spans="1:7" ht="16.5" x14ac:dyDescent="0.25">
      <c r="A31" s="11" t="s">
        <v>17</v>
      </c>
      <c r="B31" s="102"/>
      <c r="C31" s="101"/>
      <c r="D31" s="101"/>
      <c r="E31" s="90"/>
      <c r="F31" s="90"/>
      <c r="G31" s="97"/>
    </row>
    <row r="32" spans="1:7" ht="16.5" x14ac:dyDescent="0.25">
      <c r="A32" s="41" t="s">
        <v>70</v>
      </c>
      <c r="B32" s="101">
        <v>3373459</v>
      </c>
      <c r="C32" s="101">
        <v>0</v>
      </c>
      <c r="D32" s="101">
        <f t="shared" si="0"/>
        <v>3373459</v>
      </c>
      <c r="E32" s="90">
        <v>3130508.18</v>
      </c>
      <c r="F32" s="90">
        <v>3130508.18</v>
      </c>
      <c r="G32" s="97">
        <f t="shared" si="1"/>
        <v>242950.81999999983</v>
      </c>
    </row>
    <row r="33" spans="1:7" ht="16.5" x14ac:dyDescent="0.25">
      <c r="A33" s="41" t="s">
        <v>71</v>
      </c>
      <c r="B33" s="101">
        <v>664200</v>
      </c>
      <c r="C33" s="101">
        <v>240000</v>
      </c>
      <c r="D33" s="101">
        <f t="shared" si="0"/>
        <v>904200</v>
      </c>
      <c r="E33" s="90">
        <v>1210237.45</v>
      </c>
      <c r="F33" s="90">
        <v>1210237.45</v>
      </c>
      <c r="G33" s="97">
        <f t="shared" si="1"/>
        <v>-306037.44999999995</v>
      </c>
    </row>
    <row r="34" spans="1:7" ht="47.25" x14ac:dyDescent="0.25">
      <c r="A34" s="41" t="s">
        <v>87</v>
      </c>
      <c r="B34" s="101">
        <v>14072600</v>
      </c>
      <c r="C34" s="101">
        <v>0</v>
      </c>
      <c r="D34" s="101">
        <f t="shared" si="0"/>
        <v>14072600</v>
      </c>
      <c r="E34" s="90">
        <v>18244012.66</v>
      </c>
      <c r="F34" s="90">
        <v>18244012.66</v>
      </c>
      <c r="G34" s="97">
        <f t="shared" si="1"/>
        <v>-4171412.66</v>
      </c>
    </row>
    <row r="35" spans="1:7" ht="31.5" x14ac:dyDescent="0.25">
      <c r="A35" s="41" t="s">
        <v>72</v>
      </c>
      <c r="B35" s="101">
        <v>1483000</v>
      </c>
      <c r="C35" s="101">
        <v>0</v>
      </c>
      <c r="D35" s="101">
        <f t="shared" si="0"/>
        <v>1483000</v>
      </c>
      <c r="E35" s="90">
        <v>853294.69</v>
      </c>
      <c r="F35" s="90">
        <v>853294.69</v>
      </c>
      <c r="G35" s="97">
        <f t="shared" si="1"/>
        <v>629705.31000000006</v>
      </c>
    </row>
    <row r="36" spans="1:7" ht="47.25" x14ac:dyDescent="0.25">
      <c r="A36" s="41" t="s">
        <v>88</v>
      </c>
      <c r="B36" s="101">
        <v>6147200</v>
      </c>
      <c r="C36" s="101">
        <v>52138.86</v>
      </c>
      <c r="D36" s="101">
        <f t="shared" si="0"/>
        <v>6199338.8600000003</v>
      </c>
      <c r="E36" s="90">
        <v>5250654.28</v>
      </c>
      <c r="F36" s="90">
        <v>5250654.28</v>
      </c>
      <c r="G36" s="97">
        <f t="shared" si="1"/>
        <v>948684.58000000007</v>
      </c>
    </row>
    <row r="37" spans="1:7" ht="31.5" x14ac:dyDescent="0.25">
      <c r="A37" s="41" t="s">
        <v>73</v>
      </c>
      <c r="B37" s="101">
        <v>180000</v>
      </c>
      <c r="C37" s="101">
        <v>0</v>
      </c>
      <c r="D37" s="101">
        <f t="shared" si="0"/>
        <v>180000</v>
      </c>
      <c r="E37" s="90">
        <v>900</v>
      </c>
      <c r="F37" s="90">
        <v>900</v>
      </c>
      <c r="G37" s="97">
        <f t="shared" si="1"/>
        <v>179100</v>
      </c>
    </row>
    <row r="38" spans="1:7" ht="16.5" x14ac:dyDescent="0.25">
      <c r="A38" s="41" t="s">
        <v>74</v>
      </c>
      <c r="B38" s="101">
        <v>425500</v>
      </c>
      <c r="C38" s="101">
        <v>51000</v>
      </c>
      <c r="D38" s="101">
        <f t="shared" si="0"/>
        <v>476500</v>
      </c>
      <c r="E38" s="90">
        <v>649871.47</v>
      </c>
      <c r="F38" s="90">
        <v>649871.47</v>
      </c>
      <c r="G38" s="97">
        <f t="shared" si="1"/>
        <v>-173371.46999999997</v>
      </c>
    </row>
    <row r="39" spans="1:7" ht="16.5" x14ac:dyDescent="0.25">
      <c r="A39" s="41" t="s">
        <v>75</v>
      </c>
      <c r="B39" s="101">
        <v>1221000</v>
      </c>
      <c r="C39" s="101">
        <v>0</v>
      </c>
      <c r="D39" s="101">
        <f t="shared" si="0"/>
        <v>1221000</v>
      </c>
      <c r="E39" s="90">
        <v>1618667.02</v>
      </c>
      <c r="F39" s="90">
        <f>1618667.02-488690.68</f>
        <v>1129976.3400000001</v>
      </c>
      <c r="G39" s="97">
        <f t="shared" si="1"/>
        <v>-397667.02</v>
      </c>
    </row>
    <row r="40" spans="1:7" ht="16.5" x14ac:dyDescent="0.25">
      <c r="A40" s="41" t="s">
        <v>76</v>
      </c>
      <c r="B40" s="101">
        <v>4550000</v>
      </c>
      <c r="C40" s="101">
        <v>0</v>
      </c>
      <c r="D40" s="101">
        <f t="shared" si="0"/>
        <v>4550000</v>
      </c>
      <c r="E40" s="90">
        <v>3211143.26</v>
      </c>
      <c r="F40" s="90">
        <f>3211143.26-2500000</f>
        <v>711143.25999999978</v>
      </c>
      <c r="G40" s="97">
        <f t="shared" si="1"/>
        <v>1338856.7400000002</v>
      </c>
    </row>
    <row r="41" spans="1:7" ht="31.5" x14ac:dyDescent="0.25">
      <c r="A41" s="43" t="s">
        <v>37</v>
      </c>
      <c r="B41" s="102"/>
      <c r="C41" s="101">
        <v>0</v>
      </c>
      <c r="D41" s="101">
        <f t="shared" si="0"/>
        <v>0</v>
      </c>
      <c r="E41" s="101">
        <f t="shared" si="0"/>
        <v>0</v>
      </c>
      <c r="F41" s="101">
        <f t="shared" si="0"/>
        <v>0</v>
      </c>
      <c r="G41" s="97">
        <f t="shared" si="1"/>
        <v>0</v>
      </c>
    </row>
    <row r="42" spans="1:7" ht="31.5" x14ac:dyDescent="0.25">
      <c r="A42" s="41" t="s">
        <v>89</v>
      </c>
      <c r="B42" s="101">
        <v>0</v>
      </c>
      <c r="C42" s="101">
        <v>0</v>
      </c>
      <c r="D42" s="101">
        <f t="shared" si="0"/>
        <v>0</v>
      </c>
      <c r="E42" s="101">
        <f t="shared" si="0"/>
        <v>0</v>
      </c>
      <c r="F42" s="101">
        <f t="shared" si="0"/>
        <v>0</v>
      </c>
      <c r="G42" s="97">
        <f t="shared" si="1"/>
        <v>0</v>
      </c>
    </row>
    <row r="43" spans="1:7" ht="31.5" x14ac:dyDescent="0.25">
      <c r="A43" s="41" t="s">
        <v>7</v>
      </c>
      <c r="B43" s="101">
        <v>0</v>
      </c>
      <c r="C43" s="101">
        <v>0</v>
      </c>
      <c r="D43" s="101">
        <f t="shared" si="0"/>
        <v>0</v>
      </c>
      <c r="E43" s="101">
        <f t="shared" si="0"/>
        <v>0</v>
      </c>
      <c r="F43" s="101">
        <f t="shared" si="0"/>
        <v>0</v>
      </c>
      <c r="G43" s="97">
        <f t="shared" si="1"/>
        <v>0</v>
      </c>
    </row>
    <row r="44" spans="1:7" ht="16.5" x14ac:dyDescent="0.25">
      <c r="A44" s="41" t="s">
        <v>18</v>
      </c>
      <c r="B44" s="101">
        <v>0</v>
      </c>
      <c r="C44" s="101">
        <v>0</v>
      </c>
      <c r="D44" s="101">
        <f t="shared" si="0"/>
        <v>0</v>
      </c>
      <c r="E44" s="101">
        <f t="shared" si="0"/>
        <v>0</v>
      </c>
      <c r="F44" s="101">
        <f t="shared" si="0"/>
        <v>0</v>
      </c>
      <c r="G44" s="97">
        <f t="shared" si="1"/>
        <v>0</v>
      </c>
    </row>
    <row r="45" spans="1:7" ht="16.5" x14ac:dyDescent="0.25">
      <c r="A45" s="41" t="s">
        <v>77</v>
      </c>
      <c r="B45" s="101">
        <f>4766237+874230</f>
        <v>5640467</v>
      </c>
      <c r="C45" s="101">
        <v>276322.05</v>
      </c>
      <c r="D45" s="101">
        <f t="shared" si="0"/>
        <v>5916789.0499999998</v>
      </c>
      <c r="E45" s="90">
        <v>5916789.0499999998</v>
      </c>
      <c r="F45" s="90">
        <v>5916789.0499999998</v>
      </c>
      <c r="G45" s="97">
        <f t="shared" si="1"/>
        <v>0</v>
      </c>
    </row>
    <row r="46" spans="1:7" ht="16.5" x14ac:dyDescent="0.25">
      <c r="A46" s="41" t="s">
        <v>19</v>
      </c>
      <c r="B46" s="101">
        <v>4685860</v>
      </c>
      <c r="C46" s="101">
        <v>0</v>
      </c>
      <c r="D46" s="101">
        <f t="shared" si="0"/>
        <v>4685860</v>
      </c>
      <c r="E46" s="90">
        <v>3272541.6</v>
      </c>
      <c r="F46" s="90">
        <v>3272541.6</v>
      </c>
      <c r="G46" s="97">
        <f t="shared" si="1"/>
        <v>1413318.4</v>
      </c>
    </row>
    <row r="47" spans="1:7" ht="31.5" x14ac:dyDescent="0.25">
      <c r="A47" s="41" t="s">
        <v>90</v>
      </c>
      <c r="B47" s="101">
        <v>0</v>
      </c>
      <c r="C47" s="101">
        <v>0</v>
      </c>
      <c r="D47" s="101">
        <f t="shared" si="0"/>
        <v>0</v>
      </c>
      <c r="E47" s="101">
        <f t="shared" si="0"/>
        <v>0</v>
      </c>
      <c r="F47" s="101">
        <f t="shared" si="0"/>
        <v>0</v>
      </c>
      <c r="G47" s="97">
        <f t="shared" si="1"/>
        <v>0</v>
      </c>
    </row>
    <row r="48" spans="1:7" ht="31.5" x14ac:dyDescent="0.25">
      <c r="A48" s="41" t="s">
        <v>8</v>
      </c>
      <c r="B48" s="101">
        <v>0</v>
      </c>
      <c r="C48" s="101">
        <v>0</v>
      </c>
      <c r="D48" s="101">
        <f t="shared" si="0"/>
        <v>0</v>
      </c>
      <c r="E48" s="101">
        <f t="shared" si="0"/>
        <v>0</v>
      </c>
      <c r="F48" s="101">
        <f t="shared" si="0"/>
        <v>0</v>
      </c>
      <c r="G48" s="97">
        <f t="shared" si="1"/>
        <v>0</v>
      </c>
    </row>
    <row r="49" spans="1:7" ht="16.5" x14ac:dyDescent="0.25">
      <c r="A49" s="41" t="s">
        <v>9</v>
      </c>
      <c r="B49" s="101">
        <v>0</v>
      </c>
      <c r="C49" s="101">
        <v>0</v>
      </c>
      <c r="D49" s="101">
        <f t="shared" si="0"/>
        <v>0</v>
      </c>
      <c r="E49" s="101">
        <f t="shared" si="0"/>
        <v>0</v>
      </c>
      <c r="F49" s="101">
        <f t="shared" si="0"/>
        <v>0</v>
      </c>
      <c r="G49" s="97">
        <f t="shared" si="1"/>
        <v>0</v>
      </c>
    </row>
    <row r="50" spans="1:7" ht="16.5" x14ac:dyDescent="0.25">
      <c r="A50" s="41" t="s">
        <v>10</v>
      </c>
      <c r="B50" s="101">
        <v>0</v>
      </c>
      <c r="C50" s="101">
        <v>0</v>
      </c>
      <c r="D50" s="101">
        <f t="shared" si="0"/>
        <v>0</v>
      </c>
      <c r="E50" s="101">
        <f t="shared" si="0"/>
        <v>0</v>
      </c>
      <c r="F50" s="101">
        <f t="shared" si="0"/>
        <v>0</v>
      </c>
      <c r="G50" s="97">
        <f t="shared" si="1"/>
        <v>0</v>
      </c>
    </row>
    <row r="51" spans="1:7" ht="31.5" x14ac:dyDescent="0.25">
      <c r="A51" s="11" t="s">
        <v>91</v>
      </c>
      <c r="B51" s="102"/>
      <c r="C51" s="101">
        <v>0</v>
      </c>
      <c r="D51" s="101">
        <f t="shared" si="0"/>
        <v>0</v>
      </c>
      <c r="E51" s="101">
        <f t="shared" si="0"/>
        <v>0</v>
      </c>
      <c r="F51" s="101">
        <f t="shared" si="0"/>
        <v>0</v>
      </c>
      <c r="G51" s="97">
        <f t="shared" si="1"/>
        <v>0</v>
      </c>
    </row>
    <row r="52" spans="1:7" ht="31.5" x14ac:dyDescent="0.25">
      <c r="A52" s="41" t="s">
        <v>92</v>
      </c>
      <c r="B52" s="101">
        <v>0</v>
      </c>
      <c r="C52" s="101">
        <f>2680050.28+228662.15</f>
        <v>2908712.4299999997</v>
      </c>
      <c r="D52" s="101">
        <f t="shared" si="0"/>
        <v>2908712.4299999997</v>
      </c>
      <c r="E52" s="90">
        <v>2908712.43</v>
      </c>
      <c r="F52" s="90">
        <f>2908712.43-500000</f>
        <v>2408712.4300000002</v>
      </c>
      <c r="G52" s="97">
        <f t="shared" si="1"/>
        <v>0</v>
      </c>
    </row>
    <row r="53" spans="1:7" ht="31.5" x14ac:dyDescent="0.25">
      <c r="A53" s="41" t="s">
        <v>93</v>
      </c>
      <c r="B53" s="101">
        <v>27996</v>
      </c>
      <c r="C53" s="101">
        <f>2385000+19076.72-228662.15-139108.3</f>
        <v>2036306.2700000003</v>
      </c>
      <c r="D53" s="101">
        <f t="shared" si="0"/>
        <v>2064302.2700000003</v>
      </c>
      <c r="E53" s="90">
        <v>448569.47</v>
      </c>
      <c r="F53" s="90">
        <v>448569.47</v>
      </c>
      <c r="G53" s="97">
        <f t="shared" si="1"/>
        <v>1615732.8000000003</v>
      </c>
    </row>
    <row r="54" spans="1:7" ht="31.5" x14ac:dyDescent="0.25">
      <c r="A54" s="41" t="s">
        <v>94</v>
      </c>
      <c r="B54" s="101">
        <v>0</v>
      </c>
      <c r="C54" s="101">
        <v>250000</v>
      </c>
      <c r="D54" s="101">
        <f t="shared" si="0"/>
        <v>250000</v>
      </c>
      <c r="E54" s="101">
        <v>38291.83</v>
      </c>
      <c r="F54" s="101">
        <v>38291.83</v>
      </c>
      <c r="G54" s="97">
        <f t="shared" si="1"/>
        <v>211708.16999999998</v>
      </c>
    </row>
    <row r="55" spans="1:7" ht="16.5" x14ac:dyDescent="0.25">
      <c r="A55" s="41" t="s">
        <v>95</v>
      </c>
      <c r="B55" s="101">
        <v>0</v>
      </c>
      <c r="C55" s="101">
        <v>0</v>
      </c>
      <c r="D55" s="101">
        <f t="shared" si="0"/>
        <v>0</v>
      </c>
      <c r="E55" s="101">
        <f t="shared" si="0"/>
        <v>0</v>
      </c>
      <c r="F55" s="101">
        <f t="shared" si="0"/>
        <v>0</v>
      </c>
      <c r="G55" s="97">
        <f t="shared" si="1"/>
        <v>0</v>
      </c>
    </row>
    <row r="56" spans="1:7" ht="16.5" x14ac:dyDescent="0.25">
      <c r="A56" s="41" t="s">
        <v>96</v>
      </c>
      <c r="B56" s="101">
        <v>0</v>
      </c>
      <c r="C56" s="101">
        <v>0</v>
      </c>
      <c r="D56" s="101">
        <f t="shared" si="0"/>
        <v>0</v>
      </c>
      <c r="E56" s="101">
        <f t="shared" si="0"/>
        <v>0</v>
      </c>
      <c r="F56" s="101">
        <f t="shared" si="0"/>
        <v>0</v>
      </c>
      <c r="G56" s="97">
        <f t="shared" si="1"/>
        <v>0</v>
      </c>
    </row>
    <row r="57" spans="1:7" ht="31.5" x14ac:dyDescent="0.25">
      <c r="A57" s="41" t="s">
        <v>97</v>
      </c>
      <c r="B57" s="101">
        <v>0</v>
      </c>
      <c r="C57" s="101">
        <f>208156.46+189770.03</f>
        <v>397926.49</v>
      </c>
      <c r="D57" s="101">
        <f t="shared" si="0"/>
        <v>397926.49</v>
      </c>
      <c r="E57" s="90">
        <v>397926.49</v>
      </c>
      <c r="F57" s="90">
        <v>397926.49</v>
      </c>
      <c r="G57" s="97">
        <f t="shared" si="1"/>
        <v>0</v>
      </c>
    </row>
    <row r="58" spans="1:7" ht="16.5" x14ac:dyDescent="0.25">
      <c r="A58" s="41" t="s">
        <v>98</v>
      </c>
      <c r="B58" s="101">
        <v>0</v>
      </c>
      <c r="C58" s="101">
        <v>0</v>
      </c>
      <c r="D58" s="101">
        <f t="shared" si="0"/>
        <v>0</v>
      </c>
      <c r="E58" s="101">
        <f t="shared" si="0"/>
        <v>0</v>
      </c>
      <c r="F58" s="101">
        <f t="shared" si="0"/>
        <v>0</v>
      </c>
      <c r="G58" s="97">
        <f t="shared" si="1"/>
        <v>0</v>
      </c>
    </row>
    <row r="59" spans="1:7" ht="16.5" x14ac:dyDescent="0.25">
      <c r="A59" s="41" t="s">
        <v>78</v>
      </c>
      <c r="B59" s="101">
        <v>0</v>
      </c>
      <c r="C59" s="101">
        <v>0</v>
      </c>
      <c r="D59" s="101">
        <f t="shared" si="0"/>
        <v>0</v>
      </c>
      <c r="E59" s="101">
        <f t="shared" si="0"/>
        <v>0</v>
      </c>
      <c r="F59" s="101">
        <f t="shared" si="0"/>
        <v>0</v>
      </c>
      <c r="G59" s="97">
        <f t="shared" si="1"/>
        <v>0</v>
      </c>
    </row>
    <row r="60" spans="1:7" ht="16.5" x14ac:dyDescent="0.25">
      <c r="A60" s="41" t="s">
        <v>0</v>
      </c>
      <c r="B60" s="101">
        <v>142000</v>
      </c>
      <c r="C60" s="101">
        <v>0</v>
      </c>
      <c r="D60" s="101">
        <f t="shared" si="0"/>
        <v>142000</v>
      </c>
      <c r="E60" s="90">
        <v>21877.599999999999</v>
      </c>
      <c r="F60" s="90">
        <v>21877.599999999999</v>
      </c>
      <c r="G60" s="97">
        <f t="shared" si="1"/>
        <v>120122.4</v>
      </c>
    </row>
    <row r="61" spans="1:7" ht="16.5" x14ac:dyDescent="0.25">
      <c r="A61" s="11" t="s">
        <v>12</v>
      </c>
      <c r="B61" s="102"/>
      <c r="C61" s="101">
        <v>0</v>
      </c>
      <c r="D61" s="101">
        <f t="shared" si="0"/>
        <v>0</v>
      </c>
      <c r="E61" s="101">
        <f t="shared" si="0"/>
        <v>0</v>
      </c>
      <c r="F61" s="101">
        <f t="shared" si="0"/>
        <v>0</v>
      </c>
      <c r="G61" s="97">
        <f t="shared" si="1"/>
        <v>0</v>
      </c>
    </row>
    <row r="62" spans="1:7" ht="31.5" x14ac:dyDescent="0.25">
      <c r="A62" s="41" t="s">
        <v>79</v>
      </c>
      <c r="B62" s="101">
        <v>0</v>
      </c>
      <c r="C62" s="101">
        <v>0</v>
      </c>
      <c r="D62" s="101">
        <f t="shared" si="0"/>
        <v>0</v>
      </c>
      <c r="E62" s="101">
        <f t="shared" si="0"/>
        <v>0</v>
      </c>
      <c r="F62" s="101">
        <f t="shared" si="0"/>
        <v>0</v>
      </c>
      <c r="G62" s="97">
        <f t="shared" si="1"/>
        <v>0</v>
      </c>
    </row>
    <row r="63" spans="1:7" ht="16.5" x14ac:dyDescent="0.25">
      <c r="A63" s="41" t="s">
        <v>80</v>
      </c>
      <c r="B63" s="101">
        <v>0</v>
      </c>
      <c r="C63" s="101">
        <v>0</v>
      </c>
      <c r="D63" s="101">
        <f t="shared" si="0"/>
        <v>0</v>
      </c>
      <c r="E63" s="101">
        <f t="shared" si="0"/>
        <v>0</v>
      </c>
      <c r="F63" s="101">
        <f t="shared" si="0"/>
        <v>0</v>
      </c>
      <c r="G63" s="97">
        <f t="shared" si="1"/>
        <v>0</v>
      </c>
    </row>
    <row r="64" spans="1:7" ht="31.5" x14ac:dyDescent="0.25">
      <c r="A64" s="41" t="s">
        <v>81</v>
      </c>
      <c r="B64" s="101">
        <v>0</v>
      </c>
      <c r="C64" s="101">
        <v>0</v>
      </c>
      <c r="D64" s="101">
        <f t="shared" si="0"/>
        <v>0</v>
      </c>
      <c r="E64" s="101">
        <f t="shared" si="0"/>
        <v>0</v>
      </c>
      <c r="F64" s="101">
        <f t="shared" si="0"/>
        <v>0</v>
      </c>
      <c r="G64" s="97">
        <f t="shared" si="1"/>
        <v>0</v>
      </c>
    </row>
    <row r="65" spans="1:7" ht="31.5" x14ac:dyDescent="0.25">
      <c r="A65" s="43" t="s">
        <v>82</v>
      </c>
      <c r="B65" s="101">
        <v>0</v>
      </c>
      <c r="C65" s="101">
        <v>0</v>
      </c>
      <c r="D65" s="101">
        <f t="shared" si="0"/>
        <v>0</v>
      </c>
      <c r="E65" s="101">
        <f t="shared" si="0"/>
        <v>0</v>
      </c>
      <c r="F65" s="101">
        <f t="shared" si="0"/>
        <v>0</v>
      </c>
      <c r="G65" s="97">
        <f t="shared" si="1"/>
        <v>0</v>
      </c>
    </row>
    <row r="66" spans="1:7" ht="47.25" x14ac:dyDescent="0.25">
      <c r="A66" s="41" t="s">
        <v>99</v>
      </c>
      <c r="B66" s="101">
        <v>0</v>
      </c>
      <c r="C66" s="101">
        <v>0</v>
      </c>
      <c r="D66" s="101">
        <f t="shared" si="0"/>
        <v>0</v>
      </c>
      <c r="E66" s="101">
        <f t="shared" si="0"/>
        <v>0</v>
      </c>
      <c r="F66" s="101">
        <f t="shared" si="0"/>
        <v>0</v>
      </c>
      <c r="G66" s="97">
        <f t="shared" si="1"/>
        <v>0</v>
      </c>
    </row>
    <row r="67" spans="1:7" ht="31.5" x14ac:dyDescent="0.25">
      <c r="A67" s="41" t="s">
        <v>100</v>
      </c>
      <c r="B67" s="101">
        <v>0</v>
      </c>
      <c r="C67" s="101">
        <v>0</v>
      </c>
      <c r="D67" s="101">
        <f t="shared" si="0"/>
        <v>0</v>
      </c>
      <c r="E67" s="101">
        <f t="shared" si="0"/>
        <v>0</v>
      </c>
      <c r="F67" s="101">
        <f t="shared" si="0"/>
        <v>0</v>
      </c>
      <c r="G67" s="97">
        <f t="shared" si="1"/>
        <v>0</v>
      </c>
    </row>
    <row r="68" spans="1:7" ht="16.5" x14ac:dyDescent="0.25">
      <c r="A68" s="41" t="s">
        <v>101</v>
      </c>
      <c r="B68" s="101">
        <v>0</v>
      </c>
      <c r="C68" s="101">
        <v>0</v>
      </c>
      <c r="D68" s="101">
        <f t="shared" si="0"/>
        <v>0</v>
      </c>
      <c r="E68" s="101">
        <f t="shared" si="0"/>
        <v>0</v>
      </c>
      <c r="F68" s="101">
        <f t="shared" si="0"/>
        <v>0</v>
      </c>
      <c r="G68" s="97">
        <f t="shared" si="1"/>
        <v>0</v>
      </c>
    </row>
    <row r="69" spans="1:7" ht="16.5" x14ac:dyDescent="0.25">
      <c r="A69" s="41" t="s">
        <v>102</v>
      </c>
      <c r="B69" s="102"/>
      <c r="C69" s="103"/>
      <c r="D69" s="103"/>
      <c r="E69" s="91"/>
      <c r="F69" s="91"/>
      <c r="G69" s="91"/>
    </row>
    <row r="70" spans="1:7" ht="31.5" x14ac:dyDescent="0.25">
      <c r="A70" s="41" t="s">
        <v>108</v>
      </c>
      <c r="B70" s="102"/>
      <c r="C70" s="103"/>
      <c r="D70" s="103"/>
      <c r="E70" s="91"/>
      <c r="F70" s="91"/>
      <c r="G70" s="91"/>
    </row>
    <row r="71" spans="1:7" ht="16.5" x14ac:dyDescent="0.25">
      <c r="A71" s="41" t="s">
        <v>103</v>
      </c>
      <c r="B71" s="102"/>
      <c r="C71" s="103"/>
      <c r="D71" s="103"/>
      <c r="E71" s="91"/>
      <c r="F71" s="91"/>
      <c r="G71" s="91"/>
    </row>
    <row r="72" spans="1:7" ht="31.5" x14ac:dyDescent="0.25">
      <c r="A72" s="41" t="s">
        <v>109</v>
      </c>
      <c r="B72" s="102"/>
      <c r="C72" s="103"/>
      <c r="D72" s="103"/>
      <c r="E72" s="91"/>
      <c r="F72" s="91"/>
      <c r="G72" s="91"/>
    </row>
    <row r="73" spans="1:7" ht="16.5" x14ac:dyDescent="0.25">
      <c r="A73" s="11" t="s">
        <v>6</v>
      </c>
      <c r="B73" s="102"/>
      <c r="C73" s="103"/>
      <c r="D73" s="103"/>
      <c r="E73" s="91"/>
      <c r="F73" s="91"/>
      <c r="G73" s="91"/>
    </row>
    <row r="74" spans="1:7" ht="16.5" x14ac:dyDescent="0.25">
      <c r="A74" s="41" t="s">
        <v>110</v>
      </c>
      <c r="B74" s="102"/>
      <c r="C74" s="103"/>
      <c r="D74" s="103"/>
      <c r="E74" s="91"/>
      <c r="F74" s="91"/>
      <c r="G74" s="91"/>
    </row>
    <row r="75" spans="1:7" ht="16.5" x14ac:dyDescent="0.25">
      <c r="A75" s="41" t="s">
        <v>1</v>
      </c>
      <c r="B75" s="102"/>
      <c r="C75" s="103"/>
      <c r="D75" s="103"/>
      <c r="E75" s="91"/>
      <c r="F75" s="91"/>
      <c r="G75" s="91"/>
    </row>
    <row r="76" spans="1:7" ht="16.5" x14ac:dyDescent="0.25">
      <c r="A76" s="41" t="s">
        <v>13</v>
      </c>
      <c r="B76" s="102"/>
      <c r="C76" s="103"/>
      <c r="D76" s="103"/>
      <c r="E76" s="91"/>
      <c r="F76" s="91"/>
      <c r="G76" s="91"/>
    </row>
    <row r="77" spans="1:7" ht="16.5" x14ac:dyDescent="0.25">
      <c r="A77" s="11" t="s">
        <v>104</v>
      </c>
      <c r="B77" s="103"/>
      <c r="C77" s="103"/>
      <c r="D77" s="103"/>
      <c r="E77" s="91"/>
      <c r="F77" s="91"/>
      <c r="G77" s="91"/>
    </row>
    <row r="78" spans="1:7" ht="16.5" x14ac:dyDescent="0.25">
      <c r="A78" s="41" t="s">
        <v>111</v>
      </c>
      <c r="B78" s="103"/>
      <c r="C78" s="103"/>
      <c r="D78" s="103"/>
      <c r="E78" s="91"/>
      <c r="F78" s="91"/>
      <c r="G78" s="91"/>
    </row>
    <row r="79" spans="1:7" ht="16.5" x14ac:dyDescent="0.25">
      <c r="A79" s="41" t="s">
        <v>20</v>
      </c>
      <c r="B79" s="103"/>
      <c r="C79" s="103"/>
      <c r="D79" s="103"/>
      <c r="E79" s="91"/>
      <c r="F79" s="91"/>
      <c r="G79" s="91"/>
    </row>
    <row r="80" spans="1:7" ht="16.5" x14ac:dyDescent="0.25">
      <c r="A80" s="41" t="s">
        <v>21</v>
      </c>
      <c r="B80" s="103"/>
      <c r="C80" s="103"/>
      <c r="D80" s="103"/>
      <c r="E80" s="91"/>
      <c r="F80" s="91"/>
      <c r="G80" s="91"/>
    </row>
    <row r="81" spans="1:9" ht="16.5" x14ac:dyDescent="0.25">
      <c r="A81" s="41" t="s">
        <v>22</v>
      </c>
      <c r="B81" s="103"/>
      <c r="C81" s="103"/>
      <c r="D81" s="103"/>
      <c r="E81" s="91"/>
      <c r="F81" s="91"/>
      <c r="G81" s="91"/>
    </row>
    <row r="82" spans="1:9" ht="16.5" x14ac:dyDescent="0.25">
      <c r="A82" s="41" t="s">
        <v>23</v>
      </c>
      <c r="B82" s="103"/>
      <c r="C82" s="103"/>
      <c r="D82" s="103"/>
      <c r="E82" s="91"/>
      <c r="F82" s="91"/>
      <c r="G82" s="91"/>
    </row>
    <row r="83" spans="1:9" ht="16.5" x14ac:dyDescent="0.25">
      <c r="A83" s="41" t="s">
        <v>11</v>
      </c>
      <c r="B83" s="103"/>
      <c r="C83" s="103"/>
      <c r="D83" s="103"/>
      <c r="E83" s="91"/>
      <c r="F83" s="91"/>
      <c r="G83" s="91"/>
    </row>
    <row r="84" spans="1:9" ht="32.25" thickBot="1" x14ac:dyDescent="0.3">
      <c r="A84" s="41" t="s">
        <v>105</v>
      </c>
      <c r="B84" s="103"/>
      <c r="C84" s="103"/>
      <c r="D84" s="103"/>
      <c r="E84" s="91"/>
      <c r="F84" s="91"/>
      <c r="G84" s="91"/>
    </row>
    <row r="85" spans="1:9" ht="16.5" thickBot="1" x14ac:dyDescent="0.3">
      <c r="A85" s="104" t="s">
        <v>106</v>
      </c>
      <c r="B85" s="105">
        <f t="shared" ref="B85:C85" si="2">SUM(B14:B84)</f>
        <v>263823952</v>
      </c>
      <c r="C85" s="105">
        <f t="shared" si="2"/>
        <v>7127057.9700000007</v>
      </c>
      <c r="D85" s="105">
        <f>B85+C85</f>
        <v>270951009.97000003</v>
      </c>
      <c r="E85" s="105">
        <f>SUM(E13:E84)</f>
        <v>186067557.41</v>
      </c>
      <c r="F85" s="105">
        <f>SUM(F14:F84)</f>
        <v>182578866.72999999</v>
      </c>
      <c r="G85" s="106">
        <f>D85-E85</f>
        <v>84883452.560000032</v>
      </c>
    </row>
    <row r="86" spans="1:9" x14ac:dyDescent="0.25">
      <c r="E86" s="96"/>
    </row>
    <row r="87" spans="1:9" x14ac:dyDescent="0.25">
      <c r="B87" s="96"/>
      <c r="C87" s="96"/>
      <c r="D87" s="96"/>
      <c r="E87" s="96"/>
      <c r="F87" s="96"/>
      <c r="G87" s="96"/>
      <c r="I87" s="96"/>
    </row>
    <row r="88" spans="1:9" ht="30" customHeight="1" x14ac:dyDescent="0.25">
      <c r="A88" s="222" t="s">
        <v>160</v>
      </c>
      <c r="B88" s="222"/>
      <c r="C88" s="222"/>
      <c r="D88" s="222"/>
      <c r="E88" s="222"/>
      <c r="F88" s="222"/>
      <c r="G88" s="222"/>
    </row>
    <row r="89" spans="1:9" x14ac:dyDescent="0.25">
      <c r="A89" s="86"/>
      <c r="B89" s="86"/>
      <c r="C89" s="86"/>
      <c r="D89" s="87"/>
      <c r="E89" s="87"/>
      <c r="F89" s="86"/>
      <c r="G89" s="86"/>
    </row>
    <row r="90" spans="1:9" x14ac:dyDescent="0.25">
      <c r="D90" s="2"/>
      <c r="E90" s="2"/>
    </row>
    <row r="91" spans="1:9" x14ac:dyDescent="0.25">
      <c r="D91" s="85"/>
      <c r="E91" s="85"/>
      <c r="F91" s="85"/>
      <c r="G91" s="85"/>
    </row>
    <row r="92" spans="1:9" x14ac:dyDescent="0.25">
      <c r="D92" s="220" t="s">
        <v>162</v>
      </c>
      <c r="E92" s="220"/>
      <c r="F92" s="220"/>
      <c r="G92" s="220"/>
    </row>
    <row r="93" spans="1:9" ht="16.5" x14ac:dyDescent="0.3">
      <c r="D93" s="221" t="s">
        <v>163</v>
      </c>
      <c r="E93" s="221"/>
      <c r="F93" s="221"/>
      <c r="G93" s="221"/>
    </row>
    <row r="94" spans="1:9" x14ac:dyDescent="0.25">
      <c r="D94" s="2"/>
      <c r="E94" s="2"/>
    </row>
  </sheetData>
  <mergeCells count="8">
    <mergeCell ref="D92:G92"/>
    <mergeCell ref="D93:G93"/>
    <mergeCell ref="A4:G4"/>
    <mergeCell ref="A5:G5"/>
    <mergeCell ref="A6:G6"/>
    <mergeCell ref="A7:G7"/>
    <mergeCell ref="B10:F10"/>
    <mergeCell ref="A88:G88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A4" sqref="A4:G4"/>
    </sheetView>
  </sheetViews>
  <sheetFormatPr baseColWidth="10" defaultRowHeight="15.75" x14ac:dyDescent="0.25"/>
  <cols>
    <col min="1" max="1" width="23.7109375" style="1" customWidth="1"/>
    <col min="2" max="2" width="14.42578125" style="1" customWidth="1"/>
    <col min="3" max="3" width="19" style="1" customWidth="1"/>
    <col min="4" max="4" width="17.42578125" style="1" customWidth="1"/>
    <col min="5" max="5" width="16.85546875" style="1" customWidth="1"/>
    <col min="6" max="6" width="14.5703125" style="1" customWidth="1"/>
    <col min="7" max="7" width="15.140625" style="1" customWidth="1"/>
    <col min="8" max="16384" width="11.42578125" style="1"/>
  </cols>
  <sheetData>
    <row r="2" spans="1:7" ht="27" x14ac:dyDescent="0.35">
      <c r="F2" s="219" t="s">
        <v>314</v>
      </c>
      <c r="G2" s="210" t="s">
        <v>315</v>
      </c>
    </row>
    <row r="3" spans="1:7" ht="16.5" thickBot="1" x14ac:dyDescent="0.3"/>
    <row r="4" spans="1:7" x14ac:dyDescent="0.25">
      <c r="A4" s="275" t="s">
        <v>161</v>
      </c>
      <c r="B4" s="276"/>
      <c r="C4" s="276"/>
      <c r="D4" s="276"/>
      <c r="E4" s="276"/>
      <c r="F4" s="276"/>
      <c r="G4" s="277"/>
    </row>
    <row r="5" spans="1:7" x14ac:dyDescent="0.25">
      <c r="A5" s="278" t="s">
        <v>115</v>
      </c>
      <c r="B5" s="279"/>
      <c r="C5" s="279"/>
      <c r="D5" s="279"/>
      <c r="E5" s="279"/>
      <c r="F5" s="279"/>
      <c r="G5" s="280"/>
    </row>
    <row r="6" spans="1:7" x14ac:dyDescent="0.25">
      <c r="A6" s="278" t="s">
        <v>120</v>
      </c>
      <c r="B6" s="279"/>
      <c r="C6" s="279"/>
      <c r="D6" s="279"/>
      <c r="E6" s="279"/>
      <c r="F6" s="279"/>
      <c r="G6" s="280"/>
    </row>
    <row r="7" spans="1:7" ht="16.5" customHeight="1" thickBot="1" x14ac:dyDescent="0.3">
      <c r="A7" s="241" t="s">
        <v>302</v>
      </c>
      <c r="B7" s="242"/>
      <c r="C7" s="242"/>
      <c r="D7" s="242"/>
      <c r="E7" s="242"/>
      <c r="F7" s="242"/>
      <c r="G7" s="243"/>
    </row>
    <row r="8" spans="1:7" ht="16.5" thickBot="1" x14ac:dyDescent="0.3">
      <c r="A8" s="34"/>
      <c r="B8" s="261" t="s">
        <v>51</v>
      </c>
      <c r="C8" s="262"/>
      <c r="D8" s="262"/>
      <c r="E8" s="262"/>
      <c r="F8" s="263"/>
      <c r="G8" s="35"/>
    </row>
    <row r="9" spans="1:7" x14ac:dyDescent="0.25">
      <c r="A9" s="63"/>
      <c r="B9" s="64"/>
      <c r="C9" s="304" t="s">
        <v>54</v>
      </c>
      <c r="D9" s="65"/>
      <c r="E9" s="65"/>
      <c r="F9" s="66"/>
      <c r="G9" s="67" t="s">
        <v>52</v>
      </c>
    </row>
    <row r="10" spans="1:7" ht="16.5" thickBot="1" x14ac:dyDescent="0.3">
      <c r="A10" s="44" t="s">
        <v>14</v>
      </c>
      <c r="B10" s="68" t="s">
        <v>53</v>
      </c>
      <c r="C10" s="305"/>
      <c r="D10" s="39" t="s">
        <v>31</v>
      </c>
      <c r="E10" s="69" t="s">
        <v>32</v>
      </c>
      <c r="F10" s="70" t="s">
        <v>55</v>
      </c>
      <c r="G10" s="71"/>
    </row>
    <row r="11" spans="1:7" ht="16.5" thickBot="1" x14ac:dyDescent="0.3">
      <c r="A11" s="72"/>
      <c r="B11" s="38">
        <v>1</v>
      </c>
      <c r="C11" s="38">
        <v>2</v>
      </c>
      <c r="D11" s="39" t="s">
        <v>56</v>
      </c>
      <c r="E11" s="38">
        <v>4</v>
      </c>
      <c r="F11" s="38">
        <v>5</v>
      </c>
      <c r="G11" s="73" t="s">
        <v>57</v>
      </c>
    </row>
    <row r="12" spans="1:7" x14ac:dyDescent="0.25">
      <c r="A12" s="12" t="s">
        <v>121</v>
      </c>
      <c r="B12" s="90">
        <v>263823952</v>
      </c>
      <c r="C12" s="90">
        <v>7127057.9700000007</v>
      </c>
      <c r="D12" s="90">
        <v>270951009.97000003</v>
      </c>
      <c r="E12" s="90">
        <v>186067557.41</v>
      </c>
      <c r="F12" s="90">
        <v>182578866.72999999</v>
      </c>
      <c r="G12" s="90">
        <v>84883452.560000032</v>
      </c>
    </row>
    <row r="13" spans="1:7" x14ac:dyDescent="0.25">
      <c r="A13" s="12" t="s">
        <v>122</v>
      </c>
      <c r="B13" s="12"/>
      <c r="C13" s="12"/>
      <c r="D13" s="12"/>
      <c r="E13" s="12"/>
      <c r="F13" s="12"/>
      <c r="G13" s="12"/>
    </row>
    <row r="14" spans="1:7" x14ac:dyDescent="0.25">
      <c r="A14" s="12" t="s">
        <v>123</v>
      </c>
      <c r="B14" s="12"/>
      <c r="C14" s="12"/>
      <c r="D14" s="12"/>
      <c r="E14" s="12"/>
      <c r="F14" s="12"/>
      <c r="G14" s="12"/>
    </row>
    <row r="15" spans="1:7" ht="16.5" thickBot="1" x14ac:dyDescent="0.3">
      <c r="A15" s="12" t="s">
        <v>124</v>
      </c>
      <c r="B15" s="12"/>
      <c r="C15" s="12"/>
      <c r="D15" s="12"/>
      <c r="E15" s="12"/>
      <c r="F15" s="12"/>
      <c r="G15" s="12"/>
    </row>
    <row r="16" spans="1:7" ht="16.5" thickBot="1" x14ac:dyDescent="0.3">
      <c r="A16" s="113" t="s">
        <v>106</v>
      </c>
      <c r="B16" s="114">
        <f>SUM(B12)</f>
        <v>263823952</v>
      </c>
      <c r="C16" s="114">
        <f t="shared" ref="C16:F16" si="0">SUM(C12)</f>
        <v>7127057.9700000007</v>
      </c>
      <c r="D16" s="114">
        <f>B16+C16</f>
        <v>270951009.97000003</v>
      </c>
      <c r="E16" s="114">
        <f t="shared" si="0"/>
        <v>186067557.41</v>
      </c>
      <c r="F16" s="114">
        <f t="shared" si="0"/>
        <v>182578866.72999999</v>
      </c>
      <c r="G16" s="114">
        <f>D16-E16</f>
        <v>84883452.560000032</v>
      </c>
    </row>
    <row r="17" spans="1:7" ht="16.5" thickBot="1" x14ac:dyDescent="0.3">
      <c r="A17" s="115"/>
      <c r="B17" s="115"/>
      <c r="C17" s="115"/>
      <c r="D17" s="115"/>
      <c r="E17" s="115"/>
      <c r="F17" s="115"/>
      <c r="G17" s="115"/>
    </row>
    <row r="18" spans="1:7" ht="24.75" customHeight="1" thickTop="1" x14ac:dyDescent="0.25">
      <c r="A18" s="222" t="s">
        <v>160</v>
      </c>
      <c r="B18" s="222"/>
      <c r="C18" s="222"/>
      <c r="D18" s="222"/>
      <c r="E18" s="222"/>
      <c r="F18" s="222"/>
      <c r="G18" s="222"/>
    </row>
    <row r="19" spans="1:7" x14ac:dyDescent="0.25">
      <c r="A19" s="86"/>
      <c r="B19" s="86"/>
      <c r="C19" s="86"/>
      <c r="D19" s="87"/>
      <c r="E19" s="87"/>
      <c r="F19" s="86"/>
      <c r="G19" s="86"/>
    </row>
    <row r="20" spans="1:7" x14ac:dyDescent="0.25">
      <c r="A20" s="86"/>
      <c r="B20" s="86"/>
      <c r="C20" s="86"/>
      <c r="D20" s="87"/>
      <c r="E20" s="87"/>
      <c r="F20" s="86"/>
      <c r="G20" s="86"/>
    </row>
    <row r="21" spans="1:7" x14ac:dyDescent="0.25">
      <c r="A21" s="86"/>
      <c r="B21" s="86"/>
      <c r="C21" s="86"/>
      <c r="D21" s="87"/>
      <c r="E21" s="87"/>
      <c r="F21" s="86"/>
      <c r="G21" s="86"/>
    </row>
    <row r="22" spans="1:7" x14ac:dyDescent="0.25">
      <c r="A22" s="86"/>
      <c r="B22" s="86"/>
      <c r="C22" s="86"/>
      <c r="D22" s="87"/>
      <c r="E22" s="87"/>
      <c r="F22" s="86"/>
      <c r="G22" s="86"/>
    </row>
    <row r="23" spans="1:7" x14ac:dyDescent="0.25">
      <c r="A23" s="86"/>
      <c r="B23" s="86"/>
      <c r="C23" s="86"/>
      <c r="D23" s="87"/>
      <c r="E23" s="87"/>
      <c r="F23" s="86"/>
      <c r="G23" s="86"/>
    </row>
    <row r="24" spans="1:7" x14ac:dyDescent="0.25">
      <c r="D24" s="2"/>
      <c r="E24" s="2"/>
    </row>
    <row r="25" spans="1:7" x14ac:dyDescent="0.25">
      <c r="D25" s="85"/>
      <c r="E25" s="85"/>
      <c r="F25" s="85"/>
      <c r="G25" s="85"/>
    </row>
    <row r="26" spans="1:7" x14ac:dyDescent="0.25">
      <c r="D26" s="220" t="s">
        <v>162</v>
      </c>
      <c r="E26" s="220"/>
      <c r="F26" s="220"/>
      <c r="G26" s="220"/>
    </row>
    <row r="27" spans="1:7" ht="16.5" x14ac:dyDescent="0.3">
      <c r="D27" s="221" t="s">
        <v>163</v>
      </c>
      <c r="E27" s="221"/>
      <c r="F27" s="221"/>
      <c r="G27" s="221"/>
    </row>
  </sheetData>
  <mergeCells count="9">
    <mergeCell ref="D26:G26"/>
    <mergeCell ref="D27:G27"/>
    <mergeCell ref="A18:G18"/>
    <mergeCell ref="C9:C10"/>
    <mergeCell ref="A4:G4"/>
    <mergeCell ref="A5:G5"/>
    <mergeCell ref="A6:G6"/>
    <mergeCell ref="A7:G7"/>
    <mergeCell ref="B8:F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workbookViewId="0"/>
  </sheetViews>
  <sheetFormatPr baseColWidth="10" defaultRowHeight="15.75" x14ac:dyDescent="0.25"/>
  <cols>
    <col min="1" max="1" width="32.5703125" style="1" customWidth="1"/>
    <col min="2" max="6" width="13.7109375" style="1" bestFit="1" customWidth="1"/>
    <col min="7" max="7" width="14.5703125" style="1" bestFit="1" customWidth="1"/>
    <col min="8" max="16384" width="11.42578125" style="1"/>
  </cols>
  <sheetData>
    <row r="2" spans="1:7" ht="27" x14ac:dyDescent="0.35">
      <c r="F2" s="219" t="s">
        <v>314</v>
      </c>
      <c r="G2" s="210" t="s">
        <v>317</v>
      </c>
    </row>
    <row r="3" spans="1:7" ht="16.5" thickBot="1" x14ac:dyDescent="0.3"/>
    <row r="4" spans="1:7" x14ac:dyDescent="0.25">
      <c r="A4" s="306" t="s">
        <v>161</v>
      </c>
      <c r="B4" s="307"/>
      <c r="C4" s="307"/>
      <c r="D4" s="307"/>
      <c r="E4" s="307"/>
      <c r="F4" s="307"/>
      <c r="G4" s="308"/>
    </row>
    <row r="5" spans="1:7" x14ac:dyDescent="0.25">
      <c r="A5" s="309" t="s">
        <v>115</v>
      </c>
      <c r="B5" s="266"/>
      <c r="C5" s="266"/>
      <c r="D5" s="266"/>
      <c r="E5" s="266"/>
      <c r="F5" s="266"/>
      <c r="G5" s="310"/>
    </row>
    <row r="6" spans="1:7" ht="16.5" thickBot="1" x14ac:dyDescent="0.3">
      <c r="A6" s="311" t="s">
        <v>319</v>
      </c>
      <c r="B6" s="266"/>
      <c r="C6" s="266"/>
      <c r="D6" s="266"/>
      <c r="E6" s="266"/>
      <c r="F6" s="266"/>
      <c r="G6" s="312"/>
    </row>
    <row r="7" spans="1:7" ht="16.5" thickBot="1" x14ac:dyDescent="0.3">
      <c r="A7" s="75"/>
      <c r="B7" s="231" t="s">
        <v>51</v>
      </c>
      <c r="C7" s="232"/>
      <c r="D7" s="232"/>
      <c r="E7" s="232"/>
      <c r="F7" s="233"/>
      <c r="G7" s="74"/>
    </row>
    <row r="8" spans="1:7" ht="32.25" thickBot="1" x14ac:dyDescent="0.3">
      <c r="A8" s="7" t="s">
        <v>14</v>
      </c>
      <c r="B8" s="116" t="s">
        <v>53</v>
      </c>
      <c r="C8" s="117" t="s">
        <v>54</v>
      </c>
      <c r="D8" s="117" t="s">
        <v>31</v>
      </c>
      <c r="E8" s="117" t="s">
        <v>32</v>
      </c>
      <c r="F8" s="98" t="s">
        <v>55</v>
      </c>
      <c r="G8" s="118" t="s">
        <v>52</v>
      </c>
    </row>
    <row r="9" spans="1:7" ht="16.5" customHeight="1" thickBot="1" x14ac:dyDescent="0.3">
      <c r="A9" s="77"/>
      <c r="B9" s="119">
        <v>1</v>
      </c>
      <c r="C9" s="119">
        <v>2</v>
      </c>
      <c r="D9" s="119" t="s">
        <v>125</v>
      </c>
      <c r="E9" s="119">
        <v>4</v>
      </c>
      <c r="F9" s="119">
        <v>5</v>
      </c>
      <c r="G9" s="119" t="s">
        <v>126</v>
      </c>
    </row>
    <row r="10" spans="1:7" x14ac:dyDescent="0.25">
      <c r="A10" s="8"/>
      <c r="B10" s="9"/>
      <c r="C10" s="9"/>
      <c r="D10" s="9"/>
      <c r="E10" s="9"/>
      <c r="F10" s="9"/>
      <c r="G10" s="10"/>
    </row>
    <row r="11" spans="1:7" x14ac:dyDescent="0.25">
      <c r="A11" s="80" t="s">
        <v>127</v>
      </c>
      <c r="B11" s="12"/>
      <c r="C11" s="12"/>
      <c r="D11" s="12"/>
      <c r="E11" s="12"/>
      <c r="F11" s="12"/>
      <c r="G11" s="13"/>
    </row>
    <row r="12" spans="1:7" x14ac:dyDescent="0.25">
      <c r="A12" s="41" t="s">
        <v>128</v>
      </c>
      <c r="B12" s="12"/>
      <c r="C12" s="12"/>
      <c r="D12" s="12"/>
      <c r="E12" s="12"/>
      <c r="F12" s="12"/>
      <c r="G12" s="13"/>
    </row>
    <row r="13" spans="1:7" x14ac:dyDescent="0.25">
      <c r="A13" s="79" t="s">
        <v>129</v>
      </c>
      <c r="B13" s="12"/>
      <c r="C13" s="12"/>
      <c r="D13" s="12"/>
      <c r="E13" s="12"/>
      <c r="F13" s="12"/>
      <c r="G13" s="13"/>
    </row>
    <row r="14" spans="1:7" ht="31.5" x14ac:dyDescent="0.25">
      <c r="A14" s="41" t="s">
        <v>130</v>
      </c>
      <c r="B14" s="12"/>
      <c r="C14" s="12"/>
      <c r="D14" s="12"/>
      <c r="E14" s="12"/>
      <c r="F14" s="12"/>
      <c r="G14" s="13"/>
    </row>
    <row r="15" spans="1:7" x14ac:dyDescent="0.25">
      <c r="A15" s="41" t="s">
        <v>131</v>
      </c>
      <c r="B15" s="12"/>
      <c r="C15" s="12"/>
      <c r="D15" s="12"/>
      <c r="E15" s="12"/>
      <c r="F15" s="12"/>
      <c r="G15" s="13"/>
    </row>
    <row r="16" spans="1:7" ht="31.5" x14ac:dyDescent="0.25">
      <c r="A16" s="78" t="s">
        <v>132</v>
      </c>
      <c r="B16" s="12"/>
      <c r="C16" s="12"/>
      <c r="D16" s="12"/>
      <c r="E16" s="12"/>
      <c r="F16" s="12"/>
      <c r="G16" s="13"/>
    </row>
    <row r="17" spans="1:7" x14ac:dyDescent="0.25">
      <c r="A17" s="78" t="s">
        <v>133</v>
      </c>
      <c r="B17" s="12"/>
      <c r="C17" s="12"/>
      <c r="D17" s="12"/>
      <c r="E17" s="12"/>
      <c r="F17" s="12"/>
      <c r="G17" s="13"/>
    </row>
    <row r="18" spans="1:7" ht="31.5" x14ac:dyDescent="0.25">
      <c r="A18" s="78" t="s">
        <v>134</v>
      </c>
      <c r="B18" s="12"/>
      <c r="C18" s="12"/>
      <c r="D18" s="12"/>
      <c r="E18" s="12"/>
      <c r="F18" s="12"/>
      <c r="G18" s="13"/>
    </row>
    <row r="19" spans="1:7" x14ac:dyDescent="0.25">
      <c r="A19" s="78" t="s">
        <v>76</v>
      </c>
      <c r="B19" s="12"/>
      <c r="C19" s="12"/>
      <c r="D19" s="12"/>
      <c r="E19" s="12"/>
      <c r="F19" s="12"/>
      <c r="G19" s="13"/>
    </row>
    <row r="20" spans="1:7" x14ac:dyDescent="0.25">
      <c r="A20" s="3"/>
      <c r="B20" s="12"/>
      <c r="C20" s="12"/>
      <c r="D20" s="12"/>
      <c r="E20" s="12"/>
      <c r="F20" s="12"/>
      <c r="G20" s="13"/>
    </row>
    <row r="21" spans="1:7" x14ac:dyDescent="0.25">
      <c r="A21" s="6" t="s">
        <v>135</v>
      </c>
      <c r="B21" s="12"/>
      <c r="C21" s="12"/>
      <c r="D21" s="12"/>
      <c r="E21" s="12"/>
      <c r="F21" s="12"/>
      <c r="G21" s="13"/>
    </row>
    <row r="22" spans="1:7" x14ac:dyDescent="0.25">
      <c r="A22" s="78" t="s">
        <v>136</v>
      </c>
      <c r="B22" s="12"/>
      <c r="C22" s="12"/>
      <c r="D22" s="12"/>
      <c r="E22" s="12"/>
      <c r="F22" s="12"/>
      <c r="G22" s="13"/>
    </row>
    <row r="23" spans="1:7" ht="31.5" x14ac:dyDescent="0.25">
      <c r="A23" s="78" t="s">
        <v>137</v>
      </c>
      <c r="B23" s="12"/>
      <c r="C23" s="12"/>
      <c r="D23" s="12"/>
      <c r="E23" s="12"/>
      <c r="F23" s="12"/>
      <c r="G23" s="13"/>
    </row>
    <row r="24" spans="1:7" x14ac:dyDescent="0.25">
      <c r="A24" s="78" t="s">
        <v>138</v>
      </c>
      <c r="B24" s="12"/>
      <c r="C24" s="12"/>
      <c r="D24" s="12"/>
      <c r="E24" s="12"/>
      <c r="F24" s="12"/>
      <c r="G24" s="13"/>
    </row>
    <row r="25" spans="1:7" ht="31.5" x14ac:dyDescent="0.25">
      <c r="A25" s="78" t="s">
        <v>139</v>
      </c>
      <c r="B25" s="12"/>
      <c r="C25" s="12"/>
      <c r="D25" s="12"/>
      <c r="E25" s="12"/>
      <c r="F25" s="12"/>
      <c r="G25" s="13"/>
    </row>
    <row r="26" spans="1:7" x14ac:dyDescent="0.25">
      <c r="A26" s="78" t="s">
        <v>140</v>
      </c>
      <c r="B26" s="120">
        <v>263823952</v>
      </c>
      <c r="C26" s="120">
        <v>7127057.9700000007</v>
      </c>
      <c r="D26" s="120">
        <v>270951009.97000003</v>
      </c>
      <c r="E26" s="120">
        <v>186067557.41</v>
      </c>
      <c r="F26" s="120">
        <v>182578866.72999999</v>
      </c>
      <c r="G26" s="120">
        <v>84883452.560000032</v>
      </c>
    </row>
    <row r="27" spans="1:7" x14ac:dyDescent="0.25">
      <c r="A27" s="78" t="s">
        <v>141</v>
      </c>
      <c r="B27" s="12"/>
      <c r="C27" s="12"/>
      <c r="D27" s="12"/>
      <c r="E27" s="12"/>
      <c r="F27" s="12"/>
      <c r="G27" s="13"/>
    </row>
    <row r="28" spans="1:7" x14ac:dyDescent="0.25">
      <c r="A28" s="78" t="s">
        <v>142</v>
      </c>
      <c r="B28" s="12"/>
      <c r="C28" s="12"/>
      <c r="D28" s="12"/>
      <c r="E28" s="12"/>
      <c r="F28" s="12"/>
      <c r="G28" s="13"/>
    </row>
    <row r="29" spans="1:7" x14ac:dyDescent="0.25">
      <c r="A29" s="3"/>
      <c r="B29" s="12"/>
      <c r="C29" s="12"/>
      <c r="D29" s="12"/>
      <c r="E29" s="12"/>
      <c r="F29" s="12"/>
      <c r="G29" s="13"/>
    </row>
    <row r="30" spans="1:7" x14ac:dyDescent="0.25">
      <c r="A30" s="6" t="s">
        <v>143</v>
      </c>
      <c r="B30" s="12"/>
      <c r="C30" s="12"/>
      <c r="D30" s="12"/>
      <c r="E30" s="12"/>
      <c r="F30" s="12"/>
      <c r="G30" s="13"/>
    </row>
    <row r="31" spans="1:7" ht="47.25" x14ac:dyDescent="0.25">
      <c r="A31" s="78" t="s">
        <v>144</v>
      </c>
      <c r="B31" s="12"/>
      <c r="C31" s="12"/>
      <c r="D31" s="12"/>
      <c r="E31" s="12"/>
      <c r="F31" s="12"/>
      <c r="G31" s="13"/>
    </row>
    <row r="32" spans="1:7" ht="31.5" x14ac:dyDescent="0.25">
      <c r="A32" s="78" t="s">
        <v>145</v>
      </c>
      <c r="B32" s="12"/>
      <c r="C32" s="12"/>
      <c r="D32" s="12"/>
      <c r="E32" s="12"/>
      <c r="F32" s="12"/>
      <c r="G32" s="13"/>
    </row>
    <row r="33" spans="1:7" x14ac:dyDescent="0.25">
      <c r="A33" s="78" t="s">
        <v>146</v>
      </c>
      <c r="B33" s="12"/>
      <c r="C33" s="12"/>
      <c r="D33" s="12"/>
      <c r="E33" s="12"/>
      <c r="F33" s="12"/>
      <c r="G33" s="13"/>
    </row>
    <row r="34" spans="1:7" ht="31.5" x14ac:dyDescent="0.25">
      <c r="A34" s="78" t="s">
        <v>147</v>
      </c>
      <c r="B34" s="12"/>
      <c r="C34" s="12"/>
      <c r="D34" s="12"/>
      <c r="E34" s="12"/>
      <c r="F34" s="12"/>
      <c r="G34" s="13"/>
    </row>
    <row r="35" spans="1:7" x14ac:dyDescent="0.25">
      <c r="A35" s="78" t="s">
        <v>154</v>
      </c>
      <c r="B35" s="12"/>
      <c r="C35" s="12"/>
      <c r="D35" s="12"/>
      <c r="E35" s="12"/>
      <c r="F35" s="12"/>
      <c r="G35" s="13"/>
    </row>
    <row r="36" spans="1:7" x14ac:dyDescent="0.25">
      <c r="A36" s="78" t="s">
        <v>155</v>
      </c>
      <c r="B36" s="12"/>
      <c r="C36" s="12"/>
      <c r="D36" s="12"/>
      <c r="E36" s="12"/>
      <c r="F36" s="12"/>
      <c r="G36" s="13"/>
    </row>
    <row r="37" spans="1:7" x14ac:dyDescent="0.25">
      <c r="A37" s="78" t="s">
        <v>156</v>
      </c>
      <c r="B37" s="12"/>
      <c r="C37" s="12"/>
      <c r="D37" s="12"/>
      <c r="E37" s="12"/>
      <c r="F37" s="12"/>
      <c r="G37" s="13"/>
    </row>
    <row r="38" spans="1:7" ht="31.5" x14ac:dyDescent="0.25">
      <c r="A38" s="78" t="s">
        <v>148</v>
      </c>
      <c r="B38" s="12"/>
      <c r="C38" s="12"/>
      <c r="D38" s="12"/>
      <c r="E38" s="12"/>
      <c r="F38" s="12"/>
      <c r="G38" s="13"/>
    </row>
    <row r="39" spans="1:7" ht="31.5" x14ac:dyDescent="0.25">
      <c r="A39" s="78" t="s">
        <v>149</v>
      </c>
      <c r="B39" s="12"/>
      <c r="C39" s="12"/>
      <c r="D39" s="12"/>
      <c r="E39" s="12"/>
      <c r="F39" s="12"/>
      <c r="G39" s="13"/>
    </row>
    <row r="40" spans="1:7" x14ac:dyDescent="0.25">
      <c r="A40" s="3"/>
      <c r="B40" s="12"/>
      <c r="C40" s="12"/>
      <c r="D40" s="12"/>
      <c r="E40" s="12"/>
      <c r="F40" s="12"/>
      <c r="G40" s="13"/>
    </row>
    <row r="41" spans="1:7" ht="31.5" x14ac:dyDescent="0.25">
      <c r="A41" s="5" t="s">
        <v>150</v>
      </c>
      <c r="B41" s="12"/>
      <c r="C41" s="12"/>
      <c r="D41" s="12"/>
      <c r="E41" s="12"/>
      <c r="F41" s="12"/>
      <c r="G41" s="13"/>
    </row>
    <row r="42" spans="1:7" ht="47.25" x14ac:dyDescent="0.25">
      <c r="A42" s="78" t="s">
        <v>151</v>
      </c>
      <c r="B42" s="12"/>
      <c r="C42" s="12"/>
      <c r="D42" s="12"/>
      <c r="E42" s="12"/>
      <c r="F42" s="12"/>
      <c r="G42" s="13"/>
    </row>
    <row r="43" spans="1:7" ht="63" x14ac:dyDescent="0.25">
      <c r="A43" s="78" t="s">
        <v>157</v>
      </c>
      <c r="B43" s="12"/>
      <c r="C43" s="12"/>
      <c r="D43" s="12"/>
      <c r="E43" s="12"/>
      <c r="F43" s="12"/>
      <c r="G43" s="13"/>
    </row>
    <row r="44" spans="1:7" ht="31.5" x14ac:dyDescent="0.25">
      <c r="A44" s="78" t="s">
        <v>152</v>
      </c>
      <c r="B44" s="12"/>
      <c r="C44" s="12"/>
      <c r="D44" s="12"/>
      <c r="E44" s="12"/>
      <c r="F44" s="12"/>
      <c r="G44" s="13"/>
    </row>
    <row r="45" spans="1:7" ht="32.25" thickBot="1" x14ac:dyDescent="0.3">
      <c r="A45" s="78" t="s">
        <v>153</v>
      </c>
      <c r="B45" s="12"/>
      <c r="C45" s="12"/>
      <c r="D45" s="12"/>
      <c r="E45" s="12"/>
      <c r="F45" s="12"/>
      <c r="G45" s="13"/>
    </row>
    <row r="46" spans="1:7" ht="16.5" thickBot="1" x14ac:dyDescent="0.3">
      <c r="A46" s="81" t="s">
        <v>106</v>
      </c>
      <c r="B46" s="121">
        <f>SUM(B10:B45)</f>
        <v>263823952</v>
      </c>
      <c r="C46" s="121">
        <f t="shared" ref="C46:G46" si="0">SUM(C10:C45)</f>
        <v>7127057.9700000007</v>
      </c>
      <c r="D46" s="121">
        <f t="shared" si="0"/>
        <v>270951009.97000003</v>
      </c>
      <c r="E46" s="121">
        <f t="shared" si="0"/>
        <v>186067557.41</v>
      </c>
      <c r="F46" s="121">
        <f t="shared" si="0"/>
        <v>182578866.72999999</v>
      </c>
      <c r="G46" s="121">
        <f t="shared" si="0"/>
        <v>84883452.560000032</v>
      </c>
    </row>
    <row r="47" spans="1:7" ht="16.5" thickBot="1" x14ac:dyDescent="0.3">
      <c r="A47" s="115"/>
      <c r="B47" s="115"/>
      <c r="C47" s="115"/>
      <c r="D47" s="115"/>
      <c r="E47" s="115"/>
      <c r="F47" s="115"/>
      <c r="G47" s="115"/>
    </row>
    <row r="48" spans="1:7" ht="16.5" thickTop="1" x14ac:dyDescent="0.25"/>
    <row r="49" spans="1:7" ht="28.5" customHeight="1" x14ac:dyDescent="0.25">
      <c r="A49" s="222" t="s">
        <v>160</v>
      </c>
      <c r="B49" s="222"/>
      <c r="C49" s="222"/>
      <c r="D49" s="222"/>
      <c r="E49" s="222"/>
      <c r="F49" s="222"/>
      <c r="G49" s="222"/>
    </row>
    <row r="50" spans="1:7" x14ac:dyDescent="0.25">
      <c r="D50" s="2"/>
      <c r="E50" s="2"/>
    </row>
    <row r="51" spans="1:7" x14ac:dyDescent="0.25">
      <c r="D51" s="85"/>
      <c r="E51" s="85"/>
      <c r="F51" s="85"/>
      <c r="G51" s="85"/>
    </row>
    <row r="52" spans="1:7" x14ac:dyDescent="0.25">
      <c r="D52" s="220" t="s">
        <v>162</v>
      </c>
      <c r="E52" s="220"/>
      <c r="F52" s="220"/>
      <c r="G52" s="220"/>
    </row>
    <row r="53" spans="1:7" ht="16.5" x14ac:dyDescent="0.3">
      <c r="D53" s="221" t="s">
        <v>163</v>
      </c>
      <c r="E53" s="221"/>
      <c r="F53" s="221"/>
      <c r="G53" s="221"/>
    </row>
  </sheetData>
  <mergeCells count="7">
    <mergeCell ref="D52:G52"/>
    <mergeCell ref="D53:G53"/>
    <mergeCell ref="A4:G4"/>
    <mergeCell ref="A5:G5"/>
    <mergeCell ref="A6:G6"/>
    <mergeCell ref="B7:F7"/>
    <mergeCell ref="A49:G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>
      <selection activeCell="G1" sqref="G1:H1"/>
    </sheetView>
  </sheetViews>
  <sheetFormatPr baseColWidth="10" defaultRowHeight="15.75" x14ac:dyDescent="0.25"/>
  <cols>
    <col min="1" max="1" width="2" style="1" customWidth="1"/>
    <col min="2" max="2" width="56.85546875" style="1" customWidth="1"/>
    <col min="3" max="8" width="14.7109375" style="1" customWidth="1"/>
    <col min="9" max="16384" width="11.42578125" style="1"/>
  </cols>
  <sheetData>
    <row r="1" spans="2:8" ht="27" x14ac:dyDescent="0.35">
      <c r="B1" s="176"/>
      <c r="G1" s="219" t="s">
        <v>314</v>
      </c>
      <c r="H1" s="210" t="s">
        <v>318</v>
      </c>
    </row>
    <row r="2" spans="2:8" x14ac:dyDescent="0.25">
      <c r="B2" s="316" t="s">
        <v>244</v>
      </c>
      <c r="C2" s="316"/>
      <c r="D2" s="316"/>
      <c r="E2" s="316"/>
      <c r="F2" s="316"/>
      <c r="G2" s="316"/>
      <c r="H2" s="316"/>
    </row>
    <row r="3" spans="2:8" ht="16.5" thickBot="1" x14ac:dyDescent="0.3">
      <c r="B3" s="317" t="s">
        <v>245</v>
      </c>
      <c r="C3" s="317"/>
      <c r="D3" s="317"/>
      <c r="E3" s="317"/>
      <c r="F3" s="317"/>
      <c r="G3" s="317"/>
      <c r="H3" s="317"/>
    </row>
    <row r="4" spans="2:8" x14ac:dyDescent="0.25">
      <c r="B4" s="318" t="s">
        <v>161</v>
      </c>
      <c r="C4" s="319"/>
      <c r="D4" s="319"/>
      <c r="E4" s="319"/>
      <c r="F4" s="319"/>
      <c r="G4" s="319"/>
      <c r="H4" s="320"/>
    </row>
    <row r="5" spans="2:8" x14ac:dyDescent="0.25">
      <c r="B5" s="313" t="s">
        <v>244</v>
      </c>
      <c r="C5" s="314"/>
      <c r="D5" s="314"/>
      <c r="E5" s="314"/>
      <c r="F5" s="314"/>
      <c r="G5" s="314"/>
      <c r="H5" s="315"/>
    </row>
    <row r="6" spans="2:8" x14ac:dyDescent="0.25">
      <c r="B6" s="313" t="s">
        <v>246</v>
      </c>
      <c r="C6" s="314"/>
      <c r="D6" s="314"/>
      <c r="E6" s="314"/>
      <c r="F6" s="314"/>
      <c r="G6" s="314"/>
      <c r="H6" s="315"/>
    </row>
    <row r="7" spans="2:8" x14ac:dyDescent="0.25">
      <c r="B7" s="313" t="s">
        <v>320</v>
      </c>
      <c r="C7" s="314"/>
      <c r="D7" s="314"/>
      <c r="E7" s="314"/>
      <c r="F7" s="314"/>
      <c r="G7" s="314"/>
      <c r="H7" s="315"/>
    </row>
    <row r="8" spans="2:8" ht="16.5" thickBot="1" x14ac:dyDescent="0.3">
      <c r="B8" s="321" t="s">
        <v>247</v>
      </c>
      <c r="C8" s="322"/>
      <c r="D8" s="322"/>
      <c r="E8" s="322"/>
      <c r="F8" s="322"/>
      <c r="G8" s="322"/>
      <c r="H8" s="323"/>
    </row>
    <row r="9" spans="2:8" ht="16.5" thickBot="1" x14ac:dyDescent="0.3">
      <c r="B9" s="324" t="s">
        <v>248</v>
      </c>
      <c r="C9" s="326" t="s">
        <v>51</v>
      </c>
      <c r="D9" s="327"/>
      <c r="E9" s="327"/>
      <c r="F9" s="327"/>
      <c r="G9" s="328"/>
      <c r="H9" s="329" t="s">
        <v>249</v>
      </c>
    </row>
    <row r="10" spans="2:8" ht="32.25" thickBot="1" x14ac:dyDescent="0.3">
      <c r="B10" s="325"/>
      <c r="C10" s="177" t="s">
        <v>250</v>
      </c>
      <c r="D10" s="177" t="s">
        <v>251</v>
      </c>
      <c r="E10" s="177" t="s">
        <v>252</v>
      </c>
      <c r="F10" s="177" t="s">
        <v>253</v>
      </c>
      <c r="G10" s="177" t="s">
        <v>55</v>
      </c>
      <c r="H10" s="330"/>
    </row>
    <row r="11" spans="2:8" x14ac:dyDescent="0.25">
      <c r="B11" s="178" t="s">
        <v>254</v>
      </c>
      <c r="C11" s="179">
        <f>C12</f>
        <v>217588428</v>
      </c>
      <c r="D11" s="179">
        <f t="shared" ref="D11:H11" si="0">D12</f>
        <v>39651.870000000003</v>
      </c>
      <c r="E11" s="179">
        <f t="shared" si="0"/>
        <v>217628079.87</v>
      </c>
      <c r="F11" s="179">
        <f t="shared" si="0"/>
        <v>134669808.88999999</v>
      </c>
      <c r="G11" s="179">
        <f t="shared" si="0"/>
        <v>134669808.88999999</v>
      </c>
      <c r="H11" s="179">
        <f t="shared" si="0"/>
        <v>82958270.980000019</v>
      </c>
    </row>
    <row r="12" spans="2:8" x14ac:dyDescent="0.25">
      <c r="B12" s="180" t="s">
        <v>255</v>
      </c>
      <c r="C12" s="181">
        <v>217588428</v>
      </c>
      <c r="D12" s="182">
        <v>39651.870000000003</v>
      </c>
      <c r="E12" s="182">
        <f>C12+D12</f>
        <v>217628079.87</v>
      </c>
      <c r="F12" s="182">
        <v>134669808.88999999</v>
      </c>
      <c r="G12" s="182">
        <v>134669808.88999999</v>
      </c>
      <c r="H12" s="182">
        <f>E12-F12</f>
        <v>82958270.980000019</v>
      </c>
    </row>
    <row r="13" spans="2:8" x14ac:dyDescent="0.25">
      <c r="B13" s="180" t="s">
        <v>256</v>
      </c>
      <c r="C13" s="183"/>
      <c r="D13" s="184"/>
      <c r="E13" s="184"/>
      <c r="F13" s="184"/>
      <c r="G13" s="184"/>
      <c r="H13" s="184"/>
    </row>
    <row r="14" spans="2:8" x14ac:dyDescent="0.25">
      <c r="B14" s="180" t="s">
        <v>257</v>
      </c>
      <c r="C14" s="183"/>
      <c r="D14" s="184"/>
      <c r="E14" s="184"/>
      <c r="F14" s="184"/>
      <c r="G14" s="184"/>
      <c r="H14" s="184"/>
    </row>
    <row r="15" spans="2:8" x14ac:dyDescent="0.25">
      <c r="B15" s="180" t="s">
        <v>258</v>
      </c>
      <c r="C15" s="183"/>
      <c r="D15" s="184"/>
      <c r="E15" s="184"/>
      <c r="F15" s="184"/>
      <c r="G15" s="184"/>
      <c r="H15" s="184"/>
    </row>
    <row r="16" spans="2:8" x14ac:dyDescent="0.25">
      <c r="B16" s="180" t="s">
        <v>259</v>
      </c>
      <c r="C16" s="183"/>
      <c r="D16" s="184"/>
      <c r="E16" s="184"/>
      <c r="F16" s="184"/>
      <c r="G16" s="184"/>
      <c r="H16" s="184"/>
    </row>
    <row r="17" spans="2:8" x14ac:dyDescent="0.25">
      <c r="B17" s="180" t="s">
        <v>260</v>
      </c>
      <c r="C17" s="183"/>
      <c r="D17" s="184"/>
      <c r="E17" s="184"/>
      <c r="F17" s="184"/>
      <c r="G17" s="184"/>
      <c r="H17" s="184"/>
    </row>
    <row r="18" spans="2:8" ht="31.5" x14ac:dyDescent="0.25">
      <c r="B18" s="180" t="s">
        <v>261</v>
      </c>
      <c r="C18" s="183"/>
      <c r="D18" s="184"/>
      <c r="E18" s="184"/>
      <c r="F18" s="184"/>
      <c r="G18" s="184"/>
      <c r="H18" s="184"/>
    </row>
    <row r="19" spans="2:8" x14ac:dyDescent="0.25">
      <c r="B19" s="185" t="s">
        <v>262</v>
      </c>
      <c r="C19" s="183"/>
      <c r="D19" s="184"/>
      <c r="E19" s="184"/>
      <c r="F19" s="184"/>
      <c r="G19" s="184"/>
      <c r="H19" s="184"/>
    </row>
    <row r="20" spans="2:8" x14ac:dyDescent="0.25">
      <c r="B20" s="185" t="s">
        <v>263</v>
      </c>
      <c r="C20" s="183"/>
      <c r="D20" s="184"/>
      <c r="E20" s="184"/>
      <c r="F20" s="184"/>
      <c r="G20" s="184"/>
      <c r="H20" s="184"/>
    </row>
    <row r="21" spans="2:8" x14ac:dyDescent="0.25">
      <c r="B21" s="180" t="s">
        <v>264</v>
      </c>
      <c r="C21" s="183"/>
      <c r="D21" s="184"/>
      <c r="E21" s="184"/>
      <c r="F21" s="184"/>
      <c r="G21" s="184"/>
      <c r="H21" s="184"/>
    </row>
    <row r="22" spans="2:8" x14ac:dyDescent="0.25">
      <c r="B22" s="180"/>
      <c r="C22" s="183"/>
      <c r="D22" s="184"/>
      <c r="E22" s="184"/>
      <c r="F22" s="184"/>
      <c r="G22" s="184"/>
      <c r="H22" s="184"/>
    </row>
    <row r="23" spans="2:8" x14ac:dyDescent="0.25">
      <c r="B23" s="178" t="s">
        <v>265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</row>
    <row r="24" spans="2:8" x14ac:dyDescent="0.25">
      <c r="B24" s="180" t="s">
        <v>255</v>
      </c>
      <c r="C24" s="183"/>
      <c r="D24" s="184"/>
      <c r="E24" s="184"/>
      <c r="F24" s="184"/>
      <c r="G24" s="184"/>
      <c r="H24" s="184"/>
    </row>
    <row r="25" spans="2:8" x14ac:dyDescent="0.25">
      <c r="B25" s="180" t="s">
        <v>256</v>
      </c>
      <c r="C25" s="183"/>
      <c r="D25" s="184"/>
      <c r="E25" s="184"/>
      <c r="F25" s="184"/>
      <c r="G25" s="184"/>
      <c r="H25" s="184"/>
    </row>
    <row r="26" spans="2:8" x14ac:dyDescent="0.25">
      <c r="B26" s="180" t="s">
        <v>257</v>
      </c>
      <c r="C26" s="183"/>
      <c r="D26" s="184"/>
      <c r="E26" s="184"/>
      <c r="F26" s="184"/>
      <c r="G26" s="184"/>
      <c r="H26" s="184"/>
    </row>
    <row r="27" spans="2:8" x14ac:dyDescent="0.25">
      <c r="B27" s="180" t="s">
        <v>258</v>
      </c>
      <c r="C27" s="183"/>
      <c r="D27" s="184"/>
      <c r="E27" s="184"/>
      <c r="F27" s="184"/>
      <c r="G27" s="184"/>
      <c r="H27" s="184"/>
    </row>
    <row r="28" spans="2:8" x14ac:dyDescent="0.25">
      <c r="B28" s="180" t="s">
        <v>259</v>
      </c>
      <c r="C28" s="183"/>
      <c r="D28" s="184"/>
      <c r="E28" s="184"/>
      <c r="F28" s="184"/>
      <c r="G28" s="184"/>
      <c r="H28" s="184"/>
    </row>
    <row r="29" spans="2:8" x14ac:dyDescent="0.25">
      <c r="B29" s="180" t="s">
        <v>260</v>
      </c>
      <c r="C29" s="183"/>
      <c r="D29" s="184"/>
      <c r="E29" s="184"/>
      <c r="F29" s="184"/>
      <c r="G29" s="184"/>
      <c r="H29" s="184"/>
    </row>
    <row r="30" spans="2:8" ht="31.5" x14ac:dyDescent="0.25">
      <c r="B30" s="180" t="s">
        <v>261</v>
      </c>
      <c r="C30" s="183"/>
      <c r="D30" s="184"/>
      <c r="E30" s="184"/>
      <c r="F30" s="184"/>
      <c r="G30" s="184"/>
      <c r="H30" s="184"/>
    </row>
    <row r="31" spans="2:8" x14ac:dyDescent="0.25">
      <c r="B31" s="185" t="s">
        <v>262</v>
      </c>
      <c r="C31" s="183"/>
      <c r="D31" s="184"/>
      <c r="E31" s="184"/>
      <c r="F31" s="184"/>
      <c r="G31" s="184"/>
      <c r="H31" s="184"/>
    </row>
    <row r="32" spans="2:8" x14ac:dyDescent="0.25">
      <c r="B32" s="185" t="s">
        <v>263</v>
      </c>
      <c r="C32" s="183"/>
      <c r="D32" s="184"/>
      <c r="E32" s="184"/>
      <c r="F32" s="184"/>
      <c r="G32" s="184"/>
      <c r="H32" s="184"/>
    </row>
    <row r="33" spans="2:8" x14ac:dyDescent="0.25">
      <c r="B33" s="180" t="s">
        <v>264</v>
      </c>
      <c r="C33" s="183"/>
      <c r="D33" s="184"/>
      <c r="E33" s="184"/>
      <c r="F33" s="184"/>
      <c r="G33" s="184"/>
      <c r="H33" s="184"/>
    </row>
    <row r="34" spans="2:8" x14ac:dyDescent="0.25">
      <c r="B34" s="178" t="s">
        <v>266</v>
      </c>
      <c r="C34" s="179">
        <f>C11+C23</f>
        <v>217588428</v>
      </c>
      <c r="D34" s="179">
        <f t="shared" ref="D34:H34" si="1">D11+D23</f>
        <v>39651.870000000003</v>
      </c>
      <c r="E34" s="179">
        <f t="shared" si="1"/>
        <v>217628079.87</v>
      </c>
      <c r="F34" s="179">
        <f t="shared" si="1"/>
        <v>134669808.88999999</v>
      </c>
      <c r="G34" s="179">
        <f t="shared" si="1"/>
        <v>134669808.88999999</v>
      </c>
      <c r="H34" s="179">
        <f t="shared" si="1"/>
        <v>82958270.980000019</v>
      </c>
    </row>
    <row r="35" spans="2:8" ht="16.5" thickBot="1" x14ac:dyDescent="0.3">
      <c r="B35" s="187"/>
      <c r="C35" s="188"/>
      <c r="D35" s="189"/>
      <c r="E35" s="189"/>
      <c r="F35" s="189"/>
      <c r="G35" s="189"/>
      <c r="H35" s="189"/>
    </row>
    <row r="37" spans="2:8" x14ac:dyDescent="0.25">
      <c r="B37" s="302" t="s">
        <v>225</v>
      </c>
      <c r="C37" s="302"/>
      <c r="D37" s="302"/>
      <c r="E37" s="302"/>
      <c r="F37" s="302"/>
      <c r="G37" s="302"/>
      <c r="H37" s="302"/>
    </row>
    <row r="41" spans="2:8" x14ac:dyDescent="0.25">
      <c r="B41" s="291"/>
      <c r="C41" s="291"/>
      <c r="D41" s="291"/>
      <c r="E41" s="291" t="s">
        <v>226</v>
      </c>
      <c r="F41" s="291"/>
      <c r="G41" s="291"/>
      <c r="H41" s="291"/>
    </row>
    <row r="42" spans="2:8" ht="16.5" x14ac:dyDescent="0.3">
      <c r="B42" s="290"/>
      <c r="C42" s="290"/>
      <c r="D42" s="290"/>
      <c r="E42" s="290" t="s">
        <v>162</v>
      </c>
      <c r="F42" s="290"/>
      <c r="G42" s="290"/>
      <c r="H42" s="290"/>
    </row>
    <row r="43" spans="2:8" ht="16.5" x14ac:dyDescent="0.3">
      <c r="B43" s="290"/>
      <c r="C43" s="290"/>
      <c r="D43" s="290"/>
      <c r="E43" s="290" t="s">
        <v>163</v>
      </c>
      <c r="F43" s="290"/>
      <c r="G43" s="290"/>
      <c r="H43" s="290"/>
    </row>
    <row r="44" spans="2:8" x14ac:dyDescent="0.25">
      <c r="B44" s="190"/>
      <c r="C44" s="190"/>
      <c r="D44" s="190"/>
      <c r="E44" s="191"/>
      <c r="F44" s="191"/>
      <c r="G44" s="190"/>
      <c r="H44" s="190"/>
    </row>
    <row r="45" spans="2:8" x14ac:dyDescent="0.25">
      <c r="B45" s="190"/>
      <c r="C45" s="190"/>
      <c r="D45" s="190"/>
      <c r="E45" s="191"/>
      <c r="F45" s="191"/>
      <c r="G45" s="190"/>
      <c r="H45" s="190"/>
    </row>
  </sheetData>
  <mergeCells count="17">
    <mergeCell ref="B42:D42"/>
    <mergeCell ref="E42:H42"/>
    <mergeCell ref="B43:D43"/>
    <mergeCell ref="E43:H43"/>
    <mergeCell ref="B37:H37"/>
    <mergeCell ref="B8:H8"/>
    <mergeCell ref="B9:B10"/>
    <mergeCell ref="C9:G9"/>
    <mergeCell ref="H9:H10"/>
    <mergeCell ref="B41:D41"/>
    <mergeCell ref="E41:H41"/>
    <mergeCell ref="B7:H7"/>
    <mergeCell ref="B2:H2"/>
    <mergeCell ref="B3:H3"/>
    <mergeCell ref="B4:H4"/>
    <mergeCell ref="B5:H5"/>
    <mergeCell ref="B6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3" workbookViewId="0">
      <selection activeCell="C14" sqref="C14"/>
    </sheetView>
  </sheetViews>
  <sheetFormatPr baseColWidth="10" defaultRowHeight="15" x14ac:dyDescent="0.25"/>
  <cols>
    <col min="1" max="1" width="3.5703125" customWidth="1"/>
    <col min="2" max="2" width="4.140625" customWidth="1"/>
    <col min="3" max="3" width="39" customWidth="1"/>
    <col min="4" max="4" width="1.85546875" customWidth="1"/>
    <col min="5" max="5" width="26" customWidth="1"/>
    <col min="6" max="6" width="1.85546875" customWidth="1"/>
    <col min="7" max="7" width="16.5703125" customWidth="1"/>
    <col min="8" max="8" width="14.42578125" customWidth="1"/>
    <col min="9" max="9" width="8.7109375" customWidth="1"/>
    <col min="10" max="10" width="15.140625" customWidth="1"/>
    <col min="11" max="11" width="44.140625" customWidth="1"/>
    <col min="12" max="12" width="8.85546875" customWidth="1"/>
  </cols>
  <sheetData>
    <row r="1" spans="1:12" ht="27" x14ac:dyDescent="0.35">
      <c r="K1" s="219" t="s">
        <v>314</v>
      </c>
      <c r="L1" s="210" t="s">
        <v>442</v>
      </c>
    </row>
    <row r="2" spans="1:12" ht="30" customHeight="1" x14ac:dyDescent="0.25">
      <c r="C2" s="444" t="s">
        <v>227</v>
      </c>
      <c r="D2" s="444"/>
      <c r="E2" s="444"/>
      <c r="F2" s="444"/>
      <c r="G2" s="444"/>
      <c r="H2" s="444"/>
      <c r="I2" s="444"/>
      <c r="J2" s="444"/>
      <c r="K2" s="444"/>
      <c r="L2" s="444"/>
    </row>
    <row r="3" spans="1:12" ht="31.5" customHeight="1" x14ac:dyDescent="0.25">
      <c r="C3" s="331" t="s">
        <v>321</v>
      </c>
      <c r="D3" s="331"/>
      <c r="E3" s="331"/>
      <c r="F3" s="331"/>
      <c r="G3" s="331"/>
      <c r="H3" s="331"/>
      <c r="I3" s="331"/>
      <c r="J3" s="331"/>
      <c r="K3" s="331"/>
      <c r="L3" s="331"/>
    </row>
    <row r="4" spans="1:12" ht="44.25" customHeight="1" thickBot="1" x14ac:dyDescent="0.3">
      <c r="C4" s="331" t="s">
        <v>320</v>
      </c>
      <c r="D4" s="331"/>
      <c r="E4" s="331"/>
      <c r="F4" s="331"/>
      <c r="G4" s="331"/>
      <c r="H4" s="331"/>
      <c r="I4" s="331"/>
      <c r="J4" s="331"/>
      <c r="K4" s="331"/>
      <c r="L4" s="331"/>
    </row>
    <row r="5" spans="1:12" x14ac:dyDescent="0.25">
      <c r="A5" s="435" t="s">
        <v>322</v>
      </c>
      <c r="B5" s="436"/>
      <c r="C5" s="437"/>
      <c r="D5" s="432" t="s">
        <v>323</v>
      </c>
      <c r="E5" s="434"/>
      <c r="F5" s="434"/>
      <c r="G5" s="433"/>
      <c r="H5" s="432" t="s">
        <v>324</v>
      </c>
      <c r="I5" s="433"/>
      <c r="J5" s="429" t="s">
        <v>325</v>
      </c>
      <c r="K5" s="426" t="s">
        <v>326</v>
      </c>
    </row>
    <row r="6" spans="1:12" x14ac:dyDescent="0.25">
      <c r="A6" s="438"/>
      <c r="B6" s="439"/>
      <c r="C6" s="440"/>
      <c r="D6" s="424" t="s">
        <v>327</v>
      </c>
      <c r="E6" s="425"/>
      <c r="F6" s="424" t="s">
        <v>328</v>
      </c>
      <c r="G6" s="425"/>
      <c r="H6" s="332" t="s">
        <v>329</v>
      </c>
      <c r="I6" s="332" t="s">
        <v>330</v>
      </c>
      <c r="J6" s="430"/>
      <c r="K6" s="427"/>
    </row>
    <row r="7" spans="1:12" ht="51.75" thickBot="1" x14ac:dyDescent="0.3">
      <c r="A7" s="441"/>
      <c r="B7" s="442"/>
      <c r="C7" s="443"/>
      <c r="D7" s="333"/>
      <c r="E7" s="334" t="s">
        <v>331</v>
      </c>
      <c r="F7" s="334"/>
      <c r="G7" s="334" t="s">
        <v>332</v>
      </c>
      <c r="H7" s="335"/>
      <c r="I7" s="335"/>
      <c r="J7" s="431"/>
      <c r="K7" s="428"/>
    </row>
    <row r="8" spans="1:12" x14ac:dyDescent="0.25">
      <c r="A8" s="421" t="s">
        <v>333</v>
      </c>
      <c r="B8" s="422"/>
      <c r="C8" s="422"/>
      <c r="D8" s="422"/>
      <c r="E8" s="422"/>
      <c r="F8" s="422"/>
      <c r="G8" s="423"/>
      <c r="H8" s="336"/>
      <c r="I8" s="336"/>
      <c r="J8" s="336"/>
      <c r="K8" s="337"/>
    </row>
    <row r="9" spans="1:12" x14ac:dyDescent="0.25">
      <c r="A9" s="418" t="s">
        <v>334</v>
      </c>
      <c r="B9" s="419"/>
      <c r="C9" s="419"/>
      <c r="D9" s="419"/>
      <c r="E9" s="419"/>
      <c r="F9" s="419"/>
      <c r="G9" s="420"/>
      <c r="H9" s="338"/>
      <c r="I9" s="338"/>
      <c r="J9" s="338"/>
      <c r="K9" s="339"/>
    </row>
    <row r="10" spans="1:12" x14ac:dyDescent="0.25">
      <c r="A10" s="340">
        <v>1</v>
      </c>
      <c r="B10" s="409" t="s">
        <v>335</v>
      </c>
      <c r="C10" s="410"/>
      <c r="D10" s="341"/>
      <c r="E10" s="342"/>
      <c r="F10" s="341"/>
      <c r="G10" s="342"/>
      <c r="H10" s="341"/>
      <c r="I10" s="341"/>
      <c r="J10" s="341"/>
      <c r="K10" s="343"/>
    </row>
    <row r="11" spans="1:12" ht="38.25" x14ac:dyDescent="0.25">
      <c r="A11" s="344"/>
      <c r="B11" s="345" t="s">
        <v>336</v>
      </c>
      <c r="C11" s="346" t="s">
        <v>337</v>
      </c>
      <c r="D11" s="347"/>
      <c r="E11" s="347" t="s">
        <v>338</v>
      </c>
      <c r="F11" s="347"/>
      <c r="G11" s="348">
        <v>43100</v>
      </c>
      <c r="H11" s="349">
        <v>263823952</v>
      </c>
      <c r="I11" s="350" t="s">
        <v>339</v>
      </c>
      <c r="J11" s="351" t="s">
        <v>340</v>
      </c>
      <c r="K11" s="352"/>
    </row>
    <row r="12" spans="1:12" ht="25.5" x14ac:dyDescent="0.25">
      <c r="A12" s="344"/>
      <c r="B12" s="345" t="s">
        <v>341</v>
      </c>
      <c r="C12" s="346" t="s">
        <v>53</v>
      </c>
      <c r="D12" s="347"/>
      <c r="E12" s="347" t="s">
        <v>342</v>
      </c>
      <c r="F12" s="347"/>
      <c r="G12" s="348">
        <v>43100</v>
      </c>
      <c r="H12" s="349">
        <v>263823952</v>
      </c>
      <c r="I12" s="350" t="s">
        <v>339</v>
      </c>
      <c r="J12" s="351" t="s">
        <v>340</v>
      </c>
      <c r="K12" s="352"/>
    </row>
    <row r="13" spans="1:12" x14ac:dyDescent="0.25">
      <c r="A13" s="344"/>
      <c r="B13" s="345" t="s">
        <v>343</v>
      </c>
      <c r="C13" s="346" t="s">
        <v>344</v>
      </c>
      <c r="D13" s="347"/>
      <c r="E13" s="347" t="s">
        <v>345</v>
      </c>
      <c r="F13" s="347"/>
      <c r="G13" s="348">
        <v>43100</v>
      </c>
      <c r="H13" s="349">
        <v>186067557.41</v>
      </c>
      <c r="I13" s="350" t="s">
        <v>339</v>
      </c>
      <c r="J13" s="351" t="s">
        <v>340</v>
      </c>
      <c r="K13" s="352"/>
    </row>
    <row r="14" spans="1:12" x14ac:dyDescent="0.25">
      <c r="A14" s="340">
        <v>2</v>
      </c>
      <c r="B14" s="353" t="s">
        <v>346</v>
      </c>
      <c r="C14" s="353"/>
      <c r="D14" s="353"/>
      <c r="E14" s="353"/>
      <c r="F14" s="341"/>
      <c r="G14" s="354"/>
      <c r="H14" s="355"/>
      <c r="I14" s="356"/>
      <c r="J14" s="357"/>
      <c r="K14" s="358"/>
    </row>
    <row r="15" spans="1:12" ht="38.25" x14ac:dyDescent="0.25">
      <c r="A15" s="344"/>
      <c r="B15" s="345" t="s">
        <v>336</v>
      </c>
      <c r="C15" s="346" t="s">
        <v>337</v>
      </c>
      <c r="D15" s="347"/>
      <c r="E15" s="347" t="s">
        <v>338</v>
      </c>
      <c r="F15" s="347"/>
      <c r="G15" s="348">
        <v>43100</v>
      </c>
      <c r="H15" s="349">
        <v>263823952</v>
      </c>
      <c r="I15" s="350" t="s">
        <v>339</v>
      </c>
      <c r="J15" s="351" t="s">
        <v>340</v>
      </c>
      <c r="K15" s="352"/>
    </row>
    <row r="16" spans="1:12" ht="25.5" x14ac:dyDescent="0.25">
      <c r="A16" s="344"/>
      <c r="B16" s="345" t="s">
        <v>341</v>
      </c>
      <c r="C16" s="346" t="s">
        <v>53</v>
      </c>
      <c r="D16" s="347"/>
      <c r="E16" s="347" t="s">
        <v>342</v>
      </c>
      <c r="F16" s="347"/>
      <c r="G16" s="348">
        <v>43100</v>
      </c>
      <c r="H16" s="349">
        <v>263823952</v>
      </c>
      <c r="I16" s="350" t="s">
        <v>339</v>
      </c>
      <c r="J16" s="351" t="s">
        <v>340</v>
      </c>
      <c r="K16" s="352"/>
    </row>
    <row r="17" spans="1:11" x14ac:dyDescent="0.25">
      <c r="A17" s="344"/>
      <c r="B17" s="345" t="s">
        <v>343</v>
      </c>
      <c r="C17" s="346" t="s">
        <v>344</v>
      </c>
      <c r="D17" s="347"/>
      <c r="E17" s="347" t="s">
        <v>345</v>
      </c>
      <c r="F17" s="347"/>
      <c r="G17" s="348">
        <v>43100</v>
      </c>
      <c r="H17" s="349">
        <v>186067557.41</v>
      </c>
      <c r="I17" s="350" t="s">
        <v>339</v>
      </c>
      <c r="J17" s="351" t="s">
        <v>340</v>
      </c>
      <c r="K17" s="352"/>
    </row>
    <row r="18" spans="1:11" x14ac:dyDescent="0.25">
      <c r="A18" s="340">
        <v>3</v>
      </c>
      <c r="B18" s="415" t="s">
        <v>347</v>
      </c>
      <c r="C18" s="416"/>
      <c r="D18" s="416"/>
      <c r="E18" s="417"/>
      <c r="F18" s="341"/>
      <c r="G18" s="354"/>
      <c r="H18" s="355"/>
      <c r="I18" s="356"/>
      <c r="J18" s="357"/>
      <c r="K18" s="358"/>
    </row>
    <row r="19" spans="1:11" ht="27" x14ac:dyDescent="0.25">
      <c r="A19" s="344"/>
      <c r="B19" s="345" t="s">
        <v>336</v>
      </c>
      <c r="C19" s="346" t="s">
        <v>337</v>
      </c>
      <c r="D19" s="347"/>
      <c r="E19" s="347" t="s">
        <v>348</v>
      </c>
      <c r="F19" s="347"/>
      <c r="G19" s="348"/>
      <c r="H19" s="349">
        <v>0</v>
      </c>
      <c r="I19" s="350" t="s">
        <v>339</v>
      </c>
      <c r="J19" s="351" t="s">
        <v>349</v>
      </c>
      <c r="K19" s="352"/>
    </row>
    <row r="20" spans="1:11" ht="27" customHeight="1" x14ac:dyDescent="0.25">
      <c r="A20" s="344"/>
      <c r="B20" s="345" t="s">
        <v>341</v>
      </c>
      <c r="C20" s="346" t="s">
        <v>53</v>
      </c>
      <c r="D20" s="347"/>
      <c r="E20" s="347" t="s">
        <v>350</v>
      </c>
      <c r="F20" s="347"/>
      <c r="G20" s="348"/>
      <c r="H20" s="349">
        <v>0</v>
      </c>
      <c r="I20" s="350" t="s">
        <v>339</v>
      </c>
      <c r="J20" s="351" t="s">
        <v>349</v>
      </c>
      <c r="K20" s="352"/>
    </row>
    <row r="21" spans="1:11" ht="27" x14ac:dyDescent="0.25">
      <c r="A21" s="344"/>
      <c r="B21" s="345" t="s">
        <v>343</v>
      </c>
      <c r="C21" s="346" t="s">
        <v>344</v>
      </c>
      <c r="D21" s="347"/>
      <c r="E21" s="347" t="s">
        <v>345</v>
      </c>
      <c r="F21" s="347"/>
      <c r="G21" s="348"/>
      <c r="H21" s="349">
        <v>0</v>
      </c>
      <c r="I21" s="350" t="s">
        <v>339</v>
      </c>
      <c r="J21" s="351" t="s">
        <v>349</v>
      </c>
      <c r="K21" s="352"/>
    </row>
    <row r="22" spans="1:11" x14ac:dyDescent="0.25">
      <c r="A22" s="340">
        <v>4</v>
      </c>
      <c r="B22" s="359" t="s">
        <v>351</v>
      </c>
      <c r="C22" s="359"/>
      <c r="D22" s="359"/>
      <c r="E22" s="359"/>
      <c r="F22" s="341"/>
      <c r="G22" s="354"/>
      <c r="H22" s="355"/>
      <c r="I22" s="356"/>
      <c r="J22" s="357"/>
      <c r="K22" s="358"/>
    </row>
    <row r="23" spans="1:11" ht="51" x14ac:dyDescent="0.25">
      <c r="A23" s="360"/>
      <c r="B23" s="361" t="s">
        <v>336</v>
      </c>
      <c r="C23" s="362" t="s">
        <v>352</v>
      </c>
      <c r="D23" s="341"/>
      <c r="E23" s="341"/>
      <c r="F23" s="341"/>
      <c r="G23" s="354"/>
      <c r="H23" s="355"/>
      <c r="I23" s="356"/>
      <c r="J23" s="357"/>
      <c r="K23" s="358"/>
    </row>
    <row r="24" spans="1:11" x14ac:dyDescent="0.25">
      <c r="A24" s="344"/>
      <c r="B24" s="345"/>
      <c r="C24" s="363" t="s">
        <v>353</v>
      </c>
      <c r="D24" s="347"/>
      <c r="E24" s="347" t="s">
        <v>354</v>
      </c>
      <c r="F24" s="347"/>
      <c r="G24" s="348"/>
      <c r="H24" s="349">
        <v>0</v>
      </c>
      <c r="I24" s="350" t="s">
        <v>339</v>
      </c>
      <c r="J24" s="351" t="s">
        <v>355</v>
      </c>
      <c r="K24" s="352"/>
    </row>
    <row r="25" spans="1:11" x14ac:dyDescent="0.25">
      <c r="A25" s="344"/>
      <c r="B25" s="345"/>
      <c r="C25" s="363" t="s">
        <v>356</v>
      </c>
      <c r="D25" s="347"/>
      <c r="E25" s="347" t="s">
        <v>357</v>
      </c>
      <c r="F25" s="347"/>
      <c r="G25" s="348"/>
      <c r="H25" s="349">
        <v>0</v>
      </c>
      <c r="I25" s="350" t="s">
        <v>339</v>
      </c>
      <c r="J25" s="351" t="s">
        <v>355</v>
      </c>
      <c r="K25" s="352"/>
    </row>
    <row r="26" spans="1:11" ht="38.25" x14ac:dyDescent="0.25">
      <c r="A26" s="364"/>
      <c r="B26" s="345" t="s">
        <v>341</v>
      </c>
      <c r="C26" s="346" t="s">
        <v>358</v>
      </c>
      <c r="D26" s="347"/>
      <c r="E26" s="347" t="s">
        <v>359</v>
      </c>
      <c r="F26" s="347"/>
      <c r="G26" s="348"/>
      <c r="H26" s="349">
        <v>0</v>
      </c>
      <c r="I26" s="350" t="s">
        <v>339</v>
      </c>
      <c r="J26" s="351" t="s">
        <v>355</v>
      </c>
      <c r="K26" s="352"/>
    </row>
    <row r="27" spans="1:11" x14ac:dyDescent="0.25">
      <c r="A27" s="364"/>
      <c r="B27" s="345" t="s">
        <v>343</v>
      </c>
      <c r="C27" s="346" t="s">
        <v>360</v>
      </c>
      <c r="D27" s="347"/>
      <c r="E27" s="347" t="s">
        <v>361</v>
      </c>
      <c r="F27" s="347"/>
      <c r="G27" s="348"/>
      <c r="H27" s="349">
        <v>0</v>
      </c>
      <c r="I27" s="350" t="s">
        <v>339</v>
      </c>
      <c r="J27" s="351" t="s">
        <v>355</v>
      </c>
      <c r="K27" s="352"/>
    </row>
    <row r="28" spans="1:11" ht="38.25" x14ac:dyDescent="0.25">
      <c r="A28" s="364"/>
      <c r="B28" s="345" t="s">
        <v>362</v>
      </c>
      <c r="C28" s="346" t="s">
        <v>363</v>
      </c>
      <c r="D28" s="347"/>
      <c r="E28" s="347" t="s">
        <v>359</v>
      </c>
      <c r="F28" s="347"/>
      <c r="G28" s="348"/>
      <c r="H28" s="349">
        <v>0</v>
      </c>
      <c r="I28" s="350" t="s">
        <v>339</v>
      </c>
      <c r="J28" s="351" t="s">
        <v>355</v>
      </c>
      <c r="K28" s="352"/>
    </row>
    <row r="29" spans="1:11" x14ac:dyDescent="0.25">
      <c r="A29" s="340">
        <v>5</v>
      </c>
      <c r="B29" s="409" t="s">
        <v>364</v>
      </c>
      <c r="C29" s="410"/>
      <c r="D29" s="341"/>
      <c r="E29" s="341"/>
      <c r="F29" s="341"/>
      <c r="G29" s="354"/>
      <c r="H29" s="355"/>
      <c r="I29" s="356"/>
      <c r="J29" s="357"/>
      <c r="K29" s="358"/>
    </row>
    <row r="30" spans="1:11" x14ac:dyDescent="0.25">
      <c r="A30" s="344"/>
      <c r="B30" s="345" t="s">
        <v>365</v>
      </c>
      <c r="C30" s="346" t="s">
        <v>366</v>
      </c>
      <c r="D30" s="347"/>
      <c r="E30" s="347" t="s">
        <v>367</v>
      </c>
      <c r="F30" s="347"/>
      <c r="G30" s="348">
        <v>43100</v>
      </c>
      <c r="H30" s="349">
        <v>217588428</v>
      </c>
      <c r="I30" s="350" t="s">
        <v>339</v>
      </c>
      <c r="J30" s="351" t="s">
        <v>368</v>
      </c>
      <c r="K30" s="352"/>
    </row>
    <row r="31" spans="1:11" ht="27" customHeight="1" x14ac:dyDescent="0.25">
      <c r="A31" s="344"/>
      <c r="B31" s="345" t="s">
        <v>369</v>
      </c>
      <c r="C31" s="346" t="s">
        <v>344</v>
      </c>
      <c r="D31" s="347"/>
      <c r="E31" s="347" t="s">
        <v>367</v>
      </c>
      <c r="F31" s="347"/>
      <c r="G31" s="348">
        <v>43100</v>
      </c>
      <c r="H31" s="349">
        <v>134669808.88999999</v>
      </c>
      <c r="I31" s="350" t="s">
        <v>339</v>
      </c>
      <c r="J31" s="351" t="s">
        <v>370</v>
      </c>
      <c r="K31" s="352"/>
    </row>
    <row r="32" spans="1:11" x14ac:dyDescent="0.25">
      <c r="A32" s="340">
        <v>6</v>
      </c>
      <c r="B32" s="359" t="s">
        <v>371</v>
      </c>
      <c r="C32" s="359"/>
      <c r="D32" s="359"/>
      <c r="E32" s="359"/>
      <c r="F32" s="341"/>
      <c r="G32" s="354"/>
      <c r="H32" s="355"/>
      <c r="I32" s="356"/>
      <c r="J32" s="357"/>
      <c r="K32" s="358"/>
    </row>
    <row r="33" spans="1:11" x14ac:dyDescent="0.25">
      <c r="A33" s="344"/>
      <c r="B33" s="345" t="s">
        <v>365</v>
      </c>
      <c r="C33" s="346" t="s">
        <v>366</v>
      </c>
      <c r="D33" s="347"/>
      <c r="E33" s="347" t="s">
        <v>372</v>
      </c>
      <c r="F33" s="347"/>
      <c r="G33" s="348"/>
      <c r="H33" s="349">
        <v>0</v>
      </c>
      <c r="I33" s="350" t="s">
        <v>339</v>
      </c>
      <c r="J33" s="351" t="s">
        <v>373</v>
      </c>
      <c r="K33" s="352"/>
    </row>
    <row r="34" spans="1:11" x14ac:dyDescent="0.25">
      <c r="A34" s="340">
        <v>7</v>
      </c>
      <c r="B34" s="409" t="s">
        <v>374</v>
      </c>
      <c r="C34" s="410"/>
      <c r="D34" s="341"/>
      <c r="E34" s="341"/>
      <c r="F34" s="341"/>
      <c r="G34" s="354"/>
      <c r="H34" s="355"/>
      <c r="I34" s="356"/>
      <c r="J34" s="357"/>
      <c r="K34" s="358"/>
    </row>
    <row r="35" spans="1:11" ht="25.5" x14ac:dyDescent="0.25">
      <c r="A35" s="344"/>
      <c r="B35" s="345" t="s">
        <v>365</v>
      </c>
      <c r="C35" s="346" t="s">
        <v>337</v>
      </c>
      <c r="D35" s="347"/>
      <c r="E35" s="347" t="s">
        <v>375</v>
      </c>
      <c r="F35" s="347"/>
      <c r="G35" s="348"/>
      <c r="H35" s="349">
        <v>0</v>
      </c>
      <c r="I35" s="350" t="s">
        <v>339</v>
      </c>
      <c r="J35" s="351" t="s">
        <v>376</v>
      </c>
      <c r="K35" s="352" t="s">
        <v>422</v>
      </c>
    </row>
    <row r="36" spans="1:11" ht="27" customHeight="1" x14ac:dyDescent="0.25">
      <c r="A36" s="344"/>
      <c r="B36" s="345" t="s">
        <v>369</v>
      </c>
      <c r="C36" s="346" t="s">
        <v>53</v>
      </c>
      <c r="D36" s="347"/>
      <c r="E36" s="347" t="s">
        <v>354</v>
      </c>
      <c r="F36" s="347"/>
      <c r="G36" s="348"/>
      <c r="H36" s="349">
        <v>0</v>
      </c>
      <c r="I36" s="350" t="s">
        <v>339</v>
      </c>
      <c r="J36" s="351" t="s">
        <v>376</v>
      </c>
      <c r="K36" s="352" t="s">
        <v>422</v>
      </c>
    </row>
    <row r="37" spans="1:11" ht="27" customHeight="1" x14ac:dyDescent="0.25">
      <c r="A37" s="344"/>
      <c r="B37" s="345" t="s">
        <v>343</v>
      </c>
      <c r="C37" s="346" t="s">
        <v>344</v>
      </c>
      <c r="D37" s="347"/>
      <c r="E37" s="347" t="s">
        <v>357</v>
      </c>
      <c r="F37" s="347"/>
      <c r="G37" s="348"/>
      <c r="H37" s="349">
        <v>0</v>
      </c>
      <c r="I37" s="350" t="s">
        <v>339</v>
      </c>
      <c r="J37" s="351" t="s">
        <v>376</v>
      </c>
      <c r="K37" s="352" t="s">
        <v>422</v>
      </c>
    </row>
    <row r="38" spans="1:11" x14ac:dyDescent="0.25">
      <c r="A38" s="365" t="s">
        <v>377</v>
      </c>
      <c r="B38" s="366"/>
      <c r="C38" s="366"/>
      <c r="D38" s="366"/>
      <c r="E38" s="366"/>
      <c r="F38" s="366"/>
      <c r="G38" s="366"/>
      <c r="H38" s="367"/>
      <c r="I38" s="368"/>
      <c r="J38" s="369"/>
      <c r="K38" s="370"/>
    </row>
    <row r="39" spans="1:11" x14ac:dyDescent="0.25">
      <c r="A39" s="371">
        <v>1</v>
      </c>
      <c r="B39" s="372" t="s">
        <v>338</v>
      </c>
      <c r="C39" s="372"/>
      <c r="D39" s="373"/>
      <c r="E39" s="374"/>
      <c r="F39" s="375"/>
      <c r="G39" s="376"/>
      <c r="H39" s="377"/>
      <c r="I39" s="378"/>
      <c r="J39" s="375"/>
      <c r="K39" s="379"/>
    </row>
    <row r="40" spans="1:11" ht="38.25" x14ac:dyDescent="0.25">
      <c r="A40" s="364"/>
      <c r="B40" s="380" t="s">
        <v>336</v>
      </c>
      <c r="C40" s="346" t="s">
        <v>378</v>
      </c>
      <c r="D40" s="347"/>
      <c r="E40" s="347" t="s">
        <v>338</v>
      </c>
      <c r="F40" s="347"/>
      <c r="G40" s="348">
        <v>43100</v>
      </c>
      <c r="H40" s="382"/>
      <c r="I40" s="356"/>
      <c r="J40" s="351" t="s">
        <v>379</v>
      </c>
      <c r="K40" s="352"/>
    </row>
    <row r="41" spans="1:11" ht="38.25" x14ac:dyDescent="0.25">
      <c r="A41" s="364"/>
      <c r="B41" s="380" t="s">
        <v>341</v>
      </c>
      <c r="C41" s="346" t="s">
        <v>380</v>
      </c>
      <c r="D41" s="347"/>
      <c r="E41" s="347" t="s">
        <v>381</v>
      </c>
      <c r="F41" s="347"/>
      <c r="G41" s="348">
        <v>43100</v>
      </c>
      <c r="H41" s="382"/>
      <c r="I41" s="356"/>
      <c r="J41" s="351" t="s">
        <v>379</v>
      </c>
      <c r="K41" s="352"/>
    </row>
    <row r="42" spans="1:11" ht="38.25" x14ac:dyDescent="0.25">
      <c r="A42" s="364"/>
      <c r="B42" s="380" t="s">
        <v>343</v>
      </c>
      <c r="C42" s="346" t="s">
        <v>382</v>
      </c>
      <c r="D42" s="347"/>
      <c r="E42" s="347" t="s">
        <v>338</v>
      </c>
      <c r="F42" s="347"/>
      <c r="G42" s="348">
        <v>43100</v>
      </c>
      <c r="H42" s="382"/>
      <c r="I42" s="356"/>
      <c r="J42" s="351" t="s">
        <v>379</v>
      </c>
      <c r="K42" s="352"/>
    </row>
    <row r="43" spans="1:11" ht="38.25" x14ac:dyDescent="0.25">
      <c r="A43" s="364"/>
      <c r="B43" s="380" t="s">
        <v>362</v>
      </c>
      <c r="C43" s="346" t="s">
        <v>383</v>
      </c>
      <c r="D43" s="347"/>
      <c r="E43" s="347" t="s">
        <v>384</v>
      </c>
      <c r="F43" s="347"/>
      <c r="G43" s="348">
        <v>43100</v>
      </c>
      <c r="H43" s="382"/>
      <c r="I43" s="356"/>
      <c r="J43" s="351" t="s">
        <v>379</v>
      </c>
      <c r="K43" s="352"/>
    </row>
    <row r="44" spans="1:11" ht="25.5" x14ac:dyDescent="0.25">
      <c r="A44" s="364"/>
      <c r="B44" s="380" t="s">
        <v>385</v>
      </c>
      <c r="C44" s="346" t="s">
        <v>386</v>
      </c>
      <c r="D44" s="347"/>
      <c r="E44" s="347" t="s">
        <v>387</v>
      </c>
      <c r="F44" s="347"/>
      <c r="G44" s="348">
        <v>43100</v>
      </c>
      <c r="H44" s="382"/>
      <c r="I44" s="356"/>
      <c r="J44" s="351" t="s">
        <v>379</v>
      </c>
      <c r="K44" s="352"/>
    </row>
    <row r="45" spans="1:11" x14ac:dyDescent="0.25">
      <c r="A45" s="371">
        <v>2</v>
      </c>
      <c r="B45" s="372" t="s">
        <v>388</v>
      </c>
      <c r="C45" s="372"/>
      <c r="D45" s="375"/>
      <c r="E45" s="376"/>
      <c r="F45" s="375"/>
      <c r="G45" s="376"/>
      <c r="H45" s="377"/>
      <c r="I45" s="378"/>
      <c r="J45" s="375"/>
      <c r="K45" s="379"/>
    </row>
    <row r="46" spans="1:11" ht="38.25" x14ac:dyDescent="0.25">
      <c r="A46" s="364"/>
      <c r="B46" s="380" t="s">
        <v>336</v>
      </c>
      <c r="C46" s="346" t="s">
        <v>389</v>
      </c>
      <c r="D46" s="347"/>
      <c r="E46" s="347" t="s">
        <v>390</v>
      </c>
      <c r="F46" s="347"/>
      <c r="G46" s="381"/>
      <c r="H46" s="382"/>
      <c r="I46" s="356" t="s">
        <v>420</v>
      </c>
      <c r="J46" s="351" t="s">
        <v>340</v>
      </c>
      <c r="K46" s="352"/>
    </row>
    <row r="47" spans="1:11" ht="38.25" x14ac:dyDescent="0.25">
      <c r="A47" s="364"/>
      <c r="B47" s="380" t="s">
        <v>341</v>
      </c>
      <c r="C47" s="346" t="s">
        <v>391</v>
      </c>
      <c r="D47" s="347"/>
      <c r="E47" s="347" t="s">
        <v>390</v>
      </c>
      <c r="F47" s="347"/>
      <c r="G47" s="381"/>
      <c r="H47" s="382"/>
      <c r="I47" s="356" t="s">
        <v>420</v>
      </c>
      <c r="J47" s="351" t="s">
        <v>340</v>
      </c>
      <c r="K47" s="352"/>
    </row>
    <row r="48" spans="1:11" ht="38.25" x14ac:dyDescent="0.25">
      <c r="A48" s="364"/>
      <c r="B48" s="380" t="s">
        <v>343</v>
      </c>
      <c r="C48" s="346" t="s">
        <v>392</v>
      </c>
      <c r="D48" s="347"/>
      <c r="E48" s="347" t="s">
        <v>390</v>
      </c>
      <c r="F48" s="347"/>
      <c r="G48" s="381"/>
      <c r="H48" s="382"/>
      <c r="I48" s="356" t="s">
        <v>420</v>
      </c>
      <c r="J48" s="351" t="s">
        <v>340</v>
      </c>
      <c r="K48" s="352"/>
    </row>
    <row r="49" spans="1:11" ht="38.25" x14ac:dyDescent="0.25">
      <c r="A49" s="364"/>
      <c r="B49" s="380" t="s">
        <v>362</v>
      </c>
      <c r="C49" s="346" t="s">
        <v>393</v>
      </c>
      <c r="D49" s="347"/>
      <c r="E49" s="347" t="s">
        <v>394</v>
      </c>
      <c r="F49" s="347"/>
      <c r="G49" s="381"/>
      <c r="H49" s="382"/>
      <c r="I49" s="356" t="s">
        <v>420</v>
      </c>
      <c r="J49" s="351" t="s">
        <v>340</v>
      </c>
      <c r="K49" s="352"/>
    </row>
    <row r="50" spans="1:11" x14ac:dyDescent="0.25">
      <c r="A50" s="340">
        <v>3</v>
      </c>
      <c r="B50" s="409" t="s">
        <v>15</v>
      </c>
      <c r="C50" s="410"/>
      <c r="D50" s="341"/>
      <c r="E50" s="342"/>
      <c r="F50" s="341"/>
      <c r="G50" s="383"/>
      <c r="H50" s="382"/>
      <c r="I50" s="356"/>
      <c r="J50" s="341"/>
      <c r="K50" s="358"/>
    </row>
    <row r="51" spans="1:11" ht="25.5" x14ac:dyDescent="0.25">
      <c r="A51" s="364"/>
      <c r="B51" s="380" t="s">
        <v>365</v>
      </c>
      <c r="C51" s="346" t="s">
        <v>395</v>
      </c>
      <c r="D51" s="347"/>
      <c r="E51" s="347" t="s">
        <v>396</v>
      </c>
      <c r="F51" s="347"/>
      <c r="G51" s="445">
        <v>43100</v>
      </c>
      <c r="H51" s="382"/>
      <c r="I51" s="356"/>
      <c r="J51" s="347" t="s">
        <v>368</v>
      </c>
      <c r="K51" s="352"/>
    </row>
    <row r="52" spans="1:11" ht="26.25" thickBot="1" x14ac:dyDescent="0.3">
      <c r="A52" s="384"/>
      <c r="B52" s="385" t="s">
        <v>369</v>
      </c>
      <c r="C52" s="386" t="s">
        <v>397</v>
      </c>
      <c r="D52" s="387"/>
      <c r="E52" s="387" t="s">
        <v>396</v>
      </c>
      <c r="F52" s="387"/>
      <c r="G52" s="445">
        <v>43100</v>
      </c>
      <c r="H52" s="388"/>
      <c r="I52" s="389"/>
      <c r="J52" s="387" t="s">
        <v>368</v>
      </c>
      <c r="K52" s="390"/>
    </row>
    <row r="53" spans="1:11" x14ac:dyDescent="0.25">
      <c r="A53" s="391" t="s">
        <v>398</v>
      </c>
      <c r="B53" s="392"/>
      <c r="C53" s="392"/>
      <c r="D53" s="392"/>
      <c r="E53" s="392"/>
      <c r="F53" s="392"/>
      <c r="G53" s="392"/>
      <c r="H53" s="393"/>
      <c r="I53" s="394"/>
      <c r="J53" s="395"/>
      <c r="K53" s="396"/>
    </row>
    <row r="54" spans="1:11" x14ac:dyDescent="0.25">
      <c r="A54" s="397" t="s">
        <v>334</v>
      </c>
      <c r="B54" s="369"/>
      <c r="C54" s="369"/>
      <c r="D54" s="369"/>
      <c r="E54" s="369"/>
      <c r="F54" s="369"/>
      <c r="G54" s="369"/>
      <c r="H54" s="367"/>
      <c r="I54" s="368"/>
      <c r="J54" s="369"/>
      <c r="K54" s="370"/>
    </row>
    <row r="55" spans="1:11" x14ac:dyDescent="0.25">
      <c r="A55" s="340">
        <v>1</v>
      </c>
      <c r="B55" s="353" t="s">
        <v>399</v>
      </c>
      <c r="C55" s="353"/>
      <c r="D55" s="341"/>
      <c r="E55" s="342"/>
      <c r="F55" s="341"/>
      <c r="G55" s="342"/>
      <c r="H55" s="382"/>
      <c r="I55" s="356"/>
      <c r="J55" s="341"/>
      <c r="K55" s="358"/>
    </row>
    <row r="56" spans="1:11" x14ac:dyDescent="0.25">
      <c r="A56" s="344"/>
      <c r="B56" s="345" t="s">
        <v>336</v>
      </c>
      <c r="C56" s="346" t="s">
        <v>400</v>
      </c>
      <c r="D56" s="347"/>
      <c r="E56" s="347" t="s">
        <v>401</v>
      </c>
      <c r="F56" s="347"/>
      <c r="G56" s="445">
        <v>43100</v>
      </c>
      <c r="H56" s="349"/>
      <c r="I56" s="350" t="s">
        <v>339</v>
      </c>
      <c r="J56" s="351" t="s">
        <v>402</v>
      </c>
      <c r="K56" s="352" t="s">
        <v>422</v>
      </c>
    </row>
    <row r="57" spans="1:11" ht="25.5" x14ac:dyDescent="0.25">
      <c r="A57" s="344"/>
      <c r="B57" s="345" t="s">
        <v>341</v>
      </c>
      <c r="C57" s="346" t="s">
        <v>403</v>
      </c>
      <c r="D57" s="347"/>
      <c r="E57" s="347" t="s">
        <v>404</v>
      </c>
      <c r="F57" s="347"/>
      <c r="G57" s="445">
        <v>43100</v>
      </c>
      <c r="H57" s="349"/>
      <c r="I57" s="350" t="s">
        <v>339</v>
      </c>
      <c r="J57" s="351" t="s">
        <v>402</v>
      </c>
      <c r="K57" s="352" t="s">
        <v>422</v>
      </c>
    </row>
    <row r="58" spans="1:11" ht="25.5" x14ac:dyDescent="0.25">
      <c r="A58" s="344"/>
      <c r="B58" s="345" t="s">
        <v>343</v>
      </c>
      <c r="C58" s="346" t="s">
        <v>405</v>
      </c>
      <c r="D58" s="347"/>
      <c r="E58" s="347" t="s">
        <v>404</v>
      </c>
      <c r="F58" s="347"/>
      <c r="G58" s="445">
        <v>43100</v>
      </c>
      <c r="H58" s="349"/>
      <c r="I58" s="350" t="s">
        <v>339</v>
      </c>
      <c r="J58" s="351" t="s">
        <v>402</v>
      </c>
      <c r="K58" s="352" t="s">
        <v>422</v>
      </c>
    </row>
    <row r="59" spans="1:11" ht="25.5" x14ac:dyDescent="0.25">
      <c r="A59" s="344"/>
      <c r="B59" s="345" t="s">
        <v>362</v>
      </c>
      <c r="C59" s="346" t="s">
        <v>406</v>
      </c>
      <c r="D59" s="347"/>
      <c r="E59" s="347" t="s">
        <v>404</v>
      </c>
      <c r="F59" s="347"/>
      <c r="G59" s="445">
        <v>43100</v>
      </c>
      <c r="H59" s="349"/>
      <c r="I59" s="350" t="s">
        <v>339</v>
      </c>
      <c r="J59" s="351" t="s">
        <v>402</v>
      </c>
      <c r="K59" s="352" t="s">
        <v>422</v>
      </c>
    </row>
    <row r="60" spans="1:11" ht="38.25" x14ac:dyDescent="0.25">
      <c r="A60" s="344"/>
      <c r="B60" s="345" t="s">
        <v>385</v>
      </c>
      <c r="C60" s="346" t="s">
        <v>407</v>
      </c>
      <c r="D60" s="347"/>
      <c r="E60" s="347" t="s">
        <v>404</v>
      </c>
      <c r="F60" s="347"/>
      <c r="G60" s="445">
        <v>43100</v>
      </c>
      <c r="H60" s="349"/>
      <c r="I60" s="350" t="s">
        <v>339</v>
      </c>
      <c r="J60" s="351" t="s">
        <v>408</v>
      </c>
      <c r="K60" s="352" t="s">
        <v>422</v>
      </c>
    </row>
    <row r="61" spans="1:11" x14ac:dyDescent="0.25">
      <c r="A61" s="397" t="s">
        <v>377</v>
      </c>
      <c r="B61" s="369"/>
      <c r="C61" s="369"/>
      <c r="D61" s="369"/>
      <c r="E61" s="369"/>
      <c r="F61" s="369"/>
      <c r="G61" s="369"/>
      <c r="H61" s="367"/>
      <c r="I61" s="368"/>
      <c r="J61" s="369"/>
      <c r="K61" s="370"/>
    </row>
    <row r="62" spans="1:11" ht="27" x14ac:dyDescent="0.25">
      <c r="A62" s="344">
        <v>1</v>
      </c>
      <c r="B62" s="413" t="s">
        <v>409</v>
      </c>
      <c r="C62" s="414"/>
      <c r="D62" s="347"/>
      <c r="E62" s="347" t="s">
        <v>410</v>
      </c>
      <c r="F62" s="347"/>
      <c r="G62" s="445"/>
      <c r="H62" s="382"/>
      <c r="I62" s="356" t="s">
        <v>420</v>
      </c>
      <c r="J62" s="351" t="s">
        <v>411</v>
      </c>
      <c r="K62" s="352"/>
    </row>
    <row r="63" spans="1:11" ht="27" x14ac:dyDescent="0.25">
      <c r="A63" s="344">
        <v>2</v>
      </c>
      <c r="B63" s="413" t="s">
        <v>412</v>
      </c>
      <c r="C63" s="414"/>
      <c r="D63" s="347"/>
      <c r="E63" s="347" t="s">
        <v>410</v>
      </c>
      <c r="F63" s="347"/>
      <c r="G63" s="445"/>
      <c r="H63" s="382"/>
      <c r="I63" s="356" t="s">
        <v>420</v>
      </c>
      <c r="J63" s="351" t="s">
        <v>411</v>
      </c>
      <c r="K63" s="352"/>
    </row>
    <row r="64" spans="1:11" ht="27.75" thickBot="1" x14ac:dyDescent="0.3">
      <c r="A64" s="398">
        <v>3</v>
      </c>
      <c r="B64" s="411" t="s">
        <v>413</v>
      </c>
      <c r="C64" s="412"/>
      <c r="D64" s="387"/>
      <c r="E64" s="387" t="s">
        <v>410</v>
      </c>
      <c r="F64" s="387"/>
      <c r="G64" s="445"/>
      <c r="H64" s="388"/>
      <c r="I64" s="356" t="s">
        <v>420</v>
      </c>
      <c r="J64" s="399" t="s">
        <v>414</v>
      </c>
      <c r="K64" s="390"/>
    </row>
    <row r="65" spans="1:11" x14ac:dyDescent="0.25">
      <c r="A65" s="391" t="s">
        <v>415</v>
      </c>
      <c r="B65" s="392"/>
      <c r="C65" s="392"/>
      <c r="D65" s="392"/>
      <c r="E65" s="392"/>
      <c r="F65" s="392"/>
      <c r="G65" s="392"/>
      <c r="H65" s="392"/>
      <c r="I65" s="400"/>
      <c r="J65" s="392"/>
      <c r="K65" s="401"/>
    </row>
    <row r="66" spans="1:11" x14ac:dyDescent="0.25">
      <c r="A66" s="402" t="s">
        <v>334</v>
      </c>
      <c r="B66" s="403"/>
      <c r="C66" s="403"/>
      <c r="D66" s="403"/>
      <c r="E66" s="403"/>
      <c r="F66" s="403"/>
      <c r="G66" s="403"/>
      <c r="H66" s="403"/>
      <c r="I66" s="404"/>
      <c r="J66" s="403"/>
      <c r="K66" s="405"/>
    </row>
    <row r="67" spans="1:11" x14ac:dyDescent="0.25">
      <c r="A67" s="340">
        <v>1</v>
      </c>
      <c r="B67" s="409" t="s">
        <v>416</v>
      </c>
      <c r="C67" s="410"/>
      <c r="D67" s="341"/>
      <c r="E67" s="342"/>
      <c r="F67" s="341"/>
      <c r="G67" s="342"/>
      <c r="H67" s="341"/>
      <c r="I67" s="356"/>
      <c r="J67" s="341"/>
      <c r="K67" s="343"/>
    </row>
    <row r="68" spans="1:11" x14ac:dyDescent="0.25">
      <c r="A68" s="344"/>
      <c r="B68" s="345" t="s">
        <v>336</v>
      </c>
      <c r="C68" s="346" t="s">
        <v>417</v>
      </c>
      <c r="D68" s="347"/>
      <c r="E68" s="350"/>
      <c r="F68" s="350"/>
      <c r="G68" s="445">
        <v>43100</v>
      </c>
      <c r="H68" s="349">
        <v>6</v>
      </c>
      <c r="I68" s="350" t="s">
        <v>421</v>
      </c>
      <c r="J68" s="351" t="s">
        <v>418</v>
      </c>
      <c r="K68" s="352"/>
    </row>
    <row r="69" spans="1:11" ht="15.75" thickBot="1" x14ac:dyDescent="0.3">
      <c r="A69" s="398"/>
      <c r="B69" s="406" t="s">
        <v>341</v>
      </c>
      <c r="C69" s="386" t="s">
        <v>419</v>
      </c>
      <c r="D69" s="387"/>
      <c r="E69" s="407"/>
      <c r="F69" s="407"/>
      <c r="G69" s="445">
        <v>43100</v>
      </c>
      <c r="H69" s="408"/>
      <c r="I69" s="407" t="s">
        <v>339</v>
      </c>
      <c r="J69" s="399" t="s">
        <v>418</v>
      </c>
      <c r="K69" s="390"/>
    </row>
    <row r="70" spans="1:11" ht="20.25" customHeight="1" x14ac:dyDescent="0.25"/>
    <row r="73" spans="1:11" ht="16.5" customHeight="1" x14ac:dyDescent="0.25"/>
    <row r="76" spans="1:11" x14ac:dyDescent="0.25">
      <c r="H76" s="216" t="s">
        <v>226</v>
      </c>
      <c r="I76" s="216"/>
      <c r="J76" s="216"/>
      <c r="K76" s="216"/>
    </row>
    <row r="77" spans="1:11" ht="16.5" x14ac:dyDescent="0.3">
      <c r="H77" s="215" t="s">
        <v>162</v>
      </c>
      <c r="I77" s="215"/>
      <c r="J77" s="215"/>
      <c r="K77" s="215"/>
    </row>
    <row r="78" spans="1:11" ht="16.5" x14ac:dyDescent="0.3">
      <c r="H78" s="215" t="s">
        <v>163</v>
      </c>
      <c r="I78" s="215"/>
      <c r="J78" s="215"/>
      <c r="K78" s="215"/>
    </row>
  </sheetData>
  <mergeCells count="23">
    <mergeCell ref="C2:L2"/>
    <mergeCell ref="C4:L4"/>
    <mergeCell ref="B50:C50"/>
    <mergeCell ref="B62:C62"/>
    <mergeCell ref="B63:C63"/>
    <mergeCell ref="B64:C64"/>
    <mergeCell ref="B67:C67"/>
    <mergeCell ref="A8:G8"/>
    <mergeCell ref="A9:G9"/>
    <mergeCell ref="B10:C10"/>
    <mergeCell ref="B18:E18"/>
    <mergeCell ref="B29:C29"/>
    <mergeCell ref="B34:C34"/>
    <mergeCell ref="J5:J7"/>
    <mergeCell ref="K5:K7"/>
    <mergeCell ref="D6:E6"/>
    <mergeCell ref="F6:G6"/>
    <mergeCell ref="H6:H7"/>
    <mergeCell ref="I6:I7"/>
    <mergeCell ref="A5:C7"/>
    <mergeCell ref="D5:G5"/>
    <mergeCell ref="H5:I5"/>
    <mergeCell ref="C3:L3"/>
  </mergeCells>
  <dataValidations count="2">
    <dataValidation type="date" operator="greaterThanOrEqual" allowBlank="1" showInputMessage="1" showErrorMessage="1" error="La fecha debe ser a partir del 01/01/2017" sqref="G11:G69">
      <formula1>42736</formula1>
    </dataValidation>
    <dataValidation type="decimal" operator="greaterThanOrEqual" allowBlank="1" showInputMessage="1" showErrorMessage="1" sqref="H11:H69">
      <formula1>0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9"/>
  <sheetViews>
    <sheetView workbookViewId="0">
      <selection activeCell="B82" sqref="B82"/>
    </sheetView>
  </sheetViews>
  <sheetFormatPr baseColWidth="10" defaultRowHeight="15.75" x14ac:dyDescent="0.25"/>
  <cols>
    <col min="1" max="1" width="35.42578125" style="1" customWidth="1"/>
    <col min="2" max="2" width="17.42578125" style="1" customWidth="1"/>
    <col min="3" max="3" width="15.7109375" style="1" customWidth="1"/>
    <col min="4" max="4" width="16.28515625" style="1" customWidth="1"/>
    <col min="5" max="5" width="16.7109375" style="1" customWidth="1"/>
    <col min="6" max="6" width="17.7109375" style="1" customWidth="1"/>
    <col min="7" max="7" width="15.85546875" style="1" customWidth="1"/>
    <col min="8" max="8" width="11.42578125" style="1"/>
    <col min="9" max="9" width="13.7109375" style="1" bestFit="1" customWidth="1"/>
    <col min="10" max="16384" width="11.42578125" style="1"/>
  </cols>
  <sheetData>
    <row r="2" spans="1:7" ht="27" x14ac:dyDescent="0.35">
      <c r="G2" s="210" t="s">
        <v>306</v>
      </c>
    </row>
    <row r="3" spans="1:7" ht="16.5" thickBot="1" x14ac:dyDescent="0.3"/>
    <row r="4" spans="1:7" x14ac:dyDescent="0.25">
      <c r="A4" s="255" t="s">
        <v>161</v>
      </c>
      <c r="B4" s="256"/>
      <c r="C4" s="256"/>
      <c r="D4" s="256"/>
      <c r="E4" s="256"/>
      <c r="F4" s="256"/>
      <c r="G4" s="257"/>
    </row>
    <row r="5" spans="1:7" x14ac:dyDescent="0.25">
      <c r="A5" s="258" t="s">
        <v>107</v>
      </c>
      <c r="B5" s="259"/>
      <c r="C5" s="259"/>
      <c r="D5" s="259"/>
      <c r="E5" s="259"/>
      <c r="F5" s="259"/>
      <c r="G5" s="260"/>
    </row>
    <row r="6" spans="1:7" x14ac:dyDescent="0.25">
      <c r="A6" s="258" t="s">
        <v>50</v>
      </c>
      <c r="B6" s="259"/>
      <c r="C6" s="259"/>
      <c r="D6" s="259"/>
      <c r="E6" s="259"/>
      <c r="F6" s="259"/>
      <c r="G6" s="260"/>
    </row>
    <row r="7" spans="1:7" x14ac:dyDescent="0.25">
      <c r="A7" s="241" t="s">
        <v>302</v>
      </c>
      <c r="B7" s="242"/>
      <c r="C7" s="242"/>
      <c r="D7" s="242"/>
      <c r="E7" s="242"/>
      <c r="F7" s="242"/>
      <c r="G7" s="243"/>
    </row>
    <row r="8" spans="1:7" x14ac:dyDescent="0.25">
      <c r="A8" s="31"/>
      <c r="B8" s="32"/>
      <c r="C8" s="32"/>
      <c r="D8" s="32"/>
      <c r="E8" s="32"/>
      <c r="F8" s="32"/>
      <c r="G8" s="33"/>
    </row>
    <row r="9" spans="1:7" ht="16.5" thickBot="1" x14ac:dyDescent="0.3">
      <c r="A9" s="31"/>
      <c r="B9" s="32"/>
      <c r="C9" s="32"/>
      <c r="D9" s="32"/>
      <c r="E9" s="32"/>
      <c r="F9" s="32"/>
      <c r="G9" s="33"/>
    </row>
    <row r="10" spans="1:7" ht="16.5" thickBot="1" x14ac:dyDescent="0.3">
      <c r="A10" s="34"/>
      <c r="B10" s="261" t="s">
        <v>51</v>
      </c>
      <c r="C10" s="262"/>
      <c r="D10" s="262"/>
      <c r="E10" s="262"/>
      <c r="F10" s="263"/>
      <c r="G10" s="35"/>
    </row>
    <row r="11" spans="1:7" ht="32.25" thickBot="1" x14ac:dyDescent="0.3">
      <c r="A11" s="44" t="s">
        <v>14</v>
      </c>
      <c r="B11" s="45" t="s">
        <v>53</v>
      </c>
      <c r="C11" s="83" t="s">
        <v>54</v>
      </c>
      <c r="D11" s="46" t="s">
        <v>31</v>
      </c>
      <c r="E11" s="46" t="s">
        <v>32</v>
      </c>
      <c r="F11" s="47" t="s">
        <v>55</v>
      </c>
      <c r="G11" s="36" t="s">
        <v>52</v>
      </c>
    </row>
    <row r="12" spans="1:7" ht="17.25" customHeight="1" thickBot="1" x14ac:dyDescent="0.3">
      <c r="A12" s="37"/>
      <c r="B12" s="38">
        <v>1</v>
      </c>
      <c r="C12" s="38">
        <v>2</v>
      </c>
      <c r="D12" s="39" t="s">
        <v>56</v>
      </c>
      <c r="E12" s="38">
        <v>4</v>
      </c>
      <c r="F12" s="38">
        <v>5</v>
      </c>
      <c r="G12" s="40" t="s">
        <v>57</v>
      </c>
    </row>
    <row r="13" spans="1:7" x14ac:dyDescent="0.25">
      <c r="A13" s="8" t="s">
        <v>15</v>
      </c>
      <c r="B13" s="9"/>
      <c r="C13" s="9"/>
      <c r="D13" s="9"/>
      <c r="E13" s="9"/>
      <c r="F13" s="9"/>
      <c r="G13" s="10"/>
    </row>
    <row r="14" spans="1:7" ht="31.5" x14ac:dyDescent="0.25">
      <c r="A14" s="41" t="s">
        <v>58</v>
      </c>
      <c r="B14" s="101">
        <f>111520958</f>
        <v>111520958</v>
      </c>
      <c r="C14" s="101">
        <v>0</v>
      </c>
      <c r="D14" s="101">
        <f>B14+C14</f>
        <v>111520958</v>
      </c>
      <c r="E14" s="90">
        <v>83198569.719999984</v>
      </c>
      <c r="F14" s="90">
        <v>83198569.719999984</v>
      </c>
      <c r="G14" s="97">
        <f>D14-E14</f>
        <v>28322388.280000016</v>
      </c>
    </row>
    <row r="15" spans="1:7" ht="31.5" x14ac:dyDescent="0.25">
      <c r="A15" s="41" t="s">
        <v>59</v>
      </c>
      <c r="B15" s="101">
        <v>0</v>
      </c>
      <c r="C15" s="101">
        <v>730000</v>
      </c>
      <c r="D15" s="101">
        <f t="shared" ref="D15:D68" si="0">B15+C15</f>
        <v>730000</v>
      </c>
      <c r="E15" s="90">
        <v>1168260.52</v>
      </c>
      <c r="F15" s="90">
        <v>1168260.52</v>
      </c>
      <c r="G15" s="97">
        <f t="shared" ref="G15:G68" si="1">D15-E15</f>
        <v>-438260.52</v>
      </c>
    </row>
    <row r="16" spans="1:7" ht="31.5" x14ac:dyDescent="0.25">
      <c r="A16" s="41" t="s">
        <v>60</v>
      </c>
      <c r="B16" s="101">
        <v>35576629</v>
      </c>
      <c r="C16" s="101">
        <v>0</v>
      </c>
      <c r="D16" s="101">
        <f t="shared" si="0"/>
        <v>35576629</v>
      </c>
      <c r="E16" s="90">
        <v>11617219.109999999</v>
      </c>
      <c r="F16" s="90">
        <v>11617219.109999999</v>
      </c>
      <c r="G16" s="97">
        <f t="shared" si="1"/>
        <v>23959409.890000001</v>
      </c>
    </row>
    <row r="17" spans="1:7" ht="16.5" x14ac:dyDescent="0.25">
      <c r="A17" s="41" t="s">
        <v>61</v>
      </c>
      <c r="B17" s="101">
        <v>26938156</v>
      </c>
      <c r="C17" s="101">
        <v>0</v>
      </c>
      <c r="D17" s="101">
        <f t="shared" si="0"/>
        <v>26938156</v>
      </c>
      <c r="E17" s="90">
        <v>15480248</v>
      </c>
      <c r="F17" s="90">
        <v>15480248</v>
      </c>
      <c r="G17" s="97">
        <f t="shared" si="1"/>
        <v>11457908</v>
      </c>
    </row>
    <row r="18" spans="1:7" ht="31.5" x14ac:dyDescent="0.25">
      <c r="A18" s="41" t="s">
        <v>62</v>
      </c>
      <c r="B18" s="101">
        <v>28374266</v>
      </c>
      <c r="C18" s="101">
        <v>0</v>
      </c>
      <c r="D18" s="101">
        <f t="shared" si="0"/>
        <v>28374266</v>
      </c>
      <c r="E18" s="90">
        <v>19259415.75</v>
      </c>
      <c r="F18" s="90">
        <v>19259415.75</v>
      </c>
      <c r="G18" s="97">
        <f t="shared" si="1"/>
        <v>9114850.25</v>
      </c>
    </row>
    <row r="19" spans="1:7" ht="16.5" x14ac:dyDescent="0.25">
      <c r="A19" s="41" t="s">
        <v>63</v>
      </c>
      <c r="B19" s="101">
        <v>12188419</v>
      </c>
      <c r="C19" s="101">
        <f>39651.87-730000</f>
        <v>-690348.13</v>
      </c>
      <c r="D19" s="101">
        <f t="shared" si="0"/>
        <v>11498070.869999999</v>
      </c>
      <c r="E19" s="90">
        <v>0</v>
      </c>
      <c r="F19" s="90">
        <v>0</v>
      </c>
      <c r="G19" s="97">
        <f t="shared" si="1"/>
        <v>11498070.869999999</v>
      </c>
    </row>
    <row r="20" spans="1:7" ht="31.5" x14ac:dyDescent="0.25">
      <c r="A20" s="41" t="s">
        <v>64</v>
      </c>
      <c r="B20" s="101">
        <v>2990000</v>
      </c>
      <c r="C20" s="101">
        <v>0</v>
      </c>
      <c r="D20" s="101">
        <f t="shared" si="0"/>
        <v>2990000</v>
      </c>
      <c r="E20" s="90">
        <v>3946095.79</v>
      </c>
      <c r="F20" s="90">
        <v>3946095.79</v>
      </c>
      <c r="G20" s="97">
        <f t="shared" si="1"/>
        <v>-956095.79</v>
      </c>
    </row>
    <row r="21" spans="1:7" ht="16.5" x14ac:dyDescent="0.25">
      <c r="A21" s="42" t="s">
        <v>16</v>
      </c>
      <c r="B21" s="101"/>
      <c r="C21" s="101"/>
      <c r="D21" s="101"/>
      <c r="E21" s="101"/>
      <c r="F21" s="101"/>
      <c r="G21" s="97"/>
    </row>
    <row r="22" spans="1:7" ht="49.5" customHeight="1" x14ac:dyDescent="0.25">
      <c r="A22" s="41" t="s">
        <v>83</v>
      </c>
      <c r="B22" s="101">
        <v>1200238</v>
      </c>
      <c r="C22" s="101">
        <v>0</v>
      </c>
      <c r="D22" s="101">
        <f t="shared" si="0"/>
        <v>1200238</v>
      </c>
      <c r="E22" s="90">
        <v>876975.2</v>
      </c>
      <c r="F22" s="90">
        <v>876975.2</v>
      </c>
      <c r="G22" s="97">
        <f t="shared" si="1"/>
        <v>323262.80000000005</v>
      </c>
    </row>
    <row r="23" spans="1:7" ht="16.5" x14ac:dyDescent="0.25">
      <c r="A23" s="41" t="s">
        <v>65</v>
      </c>
      <c r="B23" s="101">
        <v>95708</v>
      </c>
      <c r="C23" s="101">
        <v>150000</v>
      </c>
      <c r="D23" s="101">
        <f t="shared" si="0"/>
        <v>245708</v>
      </c>
      <c r="E23" s="90">
        <v>320592.78000000003</v>
      </c>
      <c r="F23" s="90">
        <v>320592.78000000003</v>
      </c>
      <c r="G23" s="97">
        <f t="shared" si="1"/>
        <v>-74884.780000000028</v>
      </c>
    </row>
    <row r="24" spans="1:7" ht="47.25" x14ac:dyDescent="0.25">
      <c r="A24" s="41" t="s">
        <v>84</v>
      </c>
      <c r="B24" s="101">
        <v>0</v>
      </c>
      <c r="C24" s="101">
        <v>0</v>
      </c>
      <c r="D24" s="101">
        <f t="shared" si="0"/>
        <v>0</v>
      </c>
      <c r="E24" s="101">
        <v>11968.88</v>
      </c>
      <c r="F24" s="101">
        <v>11968.88</v>
      </c>
      <c r="G24" s="97">
        <f t="shared" si="1"/>
        <v>-11968.88</v>
      </c>
    </row>
    <row r="25" spans="1:7" ht="31.5" x14ac:dyDescent="0.25">
      <c r="A25" s="41" t="s">
        <v>85</v>
      </c>
      <c r="B25" s="101">
        <v>286830</v>
      </c>
      <c r="C25" s="101">
        <v>0</v>
      </c>
      <c r="D25" s="101">
        <f t="shared" si="0"/>
        <v>286830</v>
      </c>
      <c r="E25" s="90">
        <v>352787.65</v>
      </c>
      <c r="F25" s="90">
        <v>352787.65</v>
      </c>
      <c r="G25" s="97">
        <f t="shared" si="1"/>
        <v>-65957.650000000023</v>
      </c>
    </row>
    <row r="26" spans="1:7" ht="31.5" x14ac:dyDescent="0.25">
      <c r="A26" s="41" t="s">
        <v>66</v>
      </c>
      <c r="B26" s="101">
        <v>564785</v>
      </c>
      <c r="C26" s="101">
        <v>0</v>
      </c>
      <c r="D26" s="101">
        <f t="shared" si="0"/>
        <v>564785</v>
      </c>
      <c r="E26" s="90">
        <v>96670.28</v>
      </c>
      <c r="F26" s="90">
        <v>96670.28</v>
      </c>
      <c r="G26" s="97">
        <f t="shared" si="1"/>
        <v>468114.72</v>
      </c>
    </row>
    <row r="27" spans="1:7" ht="31.5" x14ac:dyDescent="0.25">
      <c r="A27" s="41" t="s">
        <v>67</v>
      </c>
      <c r="B27" s="101">
        <v>307000</v>
      </c>
      <c r="C27" s="101">
        <v>0</v>
      </c>
      <c r="D27" s="101">
        <f t="shared" si="0"/>
        <v>307000</v>
      </c>
      <c r="E27" s="90">
        <v>427086.81</v>
      </c>
      <c r="F27" s="90">
        <v>427086.81</v>
      </c>
      <c r="G27" s="97">
        <f t="shared" si="1"/>
        <v>-120086.81</v>
      </c>
    </row>
    <row r="28" spans="1:7" ht="31.5" x14ac:dyDescent="0.25">
      <c r="A28" s="41" t="s">
        <v>86</v>
      </c>
      <c r="B28" s="101">
        <v>712704</v>
      </c>
      <c r="C28" s="101">
        <v>0</v>
      </c>
      <c r="D28" s="101">
        <f t="shared" si="0"/>
        <v>712704</v>
      </c>
      <c r="E28" s="90">
        <v>764655.99</v>
      </c>
      <c r="F28" s="90">
        <v>764655.99</v>
      </c>
      <c r="G28" s="97">
        <f t="shared" si="1"/>
        <v>-51951.989999999991</v>
      </c>
    </row>
    <row r="29" spans="1:7" ht="31.5" x14ac:dyDescent="0.25">
      <c r="A29" s="41" t="s">
        <v>68</v>
      </c>
      <c r="B29" s="101">
        <v>0</v>
      </c>
      <c r="C29" s="101">
        <v>0</v>
      </c>
      <c r="D29" s="101">
        <f t="shared" si="0"/>
        <v>0</v>
      </c>
      <c r="E29" s="101">
        <v>0</v>
      </c>
      <c r="F29" s="101">
        <v>0</v>
      </c>
      <c r="G29" s="97">
        <f t="shared" si="1"/>
        <v>0</v>
      </c>
    </row>
    <row r="30" spans="1:7" ht="31.5" x14ac:dyDescent="0.25">
      <c r="A30" s="41" t="s">
        <v>69</v>
      </c>
      <c r="B30" s="101">
        <v>454977</v>
      </c>
      <c r="C30" s="101">
        <v>725000</v>
      </c>
      <c r="D30" s="101">
        <f t="shared" si="0"/>
        <v>1179977</v>
      </c>
      <c r="E30" s="90">
        <v>1373013.45</v>
      </c>
      <c r="F30" s="90">
        <v>1373013.45</v>
      </c>
      <c r="G30" s="97">
        <f t="shared" si="1"/>
        <v>-193036.44999999995</v>
      </c>
    </row>
    <row r="31" spans="1:7" ht="16.5" x14ac:dyDescent="0.25">
      <c r="A31" s="11" t="s">
        <v>17</v>
      </c>
      <c r="B31" s="102"/>
      <c r="C31" s="101"/>
      <c r="D31" s="101"/>
      <c r="E31" s="90"/>
      <c r="F31" s="90"/>
      <c r="G31" s="97"/>
    </row>
    <row r="32" spans="1:7" ht="16.5" x14ac:dyDescent="0.25">
      <c r="A32" s="41" t="s">
        <v>70</v>
      </c>
      <c r="B32" s="101">
        <v>3373459</v>
      </c>
      <c r="C32" s="101">
        <v>0</v>
      </c>
      <c r="D32" s="101">
        <f t="shared" si="0"/>
        <v>3373459</v>
      </c>
      <c r="E32" s="90">
        <v>3130508.18</v>
      </c>
      <c r="F32" s="90">
        <v>3130508.18</v>
      </c>
      <c r="G32" s="97">
        <f t="shared" si="1"/>
        <v>242950.81999999983</v>
      </c>
    </row>
    <row r="33" spans="1:7" ht="16.5" x14ac:dyDescent="0.25">
      <c r="A33" s="41" t="s">
        <v>71</v>
      </c>
      <c r="B33" s="101">
        <v>664200</v>
      </c>
      <c r="C33" s="101">
        <v>240000</v>
      </c>
      <c r="D33" s="101">
        <f t="shared" si="0"/>
        <v>904200</v>
      </c>
      <c r="E33" s="90">
        <v>1210237.45</v>
      </c>
      <c r="F33" s="90">
        <v>1210237.45</v>
      </c>
      <c r="G33" s="97">
        <f t="shared" si="1"/>
        <v>-306037.44999999995</v>
      </c>
    </row>
    <row r="34" spans="1:7" ht="47.25" x14ac:dyDescent="0.25">
      <c r="A34" s="41" t="s">
        <v>87</v>
      </c>
      <c r="B34" s="101">
        <v>14072600</v>
      </c>
      <c r="C34" s="101">
        <v>0</v>
      </c>
      <c r="D34" s="101">
        <f t="shared" si="0"/>
        <v>14072600</v>
      </c>
      <c r="E34" s="90">
        <v>18244012.66</v>
      </c>
      <c r="F34" s="90">
        <v>18244012.66</v>
      </c>
      <c r="G34" s="97">
        <f t="shared" si="1"/>
        <v>-4171412.66</v>
      </c>
    </row>
    <row r="35" spans="1:7" ht="31.5" x14ac:dyDescent="0.25">
      <c r="A35" s="41" t="s">
        <v>72</v>
      </c>
      <c r="B35" s="101">
        <v>1483000</v>
      </c>
      <c r="C35" s="101">
        <v>0</v>
      </c>
      <c r="D35" s="101">
        <f t="shared" si="0"/>
        <v>1483000</v>
      </c>
      <c r="E35" s="90">
        <v>853294.69</v>
      </c>
      <c r="F35" s="90">
        <v>853294.69</v>
      </c>
      <c r="G35" s="97">
        <f t="shared" si="1"/>
        <v>629705.31000000006</v>
      </c>
    </row>
    <row r="36" spans="1:7" ht="47.25" x14ac:dyDescent="0.25">
      <c r="A36" s="41" t="s">
        <v>88</v>
      </c>
      <c r="B36" s="101">
        <v>6147200</v>
      </c>
      <c r="C36" s="101">
        <v>52138.86</v>
      </c>
      <c r="D36" s="101">
        <f t="shared" si="0"/>
        <v>6199338.8600000003</v>
      </c>
      <c r="E36" s="90">
        <v>5250654.28</v>
      </c>
      <c r="F36" s="90">
        <v>5250654.28</v>
      </c>
      <c r="G36" s="97">
        <f t="shared" si="1"/>
        <v>948684.58000000007</v>
      </c>
    </row>
    <row r="37" spans="1:7" ht="31.5" x14ac:dyDescent="0.25">
      <c r="A37" s="41" t="s">
        <v>73</v>
      </c>
      <c r="B37" s="101">
        <v>180000</v>
      </c>
      <c r="C37" s="101">
        <v>0</v>
      </c>
      <c r="D37" s="101">
        <f t="shared" si="0"/>
        <v>180000</v>
      </c>
      <c r="E37" s="90">
        <v>900</v>
      </c>
      <c r="F37" s="90">
        <v>900</v>
      </c>
      <c r="G37" s="97">
        <f t="shared" si="1"/>
        <v>179100</v>
      </c>
    </row>
    <row r="38" spans="1:7" ht="16.5" x14ac:dyDescent="0.25">
      <c r="A38" s="41" t="s">
        <v>74</v>
      </c>
      <c r="B38" s="101">
        <v>425500</v>
      </c>
      <c r="C38" s="101">
        <v>51000</v>
      </c>
      <c r="D38" s="101">
        <f t="shared" si="0"/>
        <v>476500</v>
      </c>
      <c r="E38" s="90">
        <v>649871.47</v>
      </c>
      <c r="F38" s="90">
        <v>649871.47</v>
      </c>
      <c r="G38" s="97">
        <f t="shared" si="1"/>
        <v>-173371.46999999997</v>
      </c>
    </row>
    <row r="39" spans="1:7" ht="16.5" x14ac:dyDescent="0.25">
      <c r="A39" s="41" t="s">
        <v>75</v>
      </c>
      <c r="B39" s="101">
        <v>1221000</v>
      </c>
      <c r="C39" s="101">
        <v>0</v>
      </c>
      <c r="D39" s="101">
        <f t="shared" si="0"/>
        <v>1221000</v>
      </c>
      <c r="E39" s="90">
        <v>1618667.02</v>
      </c>
      <c r="F39" s="90">
        <f>1618667.02-488690.68</f>
        <v>1129976.3400000001</v>
      </c>
      <c r="G39" s="97">
        <f t="shared" si="1"/>
        <v>-397667.02</v>
      </c>
    </row>
    <row r="40" spans="1:7" ht="16.5" x14ac:dyDescent="0.25">
      <c r="A40" s="41" t="s">
        <v>76</v>
      </c>
      <c r="B40" s="101">
        <v>4550000</v>
      </c>
      <c r="C40" s="101">
        <v>0</v>
      </c>
      <c r="D40" s="101">
        <f t="shared" si="0"/>
        <v>4550000</v>
      </c>
      <c r="E40" s="90">
        <v>3211143.26</v>
      </c>
      <c r="F40" s="90">
        <f>3211143.26-2500000</f>
        <v>711143.25999999978</v>
      </c>
      <c r="G40" s="97">
        <f t="shared" si="1"/>
        <v>1338856.7400000002</v>
      </c>
    </row>
    <row r="41" spans="1:7" ht="31.5" x14ac:dyDescent="0.25">
      <c r="A41" s="43" t="s">
        <v>37</v>
      </c>
      <c r="B41" s="102"/>
      <c r="C41" s="101">
        <v>0</v>
      </c>
      <c r="D41" s="101">
        <f t="shared" si="0"/>
        <v>0</v>
      </c>
      <c r="E41" s="101">
        <f t="shared" ref="E41:F44" si="2">C41+D41</f>
        <v>0</v>
      </c>
      <c r="F41" s="101">
        <f t="shared" si="2"/>
        <v>0</v>
      </c>
      <c r="G41" s="97">
        <f t="shared" si="1"/>
        <v>0</v>
      </c>
    </row>
    <row r="42" spans="1:7" ht="31.5" x14ac:dyDescent="0.25">
      <c r="A42" s="41" t="s">
        <v>89</v>
      </c>
      <c r="B42" s="101">
        <v>0</v>
      </c>
      <c r="C42" s="101">
        <v>0</v>
      </c>
      <c r="D42" s="101">
        <f t="shared" si="0"/>
        <v>0</v>
      </c>
      <c r="E42" s="101">
        <f t="shared" si="2"/>
        <v>0</v>
      </c>
      <c r="F42" s="101">
        <f t="shared" si="2"/>
        <v>0</v>
      </c>
      <c r="G42" s="97">
        <f t="shared" si="1"/>
        <v>0</v>
      </c>
    </row>
    <row r="43" spans="1:7" ht="31.5" x14ac:dyDescent="0.25">
      <c r="A43" s="41" t="s">
        <v>7</v>
      </c>
      <c r="B43" s="101">
        <v>0</v>
      </c>
      <c r="C43" s="101">
        <v>0</v>
      </c>
      <c r="D43" s="101">
        <f t="shared" si="0"/>
        <v>0</v>
      </c>
      <c r="E43" s="101">
        <f t="shared" si="2"/>
        <v>0</v>
      </c>
      <c r="F43" s="101">
        <f t="shared" si="2"/>
        <v>0</v>
      </c>
      <c r="G43" s="97">
        <f t="shared" si="1"/>
        <v>0</v>
      </c>
    </row>
    <row r="44" spans="1:7" ht="16.5" x14ac:dyDescent="0.25">
      <c r="A44" s="41" t="s">
        <v>18</v>
      </c>
      <c r="B44" s="101">
        <v>0</v>
      </c>
      <c r="C44" s="101">
        <v>0</v>
      </c>
      <c r="D44" s="101">
        <f t="shared" si="0"/>
        <v>0</v>
      </c>
      <c r="E44" s="101">
        <f t="shared" si="2"/>
        <v>0</v>
      </c>
      <c r="F44" s="101">
        <f t="shared" si="2"/>
        <v>0</v>
      </c>
      <c r="G44" s="97">
        <f t="shared" si="1"/>
        <v>0</v>
      </c>
    </row>
    <row r="45" spans="1:7" ht="16.5" x14ac:dyDescent="0.25">
      <c r="A45" s="41" t="s">
        <v>77</v>
      </c>
      <c r="B45" s="101">
        <f>4766237+874230</f>
        <v>5640467</v>
      </c>
      <c r="C45" s="101">
        <v>276322.05</v>
      </c>
      <c r="D45" s="101">
        <f t="shared" si="0"/>
        <v>5916789.0499999998</v>
      </c>
      <c r="E45" s="90">
        <v>5916789.0499999998</v>
      </c>
      <c r="F45" s="90">
        <v>5916789.0499999998</v>
      </c>
      <c r="G45" s="97">
        <f t="shared" si="1"/>
        <v>0</v>
      </c>
    </row>
    <row r="46" spans="1:7" ht="16.5" x14ac:dyDescent="0.25">
      <c r="A46" s="41" t="s">
        <v>19</v>
      </c>
      <c r="B46" s="101">
        <v>4685860</v>
      </c>
      <c r="C46" s="101">
        <v>0</v>
      </c>
      <c r="D46" s="101">
        <f t="shared" si="0"/>
        <v>4685860</v>
      </c>
      <c r="E46" s="90">
        <v>3272541.6</v>
      </c>
      <c r="F46" s="90">
        <v>3272541.6</v>
      </c>
      <c r="G46" s="97">
        <f t="shared" si="1"/>
        <v>1413318.4</v>
      </c>
    </row>
    <row r="47" spans="1:7" ht="31.5" x14ac:dyDescent="0.25">
      <c r="A47" s="41" t="s">
        <v>90</v>
      </c>
      <c r="B47" s="101">
        <v>0</v>
      </c>
      <c r="C47" s="101">
        <v>0</v>
      </c>
      <c r="D47" s="101">
        <f t="shared" si="0"/>
        <v>0</v>
      </c>
      <c r="E47" s="101">
        <f t="shared" ref="E47:F51" si="3">C47+D47</f>
        <v>0</v>
      </c>
      <c r="F47" s="101">
        <f t="shared" si="3"/>
        <v>0</v>
      </c>
      <c r="G47" s="97">
        <f t="shared" si="1"/>
        <v>0</v>
      </c>
    </row>
    <row r="48" spans="1:7" ht="31.5" x14ac:dyDescent="0.25">
      <c r="A48" s="41" t="s">
        <v>8</v>
      </c>
      <c r="B48" s="101">
        <v>0</v>
      </c>
      <c r="C48" s="101">
        <v>0</v>
      </c>
      <c r="D48" s="101">
        <f t="shared" si="0"/>
        <v>0</v>
      </c>
      <c r="E48" s="101">
        <f t="shared" si="3"/>
        <v>0</v>
      </c>
      <c r="F48" s="101">
        <f t="shared" si="3"/>
        <v>0</v>
      </c>
      <c r="G48" s="97">
        <f t="shared" si="1"/>
        <v>0</v>
      </c>
    </row>
    <row r="49" spans="1:7" ht="16.5" x14ac:dyDescent="0.25">
      <c r="A49" s="41" t="s">
        <v>9</v>
      </c>
      <c r="B49" s="101">
        <v>0</v>
      </c>
      <c r="C49" s="101">
        <v>0</v>
      </c>
      <c r="D49" s="101">
        <f t="shared" si="0"/>
        <v>0</v>
      </c>
      <c r="E49" s="101">
        <f t="shared" si="3"/>
        <v>0</v>
      </c>
      <c r="F49" s="101">
        <f t="shared" si="3"/>
        <v>0</v>
      </c>
      <c r="G49" s="97">
        <f t="shared" si="1"/>
        <v>0</v>
      </c>
    </row>
    <row r="50" spans="1:7" ht="16.5" x14ac:dyDescent="0.25">
      <c r="A50" s="41" t="s">
        <v>10</v>
      </c>
      <c r="B50" s="101">
        <v>0</v>
      </c>
      <c r="C50" s="101">
        <v>0</v>
      </c>
      <c r="D50" s="101">
        <f t="shared" si="0"/>
        <v>0</v>
      </c>
      <c r="E50" s="101">
        <f t="shared" si="3"/>
        <v>0</v>
      </c>
      <c r="F50" s="101">
        <f t="shared" si="3"/>
        <v>0</v>
      </c>
      <c r="G50" s="97">
        <f t="shared" si="1"/>
        <v>0</v>
      </c>
    </row>
    <row r="51" spans="1:7" ht="31.5" x14ac:dyDescent="0.25">
      <c r="A51" s="11" t="s">
        <v>91</v>
      </c>
      <c r="B51" s="102"/>
      <c r="C51" s="101">
        <v>0</v>
      </c>
      <c r="D51" s="101">
        <f t="shared" si="0"/>
        <v>0</v>
      </c>
      <c r="E51" s="101">
        <f t="shared" si="3"/>
        <v>0</v>
      </c>
      <c r="F51" s="101">
        <f t="shared" si="3"/>
        <v>0</v>
      </c>
      <c r="G51" s="97">
        <f t="shared" si="1"/>
        <v>0</v>
      </c>
    </row>
    <row r="52" spans="1:7" ht="31.5" x14ac:dyDescent="0.25">
      <c r="A52" s="41" t="s">
        <v>92</v>
      </c>
      <c r="B52" s="101">
        <v>0</v>
      </c>
      <c r="C52" s="101">
        <f>2680050.28+228662.15</f>
        <v>2908712.4299999997</v>
      </c>
      <c r="D52" s="101">
        <f t="shared" si="0"/>
        <v>2908712.4299999997</v>
      </c>
      <c r="E52" s="90">
        <v>2908712.43</v>
      </c>
      <c r="F52" s="90">
        <f>2908712.43-500000</f>
        <v>2408712.4300000002</v>
      </c>
      <c r="G52" s="97">
        <f t="shared" si="1"/>
        <v>0</v>
      </c>
    </row>
    <row r="53" spans="1:7" ht="31.5" x14ac:dyDescent="0.25">
      <c r="A53" s="41" t="s">
        <v>93</v>
      </c>
      <c r="B53" s="101">
        <v>27996</v>
      </c>
      <c r="C53" s="101">
        <f>2385000+19076.72-228662.15-139108.3</f>
        <v>2036306.2700000003</v>
      </c>
      <c r="D53" s="101">
        <f t="shared" si="0"/>
        <v>2064302.2700000003</v>
      </c>
      <c r="E53" s="90">
        <v>448569.47</v>
      </c>
      <c r="F53" s="90">
        <v>448569.47</v>
      </c>
      <c r="G53" s="97">
        <f t="shared" si="1"/>
        <v>1615732.8000000003</v>
      </c>
    </row>
    <row r="54" spans="1:7" ht="31.5" x14ac:dyDescent="0.25">
      <c r="A54" s="41" t="s">
        <v>94</v>
      </c>
      <c r="B54" s="101">
        <v>0</v>
      </c>
      <c r="C54" s="101">
        <v>250000</v>
      </c>
      <c r="D54" s="101">
        <f t="shared" si="0"/>
        <v>250000</v>
      </c>
      <c r="E54" s="101">
        <v>38291.83</v>
      </c>
      <c r="F54" s="101">
        <v>38291.83</v>
      </c>
      <c r="G54" s="97">
        <f t="shared" si="1"/>
        <v>211708.16999999998</v>
      </c>
    </row>
    <row r="55" spans="1:7" ht="16.5" x14ac:dyDescent="0.25">
      <c r="A55" s="41" t="s">
        <v>95</v>
      </c>
      <c r="B55" s="101">
        <v>0</v>
      </c>
      <c r="C55" s="101">
        <v>0</v>
      </c>
      <c r="D55" s="101">
        <f t="shared" si="0"/>
        <v>0</v>
      </c>
      <c r="E55" s="101">
        <f t="shared" ref="E55:F56" si="4">C55+D55</f>
        <v>0</v>
      </c>
      <c r="F55" s="101">
        <f t="shared" si="4"/>
        <v>0</v>
      </c>
      <c r="G55" s="97">
        <f t="shared" si="1"/>
        <v>0</v>
      </c>
    </row>
    <row r="56" spans="1:7" ht="16.5" x14ac:dyDescent="0.25">
      <c r="A56" s="41" t="s">
        <v>96</v>
      </c>
      <c r="B56" s="101">
        <v>0</v>
      </c>
      <c r="C56" s="101">
        <v>0</v>
      </c>
      <c r="D56" s="101">
        <f t="shared" si="0"/>
        <v>0</v>
      </c>
      <c r="E56" s="101">
        <f t="shared" si="4"/>
        <v>0</v>
      </c>
      <c r="F56" s="101">
        <f t="shared" si="4"/>
        <v>0</v>
      </c>
      <c r="G56" s="97">
        <f t="shared" si="1"/>
        <v>0</v>
      </c>
    </row>
    <row r="57" spans="1:7" ht="31.5" x14ac:dyDescent="0.25">
      <c r="A57" s="41" t="s">
        <v>97</v>
      </c>
      <c r="B57" s="101">
        <v>0</v>
      </c>
      <c r="C57" s="101">
        <f>208156.46+189770.03</f>
        <v>397926.49</v>
      </c>
      <c r="D57" s="101">
        <f t="shared" si="0"/>
        <v>397926.49</v>
      </c>
      <c r="E57" s="90">
        <v>397926.49</v>
      </c>
      <c r="F57" s="90">
        <v>397926.49</v>
      </c>
      <c r="G57" s="97">
        <f t="shared" si="1"/>
        <v>0</v>
      </c>
    </row>
    <row r="58" spans="1:7" ht="16.5" x14ac:dyDescent="0.25">
      <c r="A58" s="41" t="s">
        <v>98</v>
      </c>
      <c r="B58" s="101">
        <v>0</v>
      </c>
      <c r="C58" s="101">
        <v>0</v>
      </c>
      <c r="D58" s="101">
        <f t="shared" si="0"/>
        <v>0</v>
      </c>
      <c r="E58" s="101">
        <f t="shared" ref="E58:F59" si="5">C58+D58</f>
        <v>0</v>
      </c>
      <c r="F58" s="101">
        <f t="shared" si="5"/>
        <v>0</v>
      </c>
      <c r="G58" s="97">
        <f t="shared" si="1"/>
        <v>0</v>
      </c>
    </row>
    <row r="59" spans="1:7" ht="16.5" x14ac:dyDescent="0.25">
      <c r="A59" s="41" t="s">
        <v>78</v>
      </c>
      <c r="B59" s="101">
        <v>0</v>
      </c>
      <c r="C59" s="101">
        <v>0</v>
      </c>
      <c r="D59" s="101">
        <f t="shared" si="0"/>
        <v>0</v>
      </c>
      <c r="E59" s="101">
        <f t="shared" si="5"/>
        <v>0</v>
      </c>
      <c r="F59" s="101">
        <f t="shared" si="5"/>
        <v>0</v>
      </c>
      <c r="G59" s="97">
        <f t="shared" si="1"/>
        <v>0</v>
      </c>
    </row>
    <row r="60" spans="1:7" ht="16.5" x14ac:dyDescent="0.25">
      <c r="A60" s="41" t="s">
        <v>0</v>
      </c>
      <c r="B60" s="101">
        <v>142000</v>
      </c>
      <c r="C60" s="101">
        <v>0</v>
      </c>
      <c r="D60" s="101">
        <f t="shared" si="0"/>
        <v>142000</v>
      </c>
      <c r="E60" s="90">
        <v>21877.599999999999</v>
      </c>
      <c r="F60" s="90">
        <v>21877.599999999999</v>
      </c>
      <c r="G60" s="97">
        <f t="shared" si="1"/>
        <v>120122.4</v>
      </c>
    </row>
    <row r="61" spans="1:7" ht="16.5" x14ac:dyDescent="0.25">
      <c r="A61" s="11" t="s">
        <v>12</v>
      </c>
      <c r="B61" s="102"/>
      <c r="C61" s="101">
        <v>0</v>
      </c>
      <c r="D61" s="101">
        <f t="shared" si="0"/>
        <v>0</v>
      </c>
      <c r="E61" s="101">
        <f t="shared" ref="E61:F68" si="6">C61+D61</f>
        <v>0</v>
      </c>
      <c r="F61" s="101">
        <f t="shared" si="6"/>
        <v>0</v>
      </c>
      <c r="G61" s="97">
        <f t="shared" si="1"/>
        <v>0</v>
      </c>
    </row>
    <row r="62" spans="1:7" ht="31.5" x14ac:dyDescent="0.25">
      <c r="A62" s="41" t="s">
        <v>79</v>
      </c>
      <c r="B62" s="101">
        <v>0</v>
      </c>
      <c r="C62" s="101">
        <v>0</v>
      </c>
      <c r="D62" s="101">
        <f t="shared" si="0"/>
        <v>0</v>
      </c>
      <c r="E62" s="101">
        <f t="shared" si="6"/>
        <v>0</v>
      </c>
      <c r="F62" s="101">
        <f t="shared" si="6"/>
        <v>0</v>
      </c>
      <c r="G62" s="97">
        <f t="shared" si="1"/>
        <v>0</v>
      </c>
    </row>
    <row r="63" spans="1:7" ht="16.5" x14ac:dyDescent="0.25">
      <c r="A63" s="41" t="s">
        <v>80</v>
      </c>
      <c r="B63" s="101">
        <v>0</v>
      </c>
      <c r="C63" s="101">
        <v>0</v>
      </c>
      <c r="D63" s="101">
        <f t="shared" si="0"/>
        <v>0</v>
      </c>
      <c r="E63" s="101">
        <f t="shared" si="6"/>
        <v>0</v>
      </c>
      <c r="F63" s="101">
        <f t="shared" si="6"/>
        <v>0</v>
      </c>
      <c r="G63" s="97">
        <f t="shared" si="1"/>
        <v>0</v>
      </c>
    </row>
    <row r="64" spans="1:7" ht="31.5" x14ac:dyDescent="0.25">
      <c r="A64" s="41" t="s">
        <v>81</v>
      </c>
      <c r="B64" s="101">
        <v>0</v>
      </c>
      <c r="C64" s="101">
        <v>0</v>
      </c>
      <c r="D64" s="101">
        <f t="shared" si="0"/>
        <v>0</v>
      </c>
      <c r="E64" s="101">
        <f t="shared" si="6"/>
        <v>0</v>
      </c>
      <c r="F64" s="101">
        <f t="shared" si="6"/>
        <v>0</v>
      </c>
      <c r="G64" s="97">
        <f t="shared" si="1"/>
        <v>0</v>
      </c>
    </row>
    <row r="65" spans="1:7" ht="31.5" x14ac:dyDescent="0.25">
      <c r="A65" s="43" t="s">
        <v>82</v>
      </c>
      <c r="B65" s="101">
        <v>0</v>
      </c>
      <c r="C65" s="101">
        <v>0</v>
      </c>
      <c r="D65" s="101">
        <f t="shared" si="0"/>
        <v>0</v>
      </c>
      <c r="E65" s="101">
        <f t="shared" si="6"/>
        <v>0</v>
      </c>
      <c r="F65" s="101">
        <f t="shared" si="6"/>
        <v>0</v>
      </c>
      <c r="G65" s="97">
        <f t="shared" si="1"/>
        <v>0</v>
      </c>
    </row>
    <row r="66" spans="1:7" ht="47.25" x14ac:dyDescent="0.25">
      <c r="A66" s="41" t="s">
        <v>99</v>
      </c>
      <c r="B66" s="101">
        <v>0</v>
      </c>
      <c r="C66" s="101">
        <v>0</v>
      </c>
      <c r="D66" s="101">
        <f t="shared" si="0"/>
        <v>0</v>
      </c>
      <c r="E66" s="101">
        <f t="shared" si="6"/>
        <v>0</v>
      </c>
      <c r="F66" s="101">
        <f t="shared" si="6"/>
        <v>0</v>
      </c>
      <c r="G66" s="97">
        <f t="shared" si="1"/>
        <v>0</v>
      </c>
    </row>
    <row r="67" spans="1:7" ht="31.5" x14ac:dyDescent="0.25">
      <c r="A67" s="41" t="s">
        <v>100</v>
      </c>
      <c r="B67" s="101">
        <v>0</v>
      </c>
      <c r="C67" s="101">
        <v>0</v>
      </c>
      <c r="D67" s="101">
        <f t="shared" si="0"/>
        <v>0</v>
      </c>
      <c r="E67" s="101">
        <f t="shared" si="6"/>
        <v>0</v>
      </c>
      <c r="F67" s="101">
        <f t="shared" si="6"/>
        <v>0</v>
      </c>
      <c r="G67" s="97">
        <f t="shared" si="1"/>
        <v>0</v>
      </c>
    </row>
    <row r="68" spans="1:7" ht="16.5" x14ac:dyDescent="0.25">
      <c r="A68" s="41" t="s">
        <v>101</v>
      </c>
      <c r="B68" s="101">
        <v>0</v>
      </c>
      <c r="C68" s="101">
        <v>0</v>
      </c>
      <c r="D68" s="101">
        <f t="shared" si="0"/>
        <v>0</v>
      </c>
      <c r="E68" s="101">
        <f t="shared" si="6"/>
        <v>0</v>
      </c>
      <c r="F68" s="101">
        <f t="shared" si="6"/>
        <v>0</v>
      </c>
      <c r="G68" s="97">
        <f t="shared" si="1"/>
        <v>0</v>
      </c>
    </row>
    <row r="69" spans="1:7" ht="16.5" x14ac:dyDescent="0.25">
      <c r="A69" s="41" t="s">
        <v>102</v>
      </c>
      <c r="B69" s="102"/>
      <c r="C69" s="103"/>
      <c r="D69" s="103"/>
      <c r="E69" s="91"/>
      <c r="F69" s="91"/>
      <c r="G69" s="91"/>
    </row>
    <row r="70" spans="1:7" ht="31.5" x14ac:dyDescent="0.25">
      <c r="A70" s="41" t="s">
        <v>108</v>
      </c>
      <c r="B70" s="102"/>
      <c r="C70" s="103"/>
      <c r="D70" s="103"/>
      <c r="E70" s="91"/>
      <c r="F70" s="91"/>
      <c r="G70" s="91"/>
    </row>
    <row r="71" spans="1:7" ht="16.5" x14ac:dyDescent="0.25">
      <c r="A71" s="41" t="s">
        <v>103</v>
      </c>
      <c r="B71" s="102"/>
      <c r="C71" s="103"/>
      <c r="D71" s="103"/>
      <c r="E71" s="91"/>
      <c r="F71" s="91"/>
      <c r="G71" s="91"/>
    </row>
    <row r="72" spans="1:7" ht="31.5" x14ac:dyDescent="0.25">
      <c r="A72" s="41" t="s">
        <v>109</v>
      </c>
      <c r="B72" s="102"/>
      <c r="C72" s="103"/>
      <c r="D72" s="103"/>
      <c r="E72" s="91"/>
      <c r="F72" s="91"/>
      <c r="G72" s="91"/>
    </row>
    <row r="73" spans="1:7" ht="16.5" x14ac:dyDescent="0.25">
      <c r="A73" s="11" t="s">
        <v>6</v>
      </c>
      <c r="B73" s="102"/>
      <c r="C73" s="103"/>
      <c r="D73" s="103"/>
      <c r="E73" s="91"/>
      <c r="F73" s="91"/>
      <c r="G73" s="91"/>
    </row>
    <row r="74" spans="1:7" ht="16.5" x14ac:dyDescent="0.25">
      <c r="A74" s="41" t="s">
        <v>110</v>
      </c>
      <c r="B74" s="102"/>
      <c r="C74" s="103"/>
      <c r="D74" s="103"/>
      <c r="E74" s="91"/>
      <c r="F74" s="91"/>
      <c r="G74" s="91"/>
    </row>
    <row r="75" spans="1:7" ht="16.5" x14ac:dyDescent="0.25">
      <c r="A75" s="41" t="s">
        <v>1</v>
      </c>
      <c r="B75" s="102"/>
      <c r="C75" s="103"/>
      <c r="D75" s="103"/>
      <c r="E75" s="91"/>
      <c r="F75" s="91"/>
      <c r="G75" s="91"/>
    </row>
    <row r="76" spans="1:7" ht="16.5" x14ac:dyDescent="0.25">
      <c r="A76" s="41" t="s">
        <v>13</v>
      </c>
      <c r="B76" s="102"/>
      <c r="C76" s="103"/>
      <c r="D76" s="103"/>
      <c r="E76" s="91"/>
      <c r="F76" s="91"/>
      <c r="G76" s="91"/>
    </row>
    <row r="77" spans="1:7" ht="16.5" x14ac:dyDescent="0.25">
      <c r="A77" s="11" t="s">
        <v>104</v>
      </c>
      <c r="B77" s="103"/>
      <c r="C77" s="103"/>
      <c r="D77" s="103"/>
      <c r="E77" s="91"/>
      <c r="F77" s="91"/>
      <c r="G77" s="91"/>
    </row>
    <row r="78" spans="1:7" ht="16.5" x14ac:dyDescent="0.25">
      <c r="A78" s="41" t="s">
        <v>111</v>
      </c>
      <c r="B78" s="103"/>
      <c r="C78" s="103"/>
      <c r="D78" s="103"/>
      <c r="E78" s="91"/>
      <c r="F78" s="91"/>
      <c r="G78" s="91"/>
    </row>
    <row r="79" spans="1:7" ht="16.5" x14ac:dyDescent="0.25">
      <c r="A79" s="41" t="s">
        <v>20</v>
      </c>
      <c r="B79" s="103"/>
      <c r="C79" s="103"/>
      <c r="D79" s="103"/>
      <c r="E79" s="91"/>
      <c r="F79" s="91"/>
      <c r="G79" s="91"/>
    </row>
    <row r="80" spans="1:7" ht="16.5" x14ac:dyDescent="0.25">
      <c r="A80" s="41" t="s">
        <v>21</v>
      </c>
      <c r="B80" s="103"/>
      <c r="C80" s="103"/>
      <c r="D80" s="103"/>
      <c r="E80" s="91"/>
      <c r="F80" s="91"/>
      <c r="G80" s="91"/>
    </row>
    <row r="81" spans="1:9" ht="16.5" x14ac:dyDescent="0.25">
      <c r="A81" s="41" t="s">
        <v>22</v>
      </c>
      <c r="B81" s="103"/>
      <c r="C81" s="103"/>
      <c r="D81" s="103"/>
      <c r="E81" s="91"/>
      <c r="F81" s="91"/>
      <c r="G81" s="91"/>
    </row>
    <row r="82" spans="1:9" ht="16.5" x14ac:dyDescent="0.25">
      <c r="A82" s="41" t="s">
        <v>23</v>
      </c>
      <c r="B82" s="103"/>
      <c r="C82" s="103"/>
      <c r="D82" s="103"/>
      <c r="E82" s="91"/>
      <c r="F82" s="91"/>
      <c r="G82" s="91"/>
    </row>
    <row r="83" spans="1:9" ht="16.5" x14ac:dyDescent="0.25">
      <c r="A83" s="41" t="s">
        <v>11</v>
      </c>
      <c r="B83" s="103"/>
      <c r="C83" s="103"/>
      <c r="D83" s="103"/>
      <c r="E83" s="91"/>
      <c r="F83" s="91"/>
      <c r="G83" s="91"/>
    </row>
    <row r="84" spans="1:9" ht="32.25" thickBot="1" x14ac:dyDescent="0.3">
      <c r="A84" s="41" t="s">
        <v>105</v>
      </c>
      <c r="B84" s="103"/>
      <c r="C84" s="103"/>
      <c r="D84" s="103"/>
      <c r="E84" s="91"/>
      <c r="F84" s="91"/>
      <c r="G84" s="91"/>
    </row>
    <row r="85" spans="1:9" ht="16.5" thickBot="1" x14ac:dyDescent="0.3">
      <c r="A85" s="104" t="s">
        <v>106</v>
      </c>
      <c r="B85" s="105">
        <f t="shared" ref="B85:C85" si="7">SUM(B14:B84)</f>
        <v>263823952</v>
      </c>
      <c r="C85" s="105">
        <f t="shared" si="7"/>
        <v>7127057.9700000007</v>
      </c>
      <c r="D85" s="105">
        <f>B85+C85</f>
        <v>270951009.97000003</v>
      </c>
      <c r="E85" s="105">
        <f>SUM(E13:E84)</f>
        <v>186067557.41</v>
      </c>
      <c r="F85" s="105">
        <f>SUM(F14:F84)</f>
        <v>182578866.72999999</v>
      </c>
      <c r="G85" s="106">
        <f>D85-E85</f>
        <v>84883452.560000032</v>
      </c>
    </row>
    <row r="86" spans="1:9" x14ac:dyDescent="0.25">
      <c r="E86" s="96"/>
    </row>
    <row r="87" spans="1:9" x14ac:dyDescent="0.25">
      <c r="B87" s="96"/>
      <c r="C87" s="96"/>
      <c r="D87" s="96"/>
      <c r="E87" s="96"/>
      <c r="F87" s="96"/>
      <c r="G87" s="96"/>
      <c r="I87" s="96"/>
    </row>
    <row r="88" spans="1:9" ht="30" customHeight="1" x14ac:dyDescent="0.25">
      <c r="A88" s="222" t="s">
        <v>160</v>
      </c>
      <c r="B88" s="222"/>
      <c r="C88" s="222"/>
      <c r="D88" s="222"/>
      <c r="E88" s="222"/>
      <c r="F88" s="222"/>
      <c r="G88" s="222"/>
    </row>
    <row r="89" spans="1:9" x14ac:dyDescent="0.25">
      <c r="A89" s="86"/>
      <c r="B89" s="86"/>
      <c r="C89" s="86"/>
      <c r="D89" s="87"/>
      <c r="E89" s="87"/>
      <c r="F89" s="86"/>
      <c r="G89" s="86"/>
    </row>
    <row r="90" spans="1:9" x14ac:dyDescent="0.25">
      <c r="A90" s="86"/>
      <c r="B90" s="86"/>
      <c r="C90" s="86"/>
      <c r="D90" s="87"/>
      <c r="E90" s="87"/>
      <c r="F90" s="86"/>
      <c r="G90" s="86"/>
    </row>
    <row r="91" spans="1:9" x14ac:dyDescent="0.25">
      <c r="A91" s="86"/>
      <c r="B91" s="86"/>
      <c r="C91" s="86"/>
      <c r="D91" s="87"/>
      <c r="E91" s="87"/>
      <c r="F91" s="86"/>
      <c r="G91" s="86"/>
    </row>
    <row r="92" spans="1:9" x14ac:dyDescent="0.25">
      <c r="A92" s="86"/>
      <c r="B92" s="86"/>
      <c r="C92" s="86"/>
      <c r="D92" s="87"/>
      <c r="E92" s="87"/>
      <c r="F92" s="86"/>
      <c r="G92" s="86"/>
    </row>
    <row r="93" spans="1:9" x14ac:dyDescent="0.25">
      <c r="A93" s="86"/>
      <c r="B93" s="86"/>
      <c r="C93" s="86"/>
      <c r="D93" s="87"/>
      <c r="E93" s="87"/>
      <c r="F93" s="86"/>
      <c r="G93" s="86"/>
    </row>
    <row r="94" spans="1:9" x14ac:dyDescent="0.25">
      <c r="A94" s="86"/>
      <c r="B94" s="86"/>
      <c r="C94" s="86"/>
      <c r="D94" s="87"/>
      <c r="E94" s="87"/>
      <c r="F94" s="86"/>
      <c r="G94" s="86"/>
    </row>
    <row r="95" spans="1:9" x14ac:dyDescent="0.25">
      <c r="D95" s="2"/>
      <c r="E95" s="2"/>
    </row>
    <row r="96" spans="1:9" x14ac:dyDescent="0.25">
      <c r="D96" s="85"/>
      <c r="E96" s="85"/>
      <c r="F96" s="85"/>
      <c r="G96" s="85"/>
    </row>
    <row r="97" spans="4:7" x14ac:dyDescent="0.25">
      <c r="D97" s="220" t="s">
        <v>162</v>
      </c>
      <c r="E97" s="220"/>
      <c r="F97" s="220"/>
      <c r="G97" s="220"/>
    </row>
    <row r="98" spans="4:7" ht="16.5" x14ac:dyDescent="0.3">
      <c r="D98" s="221" t="s">
        <v>163</v>
      </c>
      <c r="E98" s="221"/>
      <c r="F98" s="221"/>
      <c r="G98" s="221"/>
    </row>
    <row r="99" spans="4:7" x14ac:dyDescent="0.25">
      <c r="D99" s="2"/>
      <c r="E99" s="2"/>
    </row>
  </sheetData>
  <mergeCells count="8">
    <mergeCell ref="A88:G88"/>
    <mergeCell ref="D97:G97"/>
    <mergeCell ref="D98:G98"/>
    <mergeCell ref="A4:G4"/>
    <mergeCell ref="A5:G5"/>
    <mergeCell ref="A6:G6"/>
    <mergeCell ref="A7:G7"/>
    <mergeCell ref="B10:F10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/>
  </sheetViews>
  <sheetFormatPr baseColWidth="10" defaultRowHeight="15.75" x14ac:dyDescent="0.25"/>
  <cols>
    <col min="1" max="1" width="24.140625" style="1" customWidth="1"/>
    <col min="2" max="2" width="16.5703125" style="1" customWidth="1"/>
    <col min="3" max="4" width="17.5703125" style="1" customWidth="1"/>
    <col min="5" max="5" width="14.28515625" style="1" customWidth="1"/>
    <col min="6" max="6" width="14.140625" style="1" customWidth="1"/>
    <col min="7" max="7" width="14.7109375" style="1" customWidth="1"/>
    <col min="8" max="8" width="11.42578125" style="1"/>
    <col min="9" max="9" width="11.7109375" style="1" bestFit="1" customWidth="1"/>
    <col min="10" max="16384" width="11.42578125" style="1"/>
  </cols>
  <sheetData>
    <row r="2" spans="1:9" ht="27" x14ac:dyDescent="0.35">
      <c r="G2" s="210" t="s">
        <v>307</v>
      </c>
    </row>
    <row r="3" spans="1:9" ht="16.5" thickBot="1" x14ac:dyDescent="0.3"/>
    <row r="4" spans="1:9" x14ac:dyDescent="0.25">
      <c r="A4" s="268" t="s">
        <v>161</v>
      </c>
      <c r="B4" s="251"/>
      <c r="C4" s="251"/>
      <c r="D4" s="251"/>
      <c r="E4" s="251"/>
      <c r="F4" s="251"/>
      <c r="G4" s="269"/>
    </row>
    <row r="5" spans="1:9" x14ac:dyDescent="0.25">
      <c r="A5" s="265" t="s">
        <v>115</v>
      </c>
      <c r="B5" s="266"/>
      <c r="C5" s="266"/>
      <c r="D5" s="266"/>
      <c r="E5" s="266"/>
      <c r="F5" s="266"/>
      <c r="G5" s="267"/>
    </row>
    <row r="6" spans="1:9" ht="16.5" customHeight="1" x14ac:dyDescent="0.25">
      <c r="A6" s="265" t="s">
        <v>119</v>
      </c>
      <c r="B6" s="266"/>
      <c r="C6" s="266"/>
      <c r="D6" s="266"/>
      <c r="E6" s="266"/>
      <c r="F6" s="266"/>
      <c r="G6" s="267"/>
    </row>
    <row r="7" spans="1:9" ht="16.5" customHeight="1" thickBot="1" x14ac:dyDescent="0.3">
      <c r="A7" s="241" t="s">
        <v>302</v>
      </c>
      <c r="B7" s="242"/>
      <c r="C7" s="242"/>
      <c r="D7" s="242"/>
      <c r="E7" s="242"/>
      <c r="F7" s="242"/>
      <c r="G7" s="243"/>
    </row>
    <row r="8" spans="1:9" ht="16.5" thickBot="1" x14ac:dyDescent="0.3">
      <c r="A8" s="57"/>
      <c r="B8" s="270" t="s">
        <v>51</v>
      </c>
      <c r="C8" s="271"/>
      <c r="D8" s="271"/>
      <c r="E8" s="271"/>
      <c r="F8" s="272"/>
      <c r="G8" s="58"/>
    </row>
    <row r="9" spans="1:9" ht="32.25" thickBot="1" x14ac:dyDescent="0.3">
      <c r="A9" s="59" t="s">
        <v>14</v>
      </c>
      <c r="B9" s="50" t="s">
        <v>53</v>
      </c>
      <c r="C9" s="51" t="s">
        <v>54</v>
      </c>
      <c r="D9" s="51" t="s">
        <v>31</v>
      </c>
      <c r="E9" s="51" t="s">
        <v>32</v>
      </c>
      <c r="F9" s="52" t="s">
        <v>55</v>
      </c>
      <c r="G9" s="123" t="s">
        <v>52</v>
      </c>
    </row>
    <row r="10" spans="1:9" ht="20.25" customHeight="1" thickBot="1" x14ac:dyDescent="0.3">
      <c r="A10" s="124"/>
      <c r="B10" s="54">
        <v>1</v>
      </c>
      <c r="C10" s="54">
        <v>2</v>
      </c>
      <c r="D10" s="53" t="s">
        <v>56</v>
      </c>
      <c r="E10" s="54">
        <v>4</v>
      </c>
      <c r="F10" s="54">
        <v>5</v>
      </c>
      <c r="G10" s="125" t="s">
        <v>57</v>
      </c>
    </row>
    <row r="11" spans="1:9" x14ac:dyDescent="0.25">
      <c r="A11" s="11"/>
      <c r="B11" s="76"/>
      <c r="C11" s="76"/>
      <c r="D11" s="76"/>
      <c r="E11" s="76"/>
      <c r="F11" s="76"/>
      <c r="G11" s="126"/>
    </row>
    <row r="12" spans="1:9" ht="16.5" x14ac:dyDescent="0.25">
      <c r="A12" s="127" t="s">
        <v>116</v>
      </c>
      <c r="B12" s="101">
        <v>258968096</v>
      </c>
      <c r="C12" s="101">
        <v>1534112.78</v>
      </c>
      <c r="D12" s="101">
        <f>B12+C12</f>
        <v>260502208.78</v>
      </c>
      <c r="E12" s="101">
        <v>178979637.99000016</v>
      </c>
      <c r="F12" s="101">
        <f>178979637.99-3488690.68</f>
        <v>175490947.31</v>
      </c>
      <c r="G12" s="128">
        <f>D12-E12</f>
        <v>81522570.789999843</v>
      </c>
    </row>
    <row r="13" spans="1:9" ht="16.5" x14ac:dyDescent="0.25">
      <c r="A13" s="11"/>
      <c r="B13" s="101"/>
      <c r="C13" s="101"/>
      <c r="D13" s="101"/>
      <c r="E13" s="101"/>
      <c r="F13" s="101"/>
      <c r="G13" s="128"/>
    </row>
    <row r="14" spans="1:9" ht="16.5" x14ac:dyDescent="0.25">
      <c r="A14" s="11"/>
      <c r="B14" s="101"/>
      <c r="C14" s="101"/>
      <c r="D14" s="101"/>
      <c r="E14" s="101"/>
      <c r="F14" s="101"/>
      <c r="G14" s="128"/>
    </row>
    <row r="15" spans="1:9" ht="16.5" x14ac:dyDescent="0.25">
      <c r="A15" s="127" t="s">
        <v>117</v>
      </c>
      <c r="B15" s="101">
        <v>169996</v>
      </c>
      <c r="C15" s="101">
        <v>5592945.1900000004</v>
      </c>
      <c r="D15" s="101">
        <f>B15+C15</f>
        <v>5762941.1900000004</v>
      </c>
      <c r="E15" s="101">
        <v>3815377.8200000008</v>
      </c>
      <c r="F15" s="101">
        <v>3815377.8200000008</v>
      </c>
      <c r="G15" s="128">
        <f>D15-E15</f>
        <v>1947563.3699999996</v>
      </c>
      <c r="I15" s="96"/>
    </row>
    <row r="16" spans="1:9" ht="16.5" x14ac:dyDescent="0.25">
      <c r="A16" s="11"/>
      <c r="B16" s="101"/>
      <c r="C16" s="101"/>
      <c r="D16" s="101"/>
      <c r="E16" s="101"/>
      <c r="F16" s="101"/>
      <c r="G16" s="128"/>
    </row>
    <row r="17" spans="1:7" ht="16.5" x14ac:dyDescent="0.25">
      <c r="A17" s="11"/>
      <c r="B17" s="101"/>
      <c r="C17" s="101"/>
      <c r="D17" s="101"/>
      <c r="E17" s="101"/>
      <c r="F17" s="101"/>
      <c r="G17" s="128"/>
    </row>
    <row r="18" spans="1:7" ht="47.25" x14ac:dyDescent="0.25">
      <c r="A18" s="127" t="s">
        <v>118</v>
      </c>
      <c r="B18" s="101"/>
      <c r="C18" s="101"/>
      <c r="D18" s="101"/>
      <c r="E18" s="101"/>
      <c r="F18" s="101"/>
      <c r="G18" s="128"/>
    </row>
    <row r="19" spans="1:7" ht="16.5" x14ac:dyDescent="0.25">
      <c r="A19" s="127"/>
      <c r="B19" s="101"/>
      <c r="C19" s="101"/>
      <c r="D19" s="101"/>
      <c r="E19" s="101"/>
      <c r="F19" s="101"/>
      <c r="G19" s="128"/>
    </row>
    <row r="20" spans="1:7" ht="31.5" x14ac:dyDescent="0.25">
      <c r="A20" s="127" t="s">
        <v>19</v>
      </c>
      <c r="B20" s="101">
        <v>4685860</v>
      </c>
      <c r="C20" s="101">
        <v>0</v>
      </c>
      <c r="D20" s="101">
        <f>B20+C20</f>
        <v>4685860</v>
      </c>
      <c r="E20" s="101">
        <v>3272541.6</v>
      </c>
      <c r="F20" s="101">
        <v>3272541.6</v>
      </c>
      <c r="G20" s="128">
        <f>D20-E20</f>
        <v>1413318.4</v>
      </c>
    </row>
    <row r="21" spans="1:7" ht="16.5" x14ac:dyDescent="0.25">
      <c r="A21" s="127"/>
      <c r="B21" s="101"/>
      <c r="C21" s="101"/>
      <c r="D21" s="101"/>
      <c r="E21" s="101"/>
      <c r="F21" s="101"/>
      <c r="G21" s="128"/>
    </row>
    <row r="22" spans="1:7" ht="16.5" x14ac:dyDescent="0.25">
      <c r="A22" s="127" t="s">
        <v>159</v>
      </c>
      <c r="B22" s="101"/>
      <c r="C22" s="101"/>
      <c r="D22" s="101"/>
      <c r="E22" s="101"/>
      <c r="F22" s="101"/>
      <c r="G22" s="128"/>
    </row>
    <row r="23" spans="1:7" ht="17.25" thickBot="1" x14ac:dyDescent="0.3">
      <c r="A23" s="129"/>
      <c r="B23" s="107"/>
      <c r="C23" s="107"/>
      <c r="D23" s="107"/>
      <c r="E23" s="107"/>
      <c r="F23" s="107"/>
      <c r="G23" s="130"/>
    </row>
    <row r="24" spans="1:7" ht="16.5" thickBot="1" x14ac:dyDescent="0.3">
      <c r="A24" s="131" t="s">
        <v>106</v>
      </c>
      <c r="B24" s="132">
        <f>SUM(B12:B20)</f>
        <v>263823952</v>
      </c>
      <c r="C24" s="132">
        <f t="shared" ref="C24:F24" si="0">SUM(C12:C20)</f>
        <v>7127057.9700000007</v>
      </c>
      <c r="D24" s="132">
        <f>B24+C24</f>
        <v>270951009.97000003</v>
      </c>
      <c r="E24" s="132">
        <f t="shared" si="0"/>
        <v>186067557.41000015</v>
      </c>
      <c r="F24" s="132">
        <f t="shared" si="0"/>
        <v>182578866.72999999</v>
      </c>
      <c r="G24" s="133">
        <f>D24-E24</f>
        <v>84883452.559999883</v>
      </c>
    </row>
    <row r="25" spans="1:7" ht="16.5" thickBot="1" x14ac:dyDescent="0.3">
      <c r="A25" s="122"/>
      <c r="B25" s="122"/>
      <c r="C25" s="122"/>
      <c r="D25" s="122"/>
      <c r="E25" s="122"/>
      <c r="F25" s="122"/>
      <c r="G25" s="122"/>
    </row>
    <row r="26" spans="1:7" ht="25.5" customHeight="1" thickTop="1" x14ac:dyDescent="0.25">
      <c r="A26" s="264" t="s">
        <v>160</v>
      </c>
      <c r="B26" s="264"/>
      <c r="C26" s="264"/>
      <c r="D26" s="264"/>
      <c r="E26" s="264"/>
      <c r="F26" s="264"/>
      <c r="G26" s="264"/>
    </row>
    <row r="27" spans="1:7" x14ac:dyDescent="0.25">
      <c r="A27" s="86"/>
      <c r="B27" s="86"/>
      <c r="C27" s="86"/>
      <c r="D27" s="87"/>
      <c r="E27" s="87"/>
      <c r="F27" s="86"/>
      <c r="G27" s="86"/>
    </row>
    <row r="28" spans="1:7" x14ac:dyDescent="0.25">
      <c r="B28" s="96"/>
      <c r="C28" s="96"/>
      <c r="D28" s="96"/>
      <c r="E28" s="96"/>
      <c r="F28" s="96"/>
      <c r="G28" s="96"/>
    </row>
    <row r="29" spans="1:7" x14ac:dyDescent="0.25">
      <c r="D29" s="85"/>
      <c r="E29" s="85"/>
      <c r="F29" s="85"/>
      <c r="G29" s="85"/>
    </row>
    <row r="30" spans="1:7" x14ac:dyDescent="0.25">
      <c r="D30" s="220" t="s">
        <v>162</v>
      </c>
      <c r="E30" s="220"/>
      <c r="F30" s="220"/>
      <c r="G30" s="220"/>
    </row>
    <row r="31" spans="1:7" ht="16.5" x14ac:dyDescent="0.3">
      <c r="D31" s="221" t="s">
        <v>163</v>
      </c>
      <c r="E31" s="221"/>
      <c r="F31" s="221"/>
      <c r="G31" s="221"/>
    </row>
  </sheetData>
  <mergeCells count="8">
    <mergeCell ref="D31:G31"/>
    <mergeCell ref="D30:G30"/>
    <mergeCell ref="A26:G26"/>
    <mergeCell ref="A6:G6"/>
    <mergeCell ref="A4:G4"/>
    <mergeCell ref="A5:G5"/>
    <mergeCell ref="A7:G7"/>
    <mergeCell ref="B8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workbookViewId="0">
      <selection activeCell="G2" sqref="G2"/>
    </sheetView>
  </sheetViews>
  <sheetFormatPr baseColWidth="10" defaultRowHeight="15.75" x14ac:dyDescent="0.25"/>
  <cols>
    <col min="1" max="1" width="17.5703125" style="1" customWidth="1"/>
    <col min="2" max="2" width="19.140625" style="1" customWidth="1"/>
    <col min="3" max="3" width="18.7109375" style="1" customWidth="1"/>
    <col min="4" max="4" width="19.140625" style="1" customWidth="1"/>
    <col min="5" max="5" width="18" style="1" customWidth="1"/>
    <col min="6" max="6" width="20.140625" style="1" customWidth="1"/>
    <col min="7" max="7" width="21.5703125" style="1" customWidth="1"/>
    <col min="8" max="8" width="11.42578125" style="1"/>
    <col min="9" max="9" width="12.28515625" style="1" bestFit="1" customWidth="1"/>
    <col min="10" max="16384" width="11.42578125" style="1"/>
  </cols>
  <sheetData>
    <row r="2" spans="1:7" ht="27" x14ac:dyDescent="0.35">
      <c r="G2" s="210" t="s">
        <v>308</v>
      </c>
    </row>
    <row r="3" spans="1:7" ht="16.5" thickBot="1" x14ac:dyDescent="0.3"/>
    <row r="4" spans="1:7" x14ac:dyDescent="0.25">
      <c r="A4" s="275" t="s">
        <v>164</v>
      </c>
      <c r="B4" s="276"/>
      <c r="C4" s="276"/>
      <c r="D4" s="276"/>
      <c r="E4" s="276"/>
      <c r="F4" s="276"/>
      <c r="G4" s="277"/>
    </row>
    <row r="5" spans="1:7" x14ac:dyDescent="0.25">
      <c r="A5" s="278" t="s">
        <v>115</v>
      </c>
      <c r="B5" s="279"/>
      <c r="C5" s="279"/>
      <c r="D5" s="279"/>
      <c r="E5" s="279"/>
      <c r="F5" s="279"/>
      <c r="G5" s="280"/>
    </row>
    <row r="6" spans="1:7" x14ac:dyDescent="0.25">
      <c r="A6" s="278" t="s">
        <v>120</v>
      </c>
      <c r="B6" s="279"/>
      <c r="C6" s="279"/>
      <c r="D6" s="279"/>
      <c r="E6" s="279"/>
      <c r="F6" s="279"/>
      <c r="G6" s="280"/>
    </row>
    <row r="7" spans="1:7" x14ac:dyDescent="0.25">
      <c r="A7" s="241" t="s">
        <v>302</v>
      </c>
      <c r="B7" s="242"/>
      <c r="C7" s="242"/>
      <c r="D7" s="242"/>
      <c r="E7" s="242"/>
      <c r="F7" s="242"/>
      <c r="G7" s="243"/>
    </row>
    <row r="8" spans="1:7" ht="16.5" thickBot="1" x14ac:dyDescent="0.3">
      <c r="A8" s="57"/>
      <c r="B8" s="281" t="s">
        <v>51</v>
      </c>
      <c r="C8" s="282"/>
      <c r="D8" s="282"/>
      <c r="E8" s="282"/>
      <c r="F8" s="283"/>
      <c r="G8" s="58"/>
    </row>
    <row r="9" spans="1:7" x14ac:dyDescent="0.25">
      <c r="A9" s="57"/>
      <c r="B9" s="108"/>
      <c r="C9" s="273" t="s">
        <v>54</v>
      </c>
      <c r="D9" s="109"/>
      <c r="E9" s="109"/>
      <c r="F9" s="110"/>
      <c r="G9" s="112" t="s">
        <v>52</v>
      </c>
    </row>
    <row r="10" spans="1:7" ht="16.5" thickBot="1" x14ac:dyDescent="0.3">
      <c r="A10" s="59" t="s">
        <v>14</v>
      </c>
      <c r="B10" s="111" t="s">
        <v>53</v>
      </c>
      <c r="C10" s="274"/>
      <c r="D10" s="62" t="s">
        <v>31</v>
      </c>
      <c r="E10" s="62" t="s">
        <v>32</v>
      </c>
      <c r="F10" s="100" t="s">
        <v>55</v>
      </c>
      <c r="G10" s="60"/>
    </row>
    <row r="11" spans="1:7" ht="16.5" thickBot="1" x14ac:dyDescent="0.3">
      <c r="A11" s="61"/>
      <c r="B11" s="62">
        <v>1</v>
      </c>
      <c r="C11" s="62">
        <v>2</v>
      </c>
      <c r="D11" s="62" t="s">
        <v>56</v>
      </c>
      <c r="E11" s="62">
        <v>4</v>
      </c>
      <c r="F11" s="62">
        <v>5</v>
      </c>
      <c r="G11" s="100" t="s">
        <v>57</v>
      </c>
    </row>
    <row r="12" spans="1:7" x14ac:dyDescent="0.25">
      <c r="A12" s="12" t="s">
        <v>165</v>
      </c>
      <c r="B12" s="90">
        <v>2312446.08</v>
      </c>
      <c r="C12" s="90"/>
      <c r="D12" s="90">
        <f>B12+C12</f>
        <v>2312446.08</v>
      </c>
      <c r="E12" s="90">
        <v>2252618.19</v>
      </c>
      <c r="F12" s="90">
        <v>2252618.19</v>
      </c>
      <c r="G12" s="90">
        <f>D12-E12</f>
        <v>59827.89000000013</v>
      </c>
    </row>
    <row r="13" spans="1:7" x14ac:dyDescent="0.25">
      <c r="A13" s="12" t="s">
        <v>166</v>
      </c>
      <c r="B13" s="90">
        <v>1296567.98</v>
      </c>
      <c r="C13" s="90">
        <v>208270.75</v>
      </c>
      <c r="D13" s="90">
        <f t="shared" ref="D13:D38" si="0">B13+C13</f>
        <v>1504838.73</v>
      </c>
      <c r="E13" s="90">
        <v>1504838.73</v>
      </c>
      <c r="F13" s="90">
        <v>1504838.73</v>
      </c>
      <c r="G13" s="90">
        <f t="shared" ref="G13:G38" si="1">D13-E13</f>
        <v>0</v>
      </c>
    </row>
    <row r="14" spans="1:7" x14ac:dyDescent="0.25">
      <c r="A14" s="12" t="s">
        <v>167</v>
      </c>
      <c r="B14" s="90">
        <v>830560.36</v>
      </c>
      <c r="C14" s="90">
        <v>300608.99</v>
      </c>
      <c r="D14" s="90">
        <f t="shared" si="0"/>
        <v>1131169.3500000001</v>
      </c>
      <c r="E14" s="90">
        <v>1131169.3500000001</v>
      </c>
      <c r="F14" s="90">
        <v>1131169.3500000001</v>
      </c>
      <c r="G14" s="90">
        <f t="shared" si="1"/>
        <v>0</v>
      </c>
    </row>
    <row r="15" spans="1:7" x14ac:dyDescent="0.25">
      <c r="A15" s="12" t="s">
        <v>168</v>
      </c>
      <c r="B15" s="90">
        <v>1035358.84</v>
      </c>
      <c r="C15" s="90">
        <v>194172.72</v>
      </c>
      <c r="D15" s="90">
        <f t="shared" si="0"/>
        <v>1229531.56</v>
      </c>
      <c r="E15" s="90">
        <v>1229531.56</v>
      </c>
      <c r="F15" s="90">
        <v>1229531.56</v>
      </c>
      <c r="G15" s="90">
        <f t="shared" si="1"/>
        <v>0</v>
      </c>
    </row>
    <row r="16" spans="1:7" x14ac:dyDescent="0.25">
      <c r="A16" s="12" t="s">
        <v>169</v>
      </c>
      <c r="B16" s="90">
        <v>1937459.37</v>
      </c>
      <c r="C16" s="90">
        <v>814050.5</v>
      </c>
      <c r="D16" s="90">
        <f t="shared" si="0"/>
        <v>2751509.87</v>
      </c>
      <c r="E16" s="90">
        <v>2751509.8700000006</v>
      </c>
      <c r="F16" s="90">
        <v>2751509.8700000006</v>
      </c>
      <c r="G16" s="90">
        <f t="shared" si="1"/>
        <v>0</v>
      </c>
    </row>
    <row r="17" spans="1:7" x14ac:dyDescent="0.25">
      <c r="A17" s="12" t="s">
        <v>170</v>
      </c>
      <c r="B17" s="90">
        <v>171627914.38</v>
      </c>
      <c r="C17" s="90">
        <v>-44554135.890000001</v>
      </c>
      <c r="D17" s="90">
        <f t="shared" si="0"/>
        <v>127073778.48999999</v>
      </c>
      <c r="E17" s="90">
        <v>42943350.420000002</v>
      </c>
      <c r="F17" s="90">
        <f>42943350.42-3488690.68</f>
        <v>39454659.740000002</v>
      </c>
      <c r="G17" s="90">
        <f t="shared" si="1"/>
        <v>84130428.069999993</v>
      </c>
    </row>
    <row r="18" spans="1:7" x14ac:dyDescent="0.25">
      <c r="A18" s="12" t="s">
        <v>171</v>
      </c>
      <c r="B18" s="90">
        <v>4933021.17</v>
      </c>
      <c r="C18" s="90">
        <v>538689.52</v>
      </c>
      <c r="D18" s="90">
        <f t="shared" si="0"/>
        <v>5471710.6899999995</v>
      </c>
      <c r="E18" s="90">
        <v>5471710.6900000004</v>
      </c>
      <c r="F18" s="90">
        <v>5471710.6900000004</v>
      </c>
      <c r="G18" s="90">
        <f t="shared" si="1"/>
        <v>0</v>
      </c>
    </row>
    <row r="19" spans="1:7" x14ac:dyDescent="0.25">
      <c r="A19" s="12" t="s">
        <v>172</v>
      </c>
      <c r="B19" s="90">
        <v>10182681.02</v>
      </c>
      <c r="C19" s="90">
        <v>2104641.23</v>
      </c>
      <c r="D19" s="90">
        <f t="shared" si="0"/>
        <v>12287322.25</v>
      </c>
      <c r="E19" s="90">
        <v>12287322.249999998</v>
      </c>
      <c r="F19" s="90">
        <f>12287322.25</f>
        <v>12287322.25</v>
      </c>
      <c r="G19" s="90">
        <f t="shared" si="1"/>
        <v>0</v>
      </c>
    </row>
    <row r="20" spans="1:7" x14ac:dyDescent="0.25">
      <c r="A20" s="12" t="s">
        <v>173</v>
      </c>
      <c r="B20" s="90">
        <v>4309119.25</v>
      </c>
      <c r="C20" s="90">
        <v>1195484.6399999999</v>
      </c>
      <c r="D20" s="90">
        <f t="shared" si="0"/>
        <v>5504603.8899999997</v>
      </c>
      <c r="E20" s="90">
        <v>5504603.8900000006</v>
      </c>
      <c r="F20" s="90">
        <v>5504603.8900000006</v>
      </c>
      <c r="G20" s="90">
        <f t="shared" si="1"/>
        <v>0</v>
      </c>
    </row>
    <row r="21" spans="1:7" x14ac:dyDescent="0.25">
      <c r="A21" s="12" t="s">
        <v>174</v>
      </c>
      <c r="B21" s="90">
        <v>272303.21000000002</v>
      </c>
      <c r="C21" s="90"/>
      <c r="D21" s="90">
        <f t="shared" si="0"/>
        <v>272303.21000000002</v>
      </c>
      <c r="E21" s="90">
        <v>206750.20999999993</v>
      </c>
      <c r="F21" s="90">
        <v>206750.20999999993</v>
      </c>
      <c r="G21" s="90">
        <f t="shared" si="1"/>
        <v>65553.000000000087</v>
      </c>
    </row>
    <row r="22" spans="1:7" x14ac:dyDescent="0.25">
      <c r="A22" s="12" t="s">
        <v>175</v>
      </c>
      <c r="B22" s="90">
        <v>19351241.219999999</v>
      </c>
      <c r="C22" s="90">
        <v>3016783.84</v>
      </c>
      <c r="D22" s="90">
        <f t="shared" si="0"/>
        <v>22368025.059999999</v>
      </c>
      <c r="E22" s="90">
        <v>22368025.059999991</v>
      </c>
      <c r="F22" s="90">
        <v>22368025.059999991</v>
      </c>
      <c r="G22" s="90">
        <f t="shared" si="1"/>
        <v>0</v>
      </c>
    </row>
    <row r="23" spans="1:7" x14ac:dyDescent="0.25">
      <c r="A23" s="12" t="s">
        <v>176</v>
      </c>
      <c r="B23" s="90">
        <v>1579278.12</v>
      </c>
      <c r="C23" s="90">
        <v>358736.06</v>
      </c>
      <c r="D23" s="90">
        <f t="shared" si="0"/>
        <v>1938014.1800000002</v>
      </c>
      <c r="E23" s="90">
        <v>1938014.1800000002</v>
      </c>
      <c r="F23" s="90">
        <v>1938014.1800000002</v>
      </c>
      <c r="G23" s="90">
        <f t="shared" si="1"/>
        <v>0</v>
      </c>
    </row>
    <row r="24" spans="1:7" x14ac:dyDescent="0.25">
      <c r="A24" s="12" t="s">
        <v>177</v>
      </c>
      <c r="B24" s="90">
        <v>551834.54</v>
      </c>
      <c r="C24" s="90">
        <v>237005.66</v>
      </c>
      <c r="D24" s="90">
        <f t="shared" si="0"/>
        <v>788840.20000000007</v>
      </c>
      <c r="E24" s="90">
        <v>788840.20000000007</v>
      </c>
      <c r="F24" s="90">
        <v>788840.20000000007</v>
      </c>
      <c r="G24" s="90">
        <f t="shared" si="1"/>
        <v>0</v>
      </c>
    </row>
    <row r="25" spans="1:7" x14ac:dyDescent="0.25">
      <c r="A25" s="12" t="s">
        <v>178</v>
      </c>
      <c r="B25" s="90">
        <v>1807437.78</v>
      </c>
      <c r="C25" s="90"/>
      <c r="D25" s="90">
        <f t="shared" si="0"/>
        <v>1807437.78</v>
      </c>
      <c r="E25" s="90">
        <v>1706748.4699999997</v>
      </c>
      <c r="F25" s="90">
        <v>1706748.4699999997</v>
      </c>
      <c r="G25" s="90">
        <f t="shared" si="1"/>
        <v>100689.31000000029</v>
      </c>
    </row>
    <row r="26" spans="1:7" x14ac:dyDescent="0.25">
      <c r="A26" s="12" t="s">
        <v>179</v>
      </c>
      <c r="B26" s="90">
        <v>332350.5</v>
      </c>
      <c r="C26" s="90">
        <v>146575.98000000001</v>
      </c>
      <c r="D26" s="90">
        <f t="shared" si="0"/>
        <v>478926.48</v>
      </c>
      <c r="E26" s="90">
        <v>478926.48</v>
      </c>
      <c r="F26" s="90">
        <v>478926.48</v>
      </c>
      <c r="G26" s="90">
        <f t="shared" si="1"/>
        <v>0</v>
      </c>
    </row>
    <row r="27" spans="1:7" x14ac:dyDescent="0.25">
      <c r="A27" s="12" t="s">
        <v>180</v>
      </c>
      <c r="B27" s="90">
        <v>716413.56</v>
      </c>
      <c r="C27" s="90"/>
      <c r="D27" s="90">
        <f t="shared" si="0"/>
        <v>716413.56</v>
      </c>
      <c r="E27" s="90">
        <v>590865.25</v>
      </c>
      <c r="F27" s="90">
        <v>590865.25</v>
      </c>
      <c r="G27" s="90">
        <f t="shared" si="1"/>
        <v>125548.31000000006</v>
      </c>
    </row>
    <row r="28" spans="1:7" x14ac:dyDescent="0.25">
      <c r="A28" s="12" t="s">
        <v>181</v>
      </c>
      <c r="B28" s="90">
        <v>787762.27</v>
      </c>
      <c r="C28" s="90">
        <v>38128.959999999999</v>
      </c>
      <c r="D28" s="90">
        <f t="shared" si="0"/>
        <v>825891.23</v>
      </c>
      <c r="E28" s="90">
        <v>825891.22999999986</v>
      </c>
      <c r="F28" s="90">
        <v>825891.22999999986</v>
      </c>
      <c r="G28" s="90">
        <f t="shared" si="1"/>
        <v>0</v>
      </c>
    </row>
    <row r="29" spans="1:7" x14ac:dyDescent="0.25">
      <c r="A29" s="12" t="s">
        <v>182</v>
      </c>
      <c r="B29" s="90">
        <v>4617112.59</v>
      </c>
      <c r="C29" s="90">
        <v>247552.41</v>
      </c>
      <c r="D29" s="90">
        <f t="shared" si="0"/>
        <v>4864665</v>
      </c>
      <c r="E29" s="90">
        <v>4864665</v>
      </c>
      <c r="F29" s="90">
        <v>4864665</v>
      </c>
      <c r="G29" s="90">
        <f t="shared" si="1"/>
        <v>0</v>
      </c>
    </row>
    <row r="30" spans="1:7" x14ac:dyDescent="0.25">
      <c r="A30" s="12" t="s">
        <v>183</v>
      </c>
      <c r="B30" s="90">
        <v>1857488.09</v>
      </c>
      <c r="C30" s="90"/>
      <c r="D30" s="90">
        <f t="shared" si="0"/>
        <v>1857488.09</v>
      </c>
      <c r="E30" s="90">
        <v>1761036.99</v>
      </c>
      <c r="F30" s="90">
        <v>1761036.99</v>
      </c>
      <c r="G30" s="90">
        <f t="shared" si="1"/>
        <v>96451.100000000093</v>
      </c>
    </row>
    <row r="31" spans="1:7" x14ac:dyDescent="0.25">
      <c r="A31" s="12" t="s">
        <v>184</v>
      </c>
      <c r="B31" s="90">
        <v>5612020.2699999996</v>
      </c>
      <c r="C31" s="90">
        <v>15738087.99</v>
      </c>
      <c r="D31" s="90">
        <f t="shared" si="0"/>
        <v>21350108.259999998</v>
      </c>
      <c r="E31" s="90">
        <v>21350108.259999998</v>
      </c>
      <c r="F31" s="90">
        <v>21350108.259999998</v>
      </c>
      <c r="G31" s="90">
        <f t="shared" si="1"/>
        <v>0</v>
      </c>
    </row>
    <row r="32" spans="1:7" x14ac:dyDescent="0.25">
      <c r="A32" s="12" t="s">
        <v>185</v>
      </c>
      <c r="B32" s="90">
        <v>5665174.4299999997</v>
      </c>
      <c r="C32" s="90">
        <v>15139988.300000001</v>
      </c>
      <c r="D32" s="90">
        <f t="shared" si="0"/>
        <v>20805162.73</v>
      </c>
      <c r="E32" s="90">
        <v>20805162.73</v>
      </c>
      <c r="F32" s="90">
        <v>20805162.73</v>
      </c>
      <c r="G32" s="90">
        <f t="shared" si="1"/>
        <v>0</v>
      </c>
    </row>
    <row r="33" spans="1:9" x14ac:dyDescent="0.25">
      <c r="A33" s="12" t="s">
        <v>186</v>
      </c>
      <c r="B33" s="90">
        <v>155503.93</v>
      </c>
      <c r="C33" s="90">
        <v>68580.94</v>
      </c>
      <c r="D33" s="90">
        <f t="shared" si="0"/>
        <v>224084.87</v>
      </c>
      <c r="E33" s="90">
        <v>224084.87</v>
      </c>
      <c r="F33" s="90">
        <v>224084.87</v>
      </c>
      <c r="G33" s="90">
        <f t="shared" si="1"/>
        <v>0</v>
      </c>
    </row>
    <row r="34" spans="1:9" x14ac:dyDescent="0.25">
      <c r="A34" s="12" t="s">
        <v>187</v>
      </c>
      <c r="B34" s="90">
        <v>9834702.5299999993</v>
      </c>
      <c r="C34" s="90">
        <v>7102360.2300000004</v>
      </c>
      <c r="D34" s="90">
        <f t="shared" si="0"/>
        <v>16937062.759999998</v>
      </c>
      <c r="E34" s="90">
        <v>16937062.760000005</v>
      </c>
      <c r="F34" s="90">
        <v>16937062.760000005</v>
      </c>
      <c r="G34" s="90">
        <f t="shared" si="1"/>
        <v>0</v>
      </c>
    </row>
    <row r="35" spans="1:9" x14ac:dyDescent="0.25">
      <c r="A35" s="12" t="s">
        <v>188</v>
      </c>
      <c r="B35" s="90">
        <v>3845227.14</v>
      </c>
      <c r="C35" s="90">
        <v>2116375.62</v>
      </c>
      <c r="D35" s="90">
        <f t="shared" si="0"/>
        <v>5961602.7599999998</v>
      </c>
      <c r="E35" s="90">
        <v>5961602.7599999998</v>
      </c>
      <c r="F35" s="90">
        <v>5961602.7599999998</v>
      </c>
      <c r="G35" s="90">
        <f t="shared" si="1"/>
        <v>0</v>
      </c>
    </row>
    <row r="36" spans="1:9" x14ac:dyDescent="0.25">
      <c r="A36" s="12" t="s">
        <v>189</v>
      </c>
      <c r="B36" s="90">
        <f>177753.33</f>
        <v>177753.33</v>
      </c>
      <c r="C36" s="90">
        <v>58271.71</v>
      </c>
      <c r="D36" s="90">
        <f t="shared" si="0"/>
        <v>236025.03999999998</v>
      </c>
      <c r="E36" s="90">
        <v>236025.04000000004</v>
      </c>
      <c r="F36" s="90">
        <v>236020.04</v>
      </c>
      <c r="G36" s="90">
        <f t="shared" si="1"/>
        <v>0</v>
      </c>
    </row>
    <row r="37" spans="1:9" x14ac:dyDescent="0.25">
      <c r="A37" s="12" t="s">
        <v>190</v>
      </c>
      <c r="B37" s="90">
        <v>399968.82</v>
      </c>
      <c r="C37" s="90"/>
      <c r="D37" s="90">
        <f t="shared" si="0"/>
        <v>399968.82</v>
      </c>
      <c r="E37" s="90">
        <v>95016.939999999988</v>
      </c>
      <c r="F37" s="90">
        <v>95016.939999999988</v>
      </c>
      <c r="G37" s="90">
        <f t="shared" si="1"/>
        <v>304951.88</v>
      </c>
    </row>
    <row r="38" spans="1:9" x14ac:dyDescent="0.25">
      <c r="A38" s="12" t="s">
        <v>191</v>
      </c>
      <c r="B38" s="90">
        <v>7795250.2199999997</v>
      </c>
      <c r="C38" s="90">
        <v>2056825.81</v>
      </c>
      <c r="D38" s="90">
        <f t="shared" si="0"/>
        <v>9852076.0299999993</v>
      </c>
      <c r="E38" s="90">
        <v>9852076.0300000012</v>
      </c>
      <c r="F38" s="90">
        <v>9852076.0300000012</v>
      </c>
      <c r="G38" s="90">
        <f t="shared" si="1"/>
        <v>0</v>
      </c>
    </row>
    <row r="39" spans="1:9" x14ac:dyDescent="0.25">
      <c r="A39" s="12"/>
      <c r="B39" s="12"/>
      <c r="C39" s="12"/>
      <c r="D39" s="12"/>
      <c r="E39" s="12"/>
      <c r="F39" s="12"/>
      <c r="G39" s="12"/>
    </row>
    <row r="40" spans="1:9" x14ac:dyDescent="0.25">
      <c r="A40" s="12"/>
      <c r="B40" s="12"/>
      <c r="C40" s="12"/>
      <c r="D40" s="12"/>
      <c r="E40" s="12"/>
      <c r="F40" s="12"/>
      <c r="G40" s="12"/>
    </row>
    <row r="41" spans="1:9" ht="16.5" thickBot="1" x14ac:dyDescent="0.3">
      <c r="A41" s="56"/>
      <c r="B41" s="56"/>
      <c r="C41" s="56"/>
      <c r="D41" s="56"/>
      <c r="E41" s="56"/>
      <c r="F41" s="56"/>
      <c r="G41" s="56"/>
    </row>
    <row r="42" spans="1:9" ht="16.5" thickBot="1" x14ac:dyDescent="0.3">
      <c r="A42" s="55" t="s">
        <v>106</v>
      </c>
      <c r="B42" s="99">
        <f>SUM(B11:B41)</f>
        <v>263823952.00000003</v>
      </c>
      <c r="C42" s="99">
        <f t="shared" ref="C42:F42" si="2">SUM(C11:C41)</f>
        <v>7127057.9699999932</v>
      </c>
      <c r="D42" s="99">
        <f>B42+C42</f>
        <v>270951009.97000003</v>
      </c>
      <c r="E42" s="99">
        <f>SUM(E12:E38)</f>
        <v>186067557.40999997</v>
      </c>
      <c r="F42" s="99">
        <f t="shared" si="2"/>
        <v>182578866.72999996</v>
      </c>
      <c r="G42" s="99">
        <f>D42-E42</f>
        <v>84883452.560000062</v>
      </c>
      <c r="I42" s="96"/>
    </row>
    <row r="43" spans="1:9" ht="16.5" thickBot="1" x14ac:dyDescent="0.3">
      <c r="A43" s="115"/>
      <c r="B43" s="115"/>
      <c r="C43" s="115"/>
      <c r="D43" s="115"/>
      <c r="E43" s="115"/>
      <c r="F43" s="115"/>
      <c r="G43" s="115"/>
    </row>
    <row r="44" spans="1:9" ht="16.5" thickTop="1" x14ac:dyDescent="0.25">
      <c r="B44" s="96"/>
      <c r="C44" s="96"/>
      <c r="D44" s="96"/>
    </row>
    <row r="45" spans="1:9" ht="30.75" customHeight="1" x14ac:dyDescent="0.25">
      <c r="A45" s="222" t="s">
        <v>160</v>
      </c>
      <c r="B45" s="222"/>
      <c r="C45" s="222"/>
      <c r="D45" s="222"/>
      <c r="E45" s="222"/>
      <c r="F45" s="222"/>
      <c r="G45" s="222"/>
    </row>
    <row r="46" spans="1:9" x14ac:dyDescent="0.25">
      <c r="A46" s="86"/>
      <c r="B46" s="86"/>
      <c r="C46" s="86"/>
      <c r="D46" s="87"/>
      <c r="E46" s="87"/>
      <c r="F46" s="86"/>
      <c r="G46" s="86"/>
    </row>
    <row r="47" spans="1:9" x14ac:dyDescent="0.25">
      <c r="D47" s="2"/>
      <c r="E47" s="2"/>
    </row>
    <row r="48" spans="1:9" x14ac:dyDescent="0.25">
      <c r="D48" s="2"/>
      <c r="E48" s="2"/>
    </row>
    <row r="49" spans="4:7" x14ac:dyDescent="0.25">
      <c r="D49" s="2"/>
      <c r="E49" s="2"/>
    </row>
    <row r="50" spans="4:7" x14ac:dyDescent="0.25">
      <c r="D50" s="2"/>
      <c r="E50" s="2"/>
    </row>
    <row r="51" spans="4:7" x14ac:dyDescent="0.25">
      <c r="D51" s="2"/>
      <c r="E51" s="2"/>
    </row>
    <row r="52" spans="4:7" x14ac:dyDescent="0.25">
      <c r="D52" s="2"/>
      <c r="E52" s="2"/>
    </row>
    <row r="53" spans="4:7" x14ac:dyDescent="0.25">
      <c r="D53" s="85"/>
      <c r="E53" s="85"/>
      <c r="F53" s="85"/>
      <c r="G53" s="85"/>
    </row>
    <row r="54" spans="4:7" x14ac:dyDescent="0.25">
      <c r="D54" s="220" t="s">
        <v>162</v>
      </c>
      <c r="E54" s="220"/>
      <c r="F54" s="220"/>
      <c r="G54" s="220"/>
    </row>
    <row r="55" spans="4:7" ht="16.5" x14ac:dyDescent="0.3">
      <c r="D55" s="221" t="s">
        <v>163</v>
      </c>
      <c r="E55" s="221"/>
      <c r="F55" s="221"/>
      <c r="G55" s="221"/>
    </row>
  </sheetData>
  <mergeCells count="9">
    <mergeCell ref="D54:G54"/>
    <mergeCell ref="D55:G55"/>
    <mergeCell ref="C9:C10"/>
    <mergeCell ref="A4:G4"/>
    <mergeCell ref="A5:G5"/>
    <mergeCell ref="A6:G6"/>
    <mergeCell ref="A7:G7"/>
    <mergeCell ref="B8:F8"/>
    <mergeCell ref="A45:G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workbookViewId="0"/>
  </sheetViews>
  <sheetFormatPr baseColWidth="10" defaultRowHeight="15.75" x14ac:dyDescent="0.25"/>
  <cols>
    <col min="1" max="1" width="32.5703125" style="1" customWidth="1"/>
    <col min="2" max="6" width="13.7109375" style="1" bestFit="1" customWidth="1"/>
    <col min="7" max="7" width="14.5703125" style="1" bestFit="1" customWidth="1"/>
    <col min="8" max="16384" width="11.42578125" style="1"/>
  </cols>
  <sheetData>
    <row r="2" spans="1:7" ht="27" x14ac:dyDescent="0.35">
      <c r="G2" s="210" t="s">
        <v>443</v>
      </c>
    </row>
    <row r="3" spans="1:7" ht="16.5" thickBot="1" x14ac:dyDescent="0.3"/>
    <row r="4" spans="1:7" x14ac:dyDescent="0.25">
      <c r="A4" s="306" t="s">
        <v>161</v>
      </c>
      <c r="B4" s="307"/>
      <c r="C4" s="307"/>
      <c r="D4" s="307"/>
      <c r="E4" s="307"/>
      <c r="F4" s="307"/>
      <c r="G4" s="308"/>
    </row>
    <row r="5" spans="1:7" x14ac:dyDescent="0.25">
      <c r="A5" s="309" t="s">
        <v>115</v>
      </c>
      <c r="B5" s="266"/>
      <c r="C5" s="266"/>
      <c r="D5" s="266"/>
      <c r="E5" s="266"/>
      <c r="F5" s="266"/>
      <c r="G5" s="310"/>
    </row>
    <row r="6" spans="1:7" ht="16.5" thickBot="1" x14ac:dyDescent="0.3">
      <c r="A6" s="311" t="s">
        <v>319</v>
      </c>
      <c r="B6" s="266"/>
      <c r="C6" s="266"/>
      <c r="D6" s="266"/>
      <c r="E6" s="266"/>
      <c r="F6" s="266"/>
      <c r="G6" s="312"/>
    </row>
    <row r="7" spans="1:7" ht="16.5" thickBot="1" x14ac:dyDescent="0.3">
      <c r="A7" s="75"/>
      <c r="B7" s="231" t="s">
        <v>51</v>
      </c>
      <c r="C7" s="232"/>
      <c r="D7" s="232"/>
      <c r="E7" s="232"/>
      <c r="F7" s="233"/>
      <c r="G7" s="74"/>
    </row>
    <row r="8" spans="1:7" ht="32.25" thickBot="1" x14ac:dyDescent="0.3">
      <c r="A8" s="218" t="s">
        <v>14</v>
      </c>
      <c r="B8" s="116" t="s">
        <v>53</v>
      </c>
      <c r="C8" s="117" t="s">
        <v>54</v>
      </c>
      <c r="D8" s="117" t="s">
        <v>31</v>
      </c>
      <c r="E8" s="117" t="s">
        <v>32</v>
      </c>
      <c r="F8" s="214" t="s">
        <v>55</v>
      </c>
      <c r="G8" s="118" t="s">
        <v>52</v>
      </c>
    </row>
    <row r="9" spans="1:7" ht="16.5" customHeight="1" x14ac:dyDescent="0.25">
      <c r="A9" s="77"/>
      <c r="B9" s="119">
        <v>1</v>
      </c>
      <c r="C9" s="119">
        <v>2</v>
      </c>
      <c r="D9" s="119" t="s">
        <v>125</v>
      </c>
      <c r="E9" s="119">
        <v>4</v>
      </c>
      <c r="F9" s="119">
        <v>5</v>
      </c>
      <c r="G9" s="119" t="s">
        <v>126</v>
      </c>
    </row>
    <row r="10" spans="1:7" x14ac:dyDescent="0.25">
      <c r="A10" s="80" t="s">
        <v>127</v>
      </c>
      <c r="B10" s="12"/>
      <c r="C10" s="12"/>
      <c r="D10" s="12"/>
      <c r="E10" s="12"/>
      <c r="F10" s="12"/>
      <c r="G10" s="13"/>
    </row>
    <row r="11" spans="1:7" x14ac:dyDescent="0.25">
      <c r="A11" s="41" t="s">
        <v>128</v>
      </c>
      <c r="B11" s="12"/>
      <c r="C11" s="12"/>
      <c r="D11" s="12"/>
      <c r="E11" s="12"/>
      <c r="F11" s="12"/>
      <c r="G11" s="13"/>
    </row>
    <row r="12" spans="1:7" x14ac:dyDescent="0.25">
      <c r="A12" s="79" t="s">
        <v>129</v>
      </c>
      <c r="B12" s="12"/>
      <c r="C12" s="12"/>
      <c r="D12" s="12"/>
      <c r="E12" s="12"/>
      <c r="F12" s="12"/>
      <c r="G12" s="13"/>
    </row>
    <row r="13" spans="1:7" ht="31.5" x14ac:dyDescent="0.25">
      <c r="A13" s="41" t="s">
        <v>130</v>
      </c>
      <c r="B13" s="12"/>
      <c r="C13" s="12"/>
      <c r="D13" s="12"/>
      <c r="E13" s="12"/>
      <c r="F13" s="12"/>
      <c r="G13" s="13"/>
    </row>
    <row r="14" spans="1:7" x14ac:dyDescent="0.25">
      <c r="A14" s="41" t="s">
        <v>131</v>
      </c>
      <c r="B14" s="12"/>
      <c r="C14" s="12"/>
      <c r="D14" s="12"/>
      <c r="E14" s="12"/>
      <c r="F14" s="12"/>
      <c r="G14" s="13"/>
    </row>
    <row r="15" spans="1:7" ht="31.5" x14ac:dyDescent="0.25">
      <c r="A15" s="78" t="s">
        <v>132</v>
      </c>
      <c r="B15" s="12"/>
      <c r="C15" s="12"/>
      <c r="D15" s="12"/>
      <c r="E15" s="12"/>
      <c r="F15" s="12"/>
      <c r="G15" s="13"/>
    </row>
    <row r="16" spans="1:7" x14ac:dyDescent="0.25">
      <c r="A16" s="78" t="s">
        <v>133</v>
      </c>
      <c r="B16" s="12"/>
      <c r="C16" s="12"/>
      <c r="D16" s="12"/>
      <c r="E16" s="12"/>
      <c r="F16" s="12"/>
      <c r="G16" s="13"/>
    </row>
    <row r="17" spans="1:7" ht="31.5" x14ac:dyDescent="0.25">
      <c r="A17" s="78" t="s">
        <v>134</v>
      </c>
      <c r="B17" s="12"/>
      <c r="C17" s="12"/>
      <c r="D17" s="12"/>
      <c r="E17" s="12"/>
      <c r="F17" s="12"/>
      <c r="G17" s="13"/>
    </row>
    <row r="18" spans="1:7" x14ac:dyDescent="0.25">
      <c r="A18" s="78" t="s">
        <v>76</v>
      </c>
      <c r="B18" s="12"/>
      <c r="C18" s="12"/>
      <c r="D18" s="12"/>
      <c r="E18" s="12"/>
      <c r="F18" s="12"/>
      <c r="G18" s="13"/>
    </row>
    <row r="19" spans="1:7" x14ac:dyDescent="0.25">
      <c r="A19" s="3"/>
      <c r="B19" s="12"/>
      <c r="C19" s="12"/>
      <c r="D19" s="12"/>
      <c r="E19" s="12"/>
      <c r="F19" s="12"/>
      <c r="G19" s="13"/>
    </row>
    <row r="20" spans="1:7" x14ac:dyDescent="0.25">
      <c r="A20" s="6" t="s">
        <v>135</v>
      </c>
      <c r="B20" s="12"/>
      <c r="C20" s="12"/>
      <c r="D20" s="12"/>
      <c r="E20" s="12"/>
      <c r="F20" s="12"/>
      <c r="G20" s="13"/>
    </row>
    <row r="21" spans="1:7" x14ac:dyDescent="0.25">
      <c r="A21" s="78" t="s">
        <v>136</v>
      </c>
      <c r="B21" s="12"/>
      <c r="C21" s="12"/>
      <c r="D21" s="12"/>
      <c r="E21" s="12"/>
      <c r="F21" s="12"/>
      <c r="G21" s="13"/>
    </row>
    <row r="22" spans="1:7" ht="31.5" x14ac:dyDescent="0.25">
      <c r="A22" s="78" t="s">
        <v>137</v>
      </c>
      <c r="B22" s="12"/>
      <c r="C22" s="12"/>
      <c r="D22" s="12"/>
      <c r="E22" s="12"/>
      <c r="F22" s="12"/>
      <c r="G22" s="13"/>
    </row>
    <row r="23" spans="1:7" x14ac:dyDescent="0.25">
      <c r="A23" s="78" t="s">
        <v>138</v>
      </c>
      <c r="B23" s="12"/>
      <c r="C23" s="12"/>
      <c r="D23" s="12"/>
      <c r="E23" s="12"/>
      <c r="F23" s="12"/>
      <c r="G23" s="13"/>
    </row>
    <row r="24" spans="1:7" ht="31.5" x14ac:dyDescent="0.25">
      <c r="A24" s="78" t="s">
        <v>139</v>
      </c>
      <c r="B24" s="12"/>
      <c r="C24" s="12"/>
      <c r="D24" s="12"/>
      <c r="E24" s="12"/>
      <c r="F24" s="12"/>
      <c r="G24" s="13"/>
    </row>
    <row r="25" spans="1:7" x14ac:dyDescent="0.25">
      <c r="A25" s="78" t="s">
        <v>140</v>
      </c>
      <c r="B25" s="147">
        <v>263823952</v>
      </c>
      <c r="C25" s="147">
        <v>7127057.9700000007</v>
      </c>
      <c r="D25" s="147">
        <v>270951009.97000003</v>
      </c>
      <c r="E25" s="147">
        <v>186067557.41</v>
      </c>
      <c r="F25" s="147">
        <v>182578866.72999999</v>
      </c>
      <c r="G25" s="147">
        <v>84883452.560000032</v>
      </c>
    </row>
    <row r="26" spans="1:7" x14ac:dyDescent="0.25">
      <c r="A26" s="78" t="s">
        <v>141</v>
      </c>
      <c r="B26" s="12"/>
      <c r="C26" s="12"/>
      <c r="D26" s="12"/>
      <c r="E26" s="12"/>
      <c r="F26" s="12"/>
      <c r="G26" s="13"/>
    </row>
    <row r="27" spans="1:7" x14ac:dyDescent="0.25">
      <c r="A27" s="78" t="s">
        <v>142</v>
      </c>
      <c r="B27" s="12"/>
      <c r="C27" s="12"/>
      <c r="D27" s="12"/>
      <c r="E27" s="12"/>
      <c r="F27" s="12"/>
      <c r="G27" s="13"/>
    </row>
    <row r="28" spans="1:7" x14ac:dyDescent="0.25">
      <c r="A28" s="3"/>
      <c r="B28" s="12"/>
      <c r="C28" s="12"/>
      <c r="D28" s="12"/>
      <c r="E28" s="12"/>
      <c r="F28" s="12"/>
      <c r="G28" s="13"/>
    </row>
    <row r="29" spans="1:7" x14ac:dyDescent="0.25">
      <c r="A29" s="6" t="s">
        <v>143</v>
      </c>
      <c r="B29" s="12"/>
      <c r="C29" s="12"/>
      <c r="D29" s="12"/>
      <c r="E29" s="12"/>
      <c r="F29" s="12"/>
      <c r="G29" s="13"/>
    </row>
    <row r="30" spans="1:7" ht="47.25" x14ac:dyDescent="0.25">
      <c r="A30" s="78" t="s">
        <v>144</v>
      </c>
      <c r="B30" s="12"/>
      <c r="C30" s="12"/>
      <c r="D30" s="12"/>
      <c r="E30" s="12"/>
      <c r="F30" s="12"/>
      <c r="G30" s="13"/>
    </row>
    <row r="31" spans="1:7" ht="31.5" x14ac:dyDescent="0.25">
      <c r="A31" s="78" t="s">
        <v>145</v>
      </c>
      <c r="B31" s="12"/>
      <c r="C31" s="12"/>
      <c r="D31" s="12"/>
      <c r="E31" s="12"/>
      <c r="F31" s="12"/>
      <c r="G31" s="13"/>
    </row>
    <row r="32" spans="1:7" x14ac:dyDescent="0.25">
      <c r="A32" s="78" t="s">
        <v>146</v>
      </c>
      <c r="B32" s="12"/>
      <c r="C32" s="12"/>
      <c r="D32" s="12"/>
      <c r="E32" s="12"/>
      <c r="F32" s="12"/>
      <c r="G32" s="13"/>
    </row>
    <row r="33" spans="1:7" ht="31.5" x14ac:dyDescent="0.25">
      <c r="A33" s="78" t="s">
        <v>147</v>
      </c>
      <c r="B33" s="12"/>
      <c r="C33" s="12"/>
      <c r="D33" s="12"/>
      <c r="E33" s="12"/>
      <c r="F33" s="12"/>
      <c r="G33" s="13"/>
    </row>
    <row r="34" spans="1:7" x14ac:dyDescent="0.25">
      <c r="A34" s="78" t="s">
        <v>154</v>
      </c>
      <c r="B34" s="12"/>
      <c r="C34" s="12"/>
      <c r="D34" s="12"/>
      <c r="E34" s="12"/>
      <c r="F34" s="12"/>
      <c r="G34" s="13"/>
    </row>
    <row r="35" spans="1:7" x14ac:dyDescent="0.25">
      <c r="A35" s="78" t="s">
        <v>155</v>
      </c>
      <c r="B35" s="12"/>
      <c r="C35" s="12"/>
      <c r="D35" s="12"/>
      <c r="E35" s="12"/>
      <c r="F35" s="12"/>
      <c r="G35" s="13"/>
    </row>
    <row r="36" spans="1:7" x14ac:dyDescent="0.25">
      <c r="A36" s="78" t="s">
        <v>156</v>
      </c>
      <c r="B36" s="12"/>
      <c r="C36" s="12"/>
      <c r="D36" s="12"/>
      <c r="E36" s="12"/>
      <c r="F36" s="12"/>
      <c r="G36" s="13"/>
    </row>
    <row r="37" spans="1:7" ht="31.5" x14ac:dyDescent="0.25">
      <c r="A37" s="78" t="s">
        <v>148</v>
      </c>
      <c r="B37" s="12"/>
      <c r="C37" s="12"/>
      <c r="D37" s="12"/>
      <c r="E37" s="12"/>
      <c r="F37" s="12"/>
      <c r="G37" s="13"/>
    </row>
    <row r="38" spans="1:7" ht="31.5" x14ac:dyDescent="0.25">
      <c r="A38" s="78" t="s">
        <v>149</v>
      </c>
      <c r="B38" s="12"/>
      <c r="C38" s="12"/>
      <c r="D38" s="12"/>
      <c r="E38" s="12"/>
      <c r="F38" s="12"/>
      <c r="G38" s="13"/>
    </row>
    <row r="39" spans="1:7" x14ac:dyDescent="0.25">
      <c r="A39" s="3"/>
      <c r="B39" s="12"/>
      <c r="C39" s="12"/>
      <c r="D39" s="12"/>
      <c r="E39" s="12"/>
      <c r="F39" s="12"/>
      <c r="G39" s="13"/>
    </row>
    <row r="40" spans="1:7" ht="31.5" x14ac:dyDescent="0.25">
      <c r="A40" s="5" t="s">
        <v>150</v>
      </c>
      <c r="B40" s="12"/>
      <c r="C40" s="12"/>
      <c r="D40" s="12"/>
      <c r="E40" s="12"/>
      <c r="F40" s="12"/>
      <c r="G40" s="13"/>
    </row>
    <row r="41" spans="1:7" ht="47.25" x14ac:dyDescent="0.25">
      <c r="A41" s="78" t="s">
        <v>151</v>
      </c>
      <c r="B41" s="12"/>
      <c r="C41" s="12"/>
      <c r="D41" s="12"/>
      <c r="E41" s="12"/>
      <c r="F41" s="12"/>
      <c r="G41" s="13"/>
    </row>
    <row r="42" spans="1:7" ht="63" x14ac:dyDescent="0.25">
      <c r="A42" s="78" t="s">
        <v>157</v>
      </c>
      <c r="B42" s="12"/>
      <c r="C42" s="12"/>
      <c r="D42" s="12"/>
      <c r="E42" s="12"/>
      <c r="F42" s="12"/>
      <c r="G42" s="13"/>
    </row>
    <row r="43" spans="1:7" ht="31.5" x14ac:dyDescent="0.25">
      <c r="A43" s="78" t="s">
        <v>152</v>
      </c>
      <c r="B43" s="12"/>
      <c r="C43" s="12"/>
      <c r="D43" s="12"/>
      <c r="E43" s="12"/>
      <c r="F43" s="12"/>
      <c r="G43" s="13"/>
    </row>
    <row r="44" spans="1:7" ht="32.25" thickBot="1" x14ac:dyDescent="0.3">
      <c r="A44" s="78" t="s">
        <v>153</v>
      </c>
      <c r="B44" s="12"/>
      <c r="C44" s="12"/>
      <c r="D44" s="12"/>
      <c r="E44" s="12"/>
      <c r="F44" s="12"/>
      <c r="G44" s="13"/>
    </row>
    <row r="45" spans="1:7" ht="16.5" thickBot="1" x14ac:dyDescent="0.3">
      <c r="A45" s="81" t="s">
        <v>106</v>
      </c>
      <c r="B45" s="121">
        <f>SUM(B10:B44)</f>
        <v>263823952</v>
      </c>
      <c r="C45" s="121">
        <f>SUM(C10:C44)</f>
        <v>7127057.9700000007</v>
      </c>
      <c r="D45" s="121">
        <f>SUM(D10:D44)</f>
        <v>270951009.97000003</v>
      </c>
      <c r="E45" s="121">
        <f>SUM(E10:E44)</f>
        <v>186067557.41</v>
      </c>
      <c r="F45" s="121">
        <f>SUM(F10:F44)</f>
        <v>182578866.72999999</v>
      </c>
      <c r="G45" s="121">
        <f>SUM(G10:G44)</f>
        <v>84883452.560000032</v>
      </c>
    </row>
    <row r="46" spans="1:7" ht="16.5" thickBot="1" x14ac:dyDescent="0.3">
      <c r="A46" s="115"/>
      <c r="B46" s="115"/>
      <c r="C46" s="115"/>
      <c r="D46" s="115"/>
      <c r="E46" s="115"/>
      <c r="F46" s="115"/>
      <c r="G46" s="115"/>
    </row>
    <row r="47" spans="1:7" ht="28.5" customHeight="1" thickTop="1" x14ac:dyDescent="0.25">
      <c r="A47" s="222" t="s">
        <v>160</v>
      </c>
      <c r="B47" s="222"/>
      <c r="C47" s="222"/>
      <c r="D47" s="222"/>
      <c r="E47" s="222"/>
      <c r="F47" s="222"/>
      <c r="G47" s="222"/>
    </row>
    <row r="48" spans="1:7" ht="28.5" customHeight="1" x14ac:dyDescent="0.25">
      <c r="A48" s="213"/>
      <c r="B48" s="213"/>
      <c r="C48" s="213"/>
      <c r="D48" s="213"/>
      <c r="E48" s="213"/>
      <c r="F48" s="213"/>
      <c r="G48" s="213"/>
    </row>
    <row r="49" spans="4:7" x14ac:dyDescent="0.25">
      <c r="D49" s="2"/>
      <c r="E49" s="2"/>
    </row>
    <row r="50" spans="4:7" x14ac:dyDescent="0.25">
      <c r="D50" s="85"/>
      <c r="E50" s="85"/>
      <c r="F50" s="85"/>
      <c r="G50" s="85"/>
    </row>
    <row r="51" spans="4:7" x14ac:dyDescent="0.25">
      <c r="D51" s="220" t="s">
        <v>162</v>
      </c>
      <c r="E51" s="220"/>
      <c r="F51" s="220"/>
      <c r="G51" s="220"/>
    </row>
    <row r="52" spans="4:7" ht="16.5" x14ac:dyDescent="0.3">
      <c r="D52" s="221" t="s">
        <v>163</v>
      </c>
      <c r="E52" s="221"/>
      <c r="F52" s="221"/>
      <c r="G52" s="221"/>
    </row>
  </sheetData>
  <mergeCells count="7">
    <mergeCell ref="D52:G52"/>
    <mergeCell ref="A4:G4"/>
    <mergeCell ref="A5:G5"/>
    <mergeCell ref="A6:G6"/>
    <mergeCell ref="B7:F7"/>
    <mergeCell ref="A47:G47"/>
    <mergeCell ref="D51:G5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2" sqref="D2"/>
    </sheetView>
  </sheetViews>
  <sheetFormatPr baseColWidth="10" defaultRowHeight="15" x14ac:dyDescent="0.25"/>
  <cols>
    <col min="1" max="1" width="31.7109375" customWidth="1"/>
    <col min="2" max="2" width="32" customWidth="1"/>
    <col min="3" max="3" width="32.140625" customWidth="1"/>
    <col min="4" max="4" width="23.7109375" customWidth="1"/>
  </cols>
  <sheetData>
    <row r="1" spans="1:4" ht="15.75" x14ac:dyDescent="0.25">
      <c r="A1" s="1"/>
      <c r="B1" s="1"/>
      <c r="C1" s="1"/>
      <c r="D1" s="1"/>
    </row>
    <row r="2" spans="1:4" ht="27" x14ac:dyDescent="0.35">
      <c r="A2" s="1"/>
      <c r="B2" s="1"/>
      <c r="C2" s="1"/>
      <c r="D2" s="210" t="s">
        <v>309</v>
      </c>
    </row>
    <row r="3" spans="1:4" ht="15.75" x14ac:dyDescent="0.25">
      <c r="A3" s="1"/>
      <c r="B3" s="1"/>
      <c r="C3" s="1"/>
      <c r="D3" s="1"/>
    </row>
    <row r="4" spans="1:4" ht="15.75" x14ac:dyDescent="0.25">
      <c r="A4" s="284" t="s">
        <v>227</v>
      </c>
      <c r="B4" s="285"/>
      <c r="C4" s="285"/>
      <c r="D4" s="286"/>
    </row>
    <row r="5" spans="1:4" ht="15.75" x14ac:dyDescent="0.25">
      <c r="A5" s="265" t="s">
        <v>228</v>
      </c>
      <c r="B5" s="266"/>
      <c r="C5" s="266"/>
      <c r="D5" s="267"/>
    </row>
    <row r="6" spans="1:4" ht="15.75" customHeight="1" x14ac:dyDescent="0.25">
      <c r="A6" s="284" t="s">
        <v>310</v>
      </c>
      <c r="B6" s="285"/>
      <c r="C6" s="285"/>
      <c r="D6" s="286"/>
    </row>
    <row r="7" spans="1:4" ht="16.5" thickBot="1" x14ac:dyDescent="0.3">
      <c r="A7" s="153" t="s">
        <v>229</v>
      </c>
      <c r="B7" s="163" t="s">
        <v>230</v>
      </c>
      <c r="C7" s="164" t="s">
        <v>231</v>
      </c>
      <c r="D7" s="165" t="s">
        <v>228</v>
      </c>
    </row>
    <row r="8" spans="1:4" ht="15.75" x14ac:dyDescent="0.25">
      <c r="A8" s="153"/>
      <c r="B8" s="154" t="s">
        <v>232</v>
      </c>
      <c r="C8" s="155" t="s">
        <v>233</v>
      </c>
      <c r="D8" s="156" t="s">
        <v>234</v>
      </c>
    </row>
    <row r="9" spans="1:4" ht="15.75" x14ac:dyDescent="0.25">
      <c r="A9" s="287" t="s">
        <v>235</v>
      </c>
      <c r="B9" s="288"/>
      <c r="C9" s="288"/>
      <c r="D9" s="289"/>
    </row>
    <row r="10" spans="1:4" ht="15.75" x14ac:dyDescent="0.25">
      <c r="A10" s="78"/>
      <c r="B10" s="12"/>
      <c r="C10" s="12"/>
      <c r="D10" s="13"/>
    </row>
    <row r="11" spans="1:4" ht="15.75" x14ac:dyDescent="0.25">
      <c r="A11" s="78"/>
      <c r="B11" s="12"/>
      <c r="C11" s="12"/>
      <c r="D11" s="13"/>
    </row>
    <row r="12" spans="1:4" ht="15.75" x14ac:dyDescent="0.25">
      <c r="A12" s="78"/>
      <c r="B12" s="12"/>
      <c r="C12" s="12"/>
      <c r="D12" s="13"/>
    </row>
    <row r="13" spans="1:4" ht="15.75" x14ac:dyDescent="0.25">
      <c r="A13" s="78" t="s">
        <v>236</v>
      </c>
      <c r="B13" s="12"/>
      <c r="C13" s="12"/>
      <c r="D13" s="13"/>
    </row>
    <row r="14" spans="1:4" ht="15.75" x14ac:dyDescent="0.25">
      <c r="A14" s="78"/>
      <c r="B14" s="12"/>
      <c r="C14" s="12"/>
      <c r="D14" s="13"/>
    </row>
    <row r="15" spans="1:4" ht="15.75" x14ac:dyDescent="0.25">
      <c r="A15" s="157"/>
      <c r="B15" s="158" t="s">
        <v>237</v>
      </c>
      <c r="C15" s="158"/>
      <c r="D15" s="159"/>
    </row>
    <row r="16" spans="1:4" ht="15.75" x14ac:dyDescent="0.25">
      <c r="A16" s="78"/>
      <c r="B16" s="12"/>
      <c r="C16" s="12"/>
      <c r="D16" s="13"/>
    </row>
    <row r="17" spans="1:7" ht="15.75" x14ac:dyDescent="0.25">
      <c r="A17" s="3"/>
      <c r="B17" s="12"/>
      <c r="C17" s="12"/>
      <c r="D17" s="13"/>
    </row>
    <row r="18" spans="1:7" ht="15.75" x14ac:dyDescent="0.25">
      <c r="A18" s="78"/>
      <c r="B18" s="12"/>
      <c r="C18" s="12"/>
      <c r="D18" s="13"/>
    </row>
    <row r="19" spans="1:7" ht="15.75" x14ac:dyDescent="0.25">
      <c r="A19" s="3" t="s">
        <v>238</v>
      </c>
      <c r="B19" s="12"/>
      <c r="C19" s="12"/>
      <c r="D19" s="13"/>
    </row>
    <row r="20" spans="1:7" ht="15.75" x14ac:dyDescent="0.25">
      <c r="A20" s="3"/>
      <c r="B20" s="12"/>
      <c r="C20" s="12"/>
      <c r="D20" s="13"/>
    </row>
    <row r="21" spans="1:7" ht="16.5" thickBot="1" x14ac:dyDescent="0.3">
      <c r="A21" s="160" t="s">
        <v>239</v>
      </c>
      <c r="B21" s="161"/>
      <c r="C21" s="161"/>
      <c r="D21" s="162"/>
    </row>
    <row r="22" spans="1:7" ht="15.75" x14ac:dyDescent="0.25">
      <c r="A22" s="1"/>
      <c r="B22" s="1"/>
      <c r="C22" s="1"/>
      <c r="D22" s="1"/>
    </row>
    <row r="23" spans="1:7" x14ac:dyDescent="0.25">
      <c r="A23" s="222" t="s">
        <v>160</v>
      </c>
      <c r="B23" s="222"/>
      <c r="C23" s="222"/>
      <c r="D23" s="222"/>
      <c r="E23" s="168"/>
      <c r="F23" s="168"/>
      <c r="G23" s="168"/>
    </row>
    <row r="24" spans="1:7" ht="15.75" x14ac:dyDescent="0.25">
      <c r="A24" s="1"/>
      <c r="B24" s="1"/>
      <c r="C24" s="1"/>
      <c r="D24" s="1"/>
    </row>
    <row r="27" spans="1:7" x14ac:dyDescent="0.25">
      <c r="C27" s="291" t="s">
        <v>226</v>
      </c>
      <c r="D27" s="291"/>
    </row>
    <row r="28" spans="1:7" ht="16.5" x14ac:dyDescent="0.3">
      <c r="A28" s="1"/>
      <c r="B28" s="1"/>
      <c r="C28" s="290" t="s">
        <v>162</v>
      </c>
      <c r="D28" s="290"/>
    </row>
    <row r="29" spans="1:7" ht="16.5" x14ac:dyDescent="0.3">
      <c r="C29" s="290" t="s">
        <v>243</v>
      </c>
      <c r="D29" s="290"/>
      <c r="E29" s="166"/>
      <c r="F29" s="166"/>
    </row>
    <row r="30" spans="1:7" ht="16.5" x14ac:dyDescent="0.3">
      <c r="C30" s="290"/>
      <c r="D30" s="290"/>
      <c r="E30" s="167"/>
      <c r="F30" s="167"/>
    </row>
    <row r="31" spans="1:7" ht="16.5" x14ac:dyDescent="0.3">
      <c r="C31" s="290"/>
      <c r="D31" s="290"/>
      <c r="E31" s="167"/>
      <c r="F31" s="167"/>
    </row>
  </sheetData>
  <mergeCells count="10">
    <mergeCell ref="C30:D30"/>
    <mergeCell ref="C31:D31"/>
    <mergeCell ref="A23:D23"/>
    <mergeCell ref="C27:D27"/>
    <mergeCell ref="C28:D28"/>
    <mergeCell ref="A4:D4"/>
    <mergeCell ref="A5:D5"/>
    <mergeCell ref="A6:D6"/>
    <mergeCell ref="A9:D9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B7" sqref="B7"/>
    </sheetView>
  </sheetViews>
  <sheetFormatPr baseColWidth="10" defaultRowHeight="15" x14ac:dyDescent="0.25"/>
  <cols>
    <col min="1" max="1" width="46" customWidth="1"/>
    <col min="2" max="2" width="33.42578125" customWidth="1"/>
    <col min="3" max="3" width="37.28515625" customWidth="1"/>
  </cols>
  <sheetData>
    <row r="2" spans="1:3" ht="27" x14ac:dyDescent="0.35">
      <c r="C2" s="210" t="s">
        <v>311</v>
      </c>
    </row>
    <row r="4" spans="1:3" ht="15.75" x14ac:dyDescent="0.25">
      <c r="A4" s="284" t="s">
        <v>161</v>
      </c>
      <c r="B4" s="285"/>
      <c r="C4" s="286"/>
    </row>
    <row r="5" spans="1:3" ht="15.75" x14ac:dyDescent="0.25">
      <c r="A5" s="265" t="s">
        <v>240</v>
      </c>
      <c r="B5" s="266"/>
      <c r="C5" s="267"/>
    </row>
    <row r="6" spans="1:3" ht="16.5" thickBot="1" x14ac:dyDescent="0.3">
      <c r="A6" s="292" t="s">
        <v>441</v>
      </c>
      <c r="B6" s="293"/>
      <c r="C6" s="294"/>
    </row>
    <row r="7" spans="1:3" ht="16.5" thickBot="1" x14ac:dyDescent="0.3">
      <c r="A7" s="173" t="s">
        <v>229</v>
      </c>
      <c r="B7" s="174" t="s">
        <v>32</v>
      </c>
      <c r="C7" s="175" t="s">
        <v>55</v>
      </c>
    </row>
    <row r="8" spans="1:3" ht="15.75" x14ac:dyDescent="0.25">
      <c r="A8" s="295" t="s">
        <v>235</v>
      </c>
      <c r="B8" s="296"/>
      <c r="C8" s="297"/>
    </row>
    <row r="9" spans="1:3" ht="15.75" x14ac:dyDescent="0.25">
      <c r="A9" s="78"/>
      <c r="B9" s="12"/>
      <c r="C9" s="13"/>
    </row>
    <row r="10" spans="1:3" ht="15.75" x14ac:dyDescent="0.25">
      <c r="A10" s="78"/>
      <c r="B10" s="12"/>
      <c r="C10" s="13"/>
    </row>
    <row r="11" spans="1:3" ht="15.75" x14ac:dyDescent="0.25">
      <c r="A11" s="78"/>
      <c r="B11" s="12"/>
      <c r="C11" s="13"/>
    </row>
    <row r="12" spans="1:3" ht="72.75" customHeight="1" x14ac:dyDescent="0.25">
      <c r="A12" s="78" t="s">
        <v>241</v>
      </c>
      <c r="B12" s="12"/>
      <c r="C12" s="13"/>
    </row>
    <row r="13" spans="1:3" ht="15.75" x14ac:dyDescent="0.25">
      <c r="A13" s="78"/>
      <c r="B13" s="12"/>
      <c r="C13" s="13"/>
    </row>
    <row r="14" spans="1:3" ht="15.75" x14ac:dyDescent="0.25">
      <c r="A14" s="287" t="s">
        <v>237</v>
      </c>
      <c r="B14" s="288"/>
      <c r="C14" s="289"/>
    </row>
    <row r="15" spans="1:3" ht="15.75" x14ac:dyDescent="0.25">
      <c r="A15" s="78"/>
      <c r="B15" s="78"/>
      <c r="C15" s="169"/>
    </row>
    <row r="16" spans="1:3" ht="15.75" x14ac:dyDescent="0.25">
      <c r="A16" s="78"/>
      <c r="B16" s="78"/>
      <c r="C16" s="169"/>
    </row>
    <row r="17" spans="1:4" ht="15.75" x14ac:dyDescent="0.25">
      <c r="A17" s="78"/>
      <c r="B17" s="78"/>
      <c r="C17" s="169"/>
    </row>
    <row r="18" spans="1:4" ht="41.25" customHeight="1" x14ac:dyDescent="0.25">
      <c r="A18" s="78" t="s">
        <v>242</v>
      </c>
      <c r="B18" s="78"/>
      <c r="C18" s="169"/>
    </row>
    <row r="19" spans="1:4" ht="15.75" x14ac:dyDescent="0.25">
      <c r="A19" s="78"/>
      <c r="B19" s="78"/>
      <c r="C19" s="169"/>
    </row>
    <row r="20" spans="1:4" ht="16.5" thickBot="1" x14ac:dyDescent="0.3">
      <c r="A20" s="170" t="s">
        <v>239</v>
      </c>
      <c r="B20" s="170"/>
      <c r="C20" s="171"/>
    </row>
    <row r="21" spans="1:4" x14ac:dyDescent="0.25">
      <c r="A21" s="172"/>
      <c r="B21" s="172"/>
      <c r="C21" s="172"/>
    </row>
    <row r="22" spans="1:4" x14ac:dyDescent="0.25">
      <c r="A22" s="172"/>
      <c r="B22" s="172"/>
      <c r="C22" s="172"/>
    </row>
    <row r="23" spans="1:4" x14ac:dyDescent="0.25">
      <c r="A23" s="222" t="s">
        <v>160</v>
      </c>
      <c r="B23" s="222"/>
      <c r="C23" s="222"/>
      <c r="D23" s="168"/>
    </row>
    <row r="24" spans="1:4" ht="15.75" x14ac:dyDescent="0.25">
      <c r="A24" s="1"/>
      <c r="B24" s="1"/>
      <c r="C24" s="1"/>
      <c r="D24" s="1"/>
    </row>
    <row r="28" spans="1:4" ht="15.75" x14ac:dyDescent="0.25">
      <c r="A28" s="1"/>
      <c r="B28" s="291" t="s">
        <v>226</v>
      </c>
      <c r="C28" s="291"/>
      <c r="D28" s="1"/>
    </row>
    <row r="29" spans="1:4" ht="16.5" x14ac:dyDescent="0.3">
      <c r="B29" s="290" t="s">
        <v>162</v>
      </c>
      <c r="C29" s="290"/>
    </row>
    <row r="30" spans="1:4" ht="16.5" x14ac:dyDescent="0.3">
      <c r="B30" s="290" t="s">
        <v>243</v>
      </c>
      <c r="C30" s="290"/>
    </row>
  </sheetData>
  <mergeCells count="9">
    <mergeCell ref="B30:C30"/>
    <mergeCell ref="B28:C28"/>
    <mergeCell ref="B29:C29"/>
    <mergeCell ref="A23:C23"/>
    <mergeCell ref="A4:C4"/>
    <mergeCell ref="A5:C5"/>
    <mergeCell ref="A6:C6"/>
    <mergeCell ref="A8:C8"/>
    <mergeCell ref="A14:C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A3" sqref="A3"/>
    </sheetView>
  </sheetViews>
  <sheetFormatPr baseColWidth="10" defaultRowHeight="15" x14ac:dyDescent="0.25"/>
  <cols>
    <col min="1" max="1" width="41.28515625" customWidth="1"/>
    <col min="2" max="2" width="19.85546875" customWidth="1"/>
    <col min="3" max="3" width="17.28515625" customWidth="1"/>
    <col min="4" max="4" width="17" customWidth="1"/>
    <col min="5" max="5" width="15" customWidth="1"/>
    <col min="6" max="6" width="16.5703125" customWidth="1"/>
    <col min="7" max="7" width="17.85546875" customWidth="1"/>
  </cols>
  <sheetData>
    <row r="1" spans="1:7" ht="15.75" x14ac:dyDescent="0.25">
      <c r="A1" s="1"/>
      <c r="B1" s="1"/>
      <c r="C1" s="1"/>
      <c r="D1" s="2"/>
      <c r="E1" s="2"/>
      <c r="F1" s="1"/>
      <c r="G1" s="1"/>
    </row>
    <row r="2" spans="1:7" ht="27" x14ac:dyDescent="0.35">
      <c r="A2" s="1"/>
      <c r="B2" s="1"/>
      <c r="C2" s="1"/>
      <c r="D2" s="2"/>
      <c r="E2" s="2"/>
      <c r="F2" s="1"/>
      <c r="G2" s="210" t="s">
        <v>312</v>
      </c>
    </row>
    <row r="3" spans="1:7" ht="16.5" thickBot="1" x14ac:dyDescent="0.3">
      <c r="A3" s="1"/>
      <c r="B3" s="1"/>
      <c r="C3" s="1"/>
      <c r="D3" s="2"/>
      <c r="E3" s="2"/>
      <c r="F3" s="1"/>
      <c r="G3" s="1"/>
    </row>
    <row r="4" spans="1:7" ht="15.75" x14ac:dyDescent="0.25">
      <c r="A4" s="268" t="s">
        <v>161</v>
      </c>
      <c r="B4" s="251"/>
      <c r="C4" s="251"/>
      <c r="D4" s="251"/>
      <c r="E4" s="251"/>
      <c r="F4" s="251"/>
      <c r="G4" s="269"/>
    </row>
    <row r="5" spans="1:7" ht="15.75" x14ac:dyDescent="0.25">
      <c r="A5" s="265" t="s">
        <v>192</v>
      </c>
      <c r="B5" s="266"/>
      <c r="C5" s="266"/>
      <c r="D5" s="266"/>
      <c r="E5" s="266"/>
      <c r="F5" s="266"/>
      <c r="G5" s="267"/>
    </row>
    <row r="6" spans="1:7" ht="16.5" thickBot="1" x14ac:dyDescent="0.3">
      <c r="A6" s="241" t="s">
        <v>302</v>
      </c>
      <c r="B6" s="242"/>
      <c r="C6" s="242"/>
      <c r="D6" s="242"/>
      <c r="E6" s="242"/>
      <c r="F6" s="242"/>
      <c r="G6" s="243"/>
    </row>
    <row r="7" spans="1:7" ht="16.5" thickBot="1" x14ac:dyDescent="0.3">
      <c r="A7" s="138"/>
      <c r="B7" s="262" t="s">
        <v>51</v>
      </c>
      <c r="C7" s="262"/>
      <c r="D7" s="262"/>
      <c r="E7" s="262"/>
      <c r="F7" s="262"/>
      <c r="G7" s="138"/>
    </row>
    <row r="8" spans="1:7" ht="15.75" x14ac:dyDescent="0.25">
      <c r="A8" s="139" t="s">
        <v>14</v>
      </c>
      <c r="B8" s="298" t="s">
        <v>53</v>
      </c>
      <c r="C8" s="109" t="s">
        <v>193</v>
      </c>
      <c r="D8" s="273" t="s">
        <v>31</v>
      </c>
      <c r="E8" s="273" t="s">
        <v>32</v>
      </c>
      <c r="F8" s="300" t="s">
        <v>55</v>
      </c>
      <c r="G8" s="139" t="s">
        <v>52</v>
      </c>
    </row>
    <row r="9" spans="1:7" ht="16.5" thickBot="1" x14ac:dyDescent="0.3">
      <c r="A9" s="140"/>
      <c r="B9" s="299"/>
      <c r="C9" s="62" t="s">
        <v>194</v>
      </c>
      <c r="D9" s="274"/>
      <c r="E9" s="274"/>
      <c r="F9" s="301"/>
      <c r="G9" s="139"/>
    </row>
    <row r="10" spans="1:7" ht="18.75" customHeight="1" thickBot="1" x14ac:dyDescent="0.3">
      <c r="A10" s="141"/>
      <c r="B10" s="150">
        <v>1</v>
      </c>
      <c r="C10" s="150">
        <v>2</v>
      </c>
      <c r="D10" s="150" t="s">
        <v>125</v>
      </c>
      <c r="E10" s="150">
        <v>4</v>
      </c>
      <c r="F10" s="151">
        <v>5</v>
      </c>
      <c r="G10" s="152" t="s">
        <v>126</v>
      </c>
    </row>
    <row r="11" spans="1:7" ht="15.75" x14ac:dyDescent="0.25">
      <c r="A11" s="142" t="s">
        <v>195</v>
      </c>
      <c r="B11" s="143"/>
      <c r="C11" s="143"/>
      <c r="D11" s="143"/>
      <c r="E11" s="143"/>
      <c r="F11" s="143"/>
      <c r="G11" s="144"/>
    </row>
    <row r="12" spans="1:7" ht="39" customHeight="1" x14ac:dyDescent="0.25">
      <c r="A12" s="145" t="s">
        <v>196</v>
      </c>
      <c r="B12" s="143"/>
      <c r="C12" s="143"/>
      <c r="D12" s="143"/>
      <c r="E12" s="143"/>
      <c r="F12" s="143"/>
      <c r="G12" s="144"/>
    </row>
    <row r="13" spans="1:7" ht="21" customHeight="1" x14ac:dyDescent="0.25">
      <c r="A13" s="146" t="s">
        <v>197</v>
      </c>
      <c r="B13" s="143"/>
      <c r="C13" s="143"/>
      <c r="D13" s="143"/>
      <c r="E13" s="143"/>
      <c r="F13" s="143"/>
      <c r="G13" s="144"/>
    </row>
    <row r="14" spans="1:7" ht="20.25" customHeight="1" x14ac:dyDescent="0.25">
      <c r="A14" s="146" t="s">
        <v>198</v>
      </c>
      <c r="B14" s="143"/>
      <c r="C14" s="143"/>
      <c r="D14" s="143"/>
      <c r="E14" s="143"/>
      <c r="F14" s="143"/>
      <c r="G14" s="144"/>
    </row>
    <row r="15" spans="1:7" ht="17.25" customHeight="1" x14ac:dyDescent="0.25">
      <c r="A15" s="145" t="s">
        <v>199</v>
      </c>
      <c r="B15" s="143"/>
      <c r="C15" s="143"/>
      <c r="D15" s="143"/>
      <c r="E15" s="143"/>
      <c r="F15" s="143"/>
      <c r="G15" s="144"/>
    </row>
    <row r="16" spans="1:7" ht="19.5" customHeight="1" x14ac:dyDescent="0.25">
      <c r="A16" s="146" t="s">
        <v>200</v>
      </c>
      <c r="B16" s="147">
        <v>263823952</v>
      </c>
      <c r="C16" s="147">
        <v>7127057.9700000007</v>
      </c>
      <c r="D16" s="147">
        <v>270951009.97000003</v>
      </c>
      <c r="E16" s="147">
        <v>186067557.41</v>
      </c>
      <c r="F16" s="147">
        <v>182578866.72999999</v>
      </c>
      <c r="G16" s="147">
        <v>84883452.560000032</v>
      </c>
    </row>
    <row r="17" spans="1:7" ht="19.5" customHeight="1" x14ac:dyDescent="0.25">
      <c r="A17" s="146" t="s">
        <v>201</v>
      </c>
      <c r="B17" s="143"/>
      <c r="C17" s="143"/>
      <c r="D17" s="143"/>
      <c r="E17" s="143"/>
      <c r="F17" s="143"/>
      <c r="G17" s="144"/>
    </row>
    <row r="18" spans="1:7" ht="32.25" customHeight="1" x14ac:dyDescent="0.25">
      <c r="A18" s="146" t="s">
        <v>202</v>
      </c>
      <c r="B18" s="143"/>
      <c r="C18" s="143"/>
      <c r="D18" s="143"/>
      <c r="E18" s="143"/>
      <c r="F18" s="143"/>
      <c r="G18" s="144"/>
    </row>
    <row r="19" spans="1:7" ht="18.75" customHeight="1" x14ac:dyDescent="0.25">
      <c r="A19" s="146" t="s">
        <v>203</v>
      </c>
      <c r="B19" s="143"/>
      <c r="C19" s="143"/>
      <c r="D19" s="143"/>
      <c r="E19" s="143"/>
      <c r="F19" s="143"/>
      <c r="G19" s="144"/>
    </row>
    <row r="20" spans="1:7" ht="24" customHeight="1" x14ac:dyDescent="0.25">
      <c r="A20" s="146" t="s">
        <v>204</v>
      </c>
      <c r="B20" s="143"/>
      <c r="C20" s="143"/>
      <c r="D20" s="143"/>
      <c r="E20" s="143"/>
      <c r="F20" s="143"/>
      <c r="G20" s="144"/>
    </row>
    <row r="21" spans="1:7" ht="30" customHeight="1" x14ac:dyDescent="0.25">
      <c r="A21" s="146" t="s">
        <v>205</v>
      </c>
      <c r="B21" s="143"/>
      <c r="C21" s="143"/>
      <c r="D21" s="143"/>
      <c r="E21" s="143"/>
      <c r="F21" s="143"/>
      <c r="G21" s="144"/>
    </row>
    <row r="22" spans="1:7" ht="18.75" customHeight="1" x14ac:dyDescent="0.25">
      <c r="A22" s="146" t="s">
        <v>206</v>
      </c>
      <c r="B22" s="143"/>
      <c r="C22" s="143"/>
      <c r="D22" s="143"/>
      <c r="E22" s="143"/>
      <c r="F22" s="143"/>
      <c r="G22" s="144"/>
    </row>
    <row r="23" spans="1:7" ht="15" customHeight="1" x14ac:dyDescent="0.25">
      <c r="A23" s="146" t="s">
        <v>207</v>
      </c>
      <c r="B23" s="143"/>
      <c r="C23" s="143"/>
      <c r="D23" s="143"/>
      <c r="E23" s="143"/>
      <c r="F23" s="143"/>
      <c r="G23" s="144"/>
    </row>
    <row r="24" spans="1:7" ht="18.75" customHeight="1" x14ac:dyDescent="0.25">
      <c r="A24" s="145" t="s">
        <v>208</v>
      </c>
      <c r="B24" s="143"/>
      <c r="C24" s="143"/>
      <c r="D24" s="143"/>
      <c r="E24" s="143"/>
      <c r="F24" s="143"/>
      <c r="G24" s="144"/>
    </row>
    <row r="25" spans="1:7" ht="33.75" customHeight="1" x14ac:dyDescent="0.25">
      <c r="A25" s="146" t="s">
        <v>209</v>
      </c>
      <c r="B25" s="143"/>
      <c r="C25" s="143"/>
      <c r="D25" s="143"/>
      <c r="E25" s="143"/>
      <c r="F25" s="143"/>
      <c r="G25" s="144"/>
    </row>
    <row r="26" spans="1:7" ht="35.25" customHeight="1" x14ac:dyDescent="0.25">
      <c r="A26" s="145" t="s">
        <v>210</v>
      </c>
      <c r="B26" s="143"/>
      <c r="C26" s="143"/>
      <c r="D26" s="143"/>
      <c r="E26" s="143"/>
      <c r="F26" s="143"/>
      <c r="G26" s="144"/>
    </row>
    <row r="27" spans="1:7" ht="16.5" customHeight="1" x14ac:dyDescent="0.25">
      <c r="A27" s="146" t="s">
        <v>211</v>
      </c>
      <c r="B27" s="143"/>
      <c r="C27" s="143"/>
      <c r="D27" s="143"/>
      <c r="E27" s="143"/>
      <c r="F27" s="143"/>
      <c r="G27" s="144"/>
    </row>
    <row r="28" spans="1:7" ht="14.25" customHeight="1" x14ac:dyDescent="0.25">
      <c r="A28" s="145" t="s">
        <v>212</v>
      </c>
      <c r="B28" s="143"/>
      <c r="C28" s="143"/>
      <c r="D28" s="143"/>
      <c r="E28" s="143"/>
      <c r="F28" s="143"/>
      <c r="G28" s="144"/>
    </row>
    <row r="29" spans="1:7" ht="36.75" customHeight="1" x14ac:dyDescent="0.25">
      <c r="A29" s="146" t="s">
        <v>213</v>
      </c>
      <c r="B29" s="143"/>
      <c r="C29" s="143"/>
      <c r="D29" s="143"/>
      <c r="E29" s="143"/>
      <c r="F29" s="143"/>
      <c r="G29" s="144"/>
    </row>
    <row r="30" spans="1:7" ht="15" customHeight="1" x14ac:dyDescent="0.25">
      <c r="A30" s="146" t="s">
        <v>214</v>
      </c>
      <c r="B30" s="143"/>
      <c r="C30" s="143"/>
      <c r="D30" s="143"/>
      <c r="E30" s="143"/>
      <c r="F30" s="143"/>
      <c r="G30" s="144"/>
    </row>
    <row r="31" spans="1:7" ht="19.5" customHeight="1" x14ac:dyDescent="0.25">
      <c r="A31" s="145" t="s">
        <v>215</v>
      </c>
      <c r="B31" s="143"/>
      <c r="C31" s="143"/>
      <c r="D31" s="143"/>
      <c r="E31" s="143"/>
      <c r="F31" s="143"/>
      <c r="G31" s="144"/>
    </row>
    <row r="32" spans="1:7" ht="20.25" customHeight="1" x14ac:dyDescent="0.25">
      <c r="A32" s="146" t="s">
        <v>216</v>
      </c>
      <c r="B32" s="143"/>
      <c r="C32" s="143"/>
      <c r="D32" s="143"/>
      <c r="E32" s="143"/>
      <c r="F32" s="143"/>
      <c r="G32" s="144"/>
    </row>
    <row r="33" spans="1:7" ht="17.25" customHeight="1" x14ac:dyDescent="0.25">
      <c r="A33" s="146" t="s">
        <v>217</v>
      </c>
      <c r="B33" s="143"/>
      <c r="C33" s="143"/>
      <c r="D33" s="143"/>
      <c r="E33" s="143"/>
      <c r="F33" s="143"/>
      <c r="G33" s="144"/>
    </row>
    <row r="34" spans="1:7" ht="15.75" customHeight="1" x14ac:dyDescent="0.25">
      <c r="A34" s="146" t="s">
        <v>218</v>
      </c>
      <c r="B34" s="143"/>
      <c r="C34" s="143"/>
      <c r="D34" s="143"/>
      <c r="E34" s="143"/>
      <c r="F34" s="143"/>
      <c r="G34" s="144"/>
    </row>
    <row r="35" spans="1:7" ht="33" customHeight="1" x14ac:dyDescent="0.25">
      <c r="A35" s="146" t="s">
        <v>219</v>
      </c>
      <c r="B35" s="143"/>
      <c r="C35" s="143"/>
      <c r="D35" s="143"/>
      <c r="E35" s="143"/>
      <c r="F35" s="143"/>
      <c r="G35" s="144"/>
    </row>
    <row r="36" spans="1:7" ht="30" customHeight="1" x14ac:dyDescent="0.25">
      <c r="A36" s="145" t="s">
        <v>220</v>
      </c>
      <c r="B36" s="143"/>
      <c r="C36" s="143"/>
      <c r="D36" s="143"/>
      <c r="E36" s="143"/>
      <c r="F36" s="143"/>
      <c r="G36" s="144"/>
    </row>
    <row r="37" spans="1:7" ht="18" customHeight="1" x14ac:dyDescent="0.25">
      <c r="A37" s="146" t="s">
        <v>221</v>
      </c>
      <c r="B37" s="143"/>
      <c r="C37" s="143"/>
      <c r="D37" s="143"/>
      <c r="E37" s="143"/>
      <c r="F37" s="143"/>
      <c r="G37" s="144"/>
    </row>
    <row r="38" spans="1:7" ht="36" customHeight="1" x14ac:dyDescent="0.25">
      <c r="A38" s="142" t="s">
        <v>222</v>
      </c>
      <c r="B38" s="143"/>
      <c r="C38" s="143"/>
      <c r="D38" s="143"/>
      <c r="E38" s="143"/>
      <c r="F38" s="143"/>
      <c r="G38" s="144"/>
    </row>
    <row r="39" spans="1:7" ht="32.25" customHeight="1" x14ac:dyDescent="0.25">
      <c r="A39" s="142" t="s">
        <v>223</v>
      </c>
      <c r="B39" s="143"/>
      <c r="C39" s="143"/>
      <c r="D39" s="143"/>
      <c r="E39" s="143"/>
      <c r="F39" s="143"/>
      <c r="G39" s="144"/>
    </row>
    <row r="40" spans="1:7" ht="18.75" customHeight="1" thickBot="1" x14ac:dyDescent="0.3">
      <c r="A40" s="142" t="s">
        <v>224</v>
      </c>
      <c r="B40" s="143"/>
      <c r="C40" s="143"/>
      <c r="D40" s="143"/>
      <c r="E40" s="143"/>
      <c r="F40" s="143"/>
      <c r="G40" s="144"/>
    </row>
    <row r="41" spans="1:7" ht="17.25" thickBot="1" x14ac:dyDescent="0.3">
      <c r="A41" s="148" t="s">
        <v>106</v>
      </c>
      <c r="B41" s="149">
        <f t="shared" ref="B41:G41" si="0">SUM(B11:B40)</f>
        <v>263823952</v>
      </c>
      <c r="C41" s="149">
        <f t="shared" si="0"/>
        <v>7127057.9700000007</v>
      </c>
      <c r="D41" s="149">
        <f t="shared" si="0"/>
        <v>270951009.97000003</v>
      </c>
      <c r="E41" s="149">
        <f t="shared" si="0"/>
        <v>186067557.41</v>
      </c>
      <c r="F41" s="149">
        <f t="shared" si="0"/>
        <v>182578866.72999999</v>
      </c>
      <c r="G41" s="149">
        <f t="shared" si="0"/>
        <v>84883452.560000032</v>
      </c>
    </row>
    <row r="42" spans="1:7" x14ac:dyDescent="0.25">
      <c r="A42" s="302" t="s">
        <v>225</v>
      </c>
      <c r="B42" s="302"/>
      <c r="C42" s="302"/>
      <c r="D42" s="302"/>
      <c r="E42" s="302"/>
      <c r="F42" s="302"/>
      <c r="G42" s="302"/>
    </row>
    <row r="43" spans="1:7" ht="15.75" x14ac:dyDescent="0.25">
      <c r="A43" s="1"/>
      <c r="B43" s="1"/>
      <c r="C43" s="1"/>
      <c r="D43" s="2"/>
      <c r="E43" s="2"/>
      <c r="F43" s="1"/>
      <c r="G43" s="1"/>
    </row>
    <row r="44" spans="1:7" ht="15.75" x14ac:dyDescent="0.25">
      <c r="A44" s="1"/>
      <c r="B44" s="1"/>
      <c r="C44" s="1"/>
      <c r="D44" s="2"/>
      <c r="E44" s="2"/>
      <c r="F44" s="1"/>
      <c r="G44" s="1"/>
    </row>
    <row r="45" spans="1:7" ht="15.75" x14ac:dyDescent="0.25">
      <c r="A45" s="1"/>
      <c r="B45" s="1"/>
      <c r="C45" s="1"/>
      <c r="D45" s="2"/>
      <c r="E45" s="2"/>
      <c r="F45" s="1"/>
      <c r="G45" s="1"/>
    </row>
    <row r="46" spans="1:7" ht="15.75" x14ac:dyDescent="0.25">
      <c r="A46" s="1"/>
      <c r="B46" s="1"/>
      <c r="C46" s="1"/>
      <c r="D46" s="2"/>
      <c r="E46" s="2"/>
      <c r="F46" s="1"/>
      <c r="G46" s="1"/>
    </row>
    <row r="47" spans="1:7" x14ac:dyDescent="0.25">
      <c r="A47" s="291"/>
      <c r="B47" s="291"/>
      <c r="C47" s="291"/>
      <c r="D47" s="291" t="s">
        <v>226</v>
      </c>
      <c r="E47" s="291"/>
      <c r="F47" s="291"/>
      <c r="G47" s="291"/>
    </row>
    <row r="48" spans="1:7" ht="16.5" x14ac:dyDescent="0.3">
      <c r="A48" s="290"/>
      <c r="B48" s="290"/>
      <c r="C48" s="290"/>
      <c r="D48" s="290" t="s">
        <v>162</v>
      </c>
      <c r="E48" s="290"/>
      <c r="F48" s="290"/>
      <c r="G48" s="290"/>
    </row>
    <row r="49" spans="1:7" ht="16.5" x14ac:dyDescent="0.3">
      <c r="A49" s="290"/>
      <c r="B49" s="290"/>
      <c r="C49" s="290"/>
      <c r="D49" s="290" t="s">
        <v>163</v>
      </c>
      <c r="E49" s="290"/>
      <c r="F49" s="290"/>
      <c r="G49" s="290"/>
    </row>
  </sheetData>
  <mergeCells count="15">
    <mergeCell ref="A49:C49"/>
    <mergeCell ref="D49:G49"/>
    <mergeCell ref="A4:G4"/>
    <mergeCell ref="A5:G5"/>
    <mergeCell ref="A6:G6"/>
    <mergeCell ref="B7:F7"/>
    <mergeCell ref="B8:B9"/>
    <mergeCell ref="D8:D9"/>
    <mergeCell ref="E8:E9"/>
    <mergeCell ref="F8:F9"/>
    <mergeCell ref="A42:G42"/>
    <mergeCell ref="A47:C47"/>
    <mergeCell ref="D47:G47"/>
    <mergeCell ref="A48:C48"/>
    <mergeCell ref="D48:G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workbookViewId="0"/>
  </sheetViews>
  <sheetFormatPr baseColWidth="10" defaultRowHeight="15.75" x14ac:dyDescent="0.25"/>
  <cols>
    <col min="1" max="1" width="5.42578125" style="1" customWidth="1"/>
    <col min="2" max="2" width="49.140625" style="1" customWidth="1"/>
    <col min="3" max="3" width="22.140625" style="1" customWidth="1"/>
    <col min="4" max="4" width="20.5703125" style="2" customWidth="1"/>
    <col min="5" max="5" width="25.5703125" style="464" customWidth="1"/>
    <col min="6" max="16384" width="11.42578125" style="1"/>
  </cols>
  <sheetData>
    <row r="2" spans="2:5" ht="28.5" customHeight="1" x14ac:dyDescent="0.35">
      <c r="D2" s="1"/>
      <c r="E2" s="210" t="s">
        <v>316</v>
      </c>
    </row>
    <row r="3" spans="2:5" ht="20.25" customHeight="1" thickBot="1" x14ac:dyDescent="0.3">
      <c r="D3" s="1"/>
      <c r="E3" s="2"/>
    </row>
    <row r="4" spans="2:5" ht="20.25" customHeight="1" x14ac:dyDescent="0.25">
      <c r="B4" s="275" t="s">
        <v>227</v>
      </c>
      <c r="C4" s="276"/>
      <c r="D4" s="276"/>
      <c r="E4" s="277"/>
    </row>
    <row r="5" spans="2:5" ht="20.25" customHeight="1" x14ac:dyDescent="0.25">
      <c r="B5" s="278" t="s">
        <v>423</v>
      </c>
      <c r="C5" s="279"/>
      <c r="D5" s="279"/>
      <c r="E5" s="280"/>
    </row>
    <row r="6" spans="2:5" ht="20.25" customHeight="1" thickBot="1" x14ac:dyDescent="0.3">
      <c r="B6" s="446" t="s">
        <v>441</v>
      </c>
      <c r="C6" s="447"/>
      <c r="D6" s="447"/>
      <c r="E6" s="448"/>
    </row>
    <row r="7" spans="2:5" ht="22.5" customHeight="1" thickBot="1" x14ac:dyDescent="0.3">
      <c r="B7" s="449" t="s">
        <v>14</v>
      </c>
      <c r="C7" s="450" t="s">
        <v>28</v>
      </c>
      <c r="D7" s="451" t="s">
        <v>32</v>
      </c>
      <c r="E7" s="452" t="s">
        <v>424</v>
      </c>
    </row>
    <row r="8" spans="2:5" ht="16.5" thickBot="1" x14ac:dyDescent="0.3">
      <c r="B8" s="453" t="s">
        <v>425</v>
      </c>
      <c r="C8" s="212">
        <f>C9+C10</f>
        <v>263823952</v>
      </c>
      <c r="D8" s="212">
        <f>D9+D10</f>
        <v>193832903.11000001</v>
      </c>
      <c r="E8" s="212">
        <f>E9+E10</f>
        <v>193832903.11000001</v>
      </c>
    </row>
    <row r="9" spans="2:5" ht="16.5" thickBot="1" x14ac:dyDescent="0.3">
      <c r="B9" s="456" t="s">
        <v>426</v>
      </c>
      <c r="C9" s="454">
        <v>0</v>
      </c>
      <c r="D9" s="454">
        <v>0</v>
      </c>
      <c r="E9" s="455">
        <f>D9</f>
        <v>0</v>
      </c>
    </row>
    <row r="10" spans="2:5" ht="16.5" thickBot="1" x14ac:dyDescent="0.3">
      <c r="B10" s="456" t="s">
        <v>427</v>
      </c>
      <c r="C10" s="454">
        <v>263823952</v>
      </c>
      <c r="D10" s="454">
        <v>193832903.11000001</v>
      </c>
      <c r="E10" s="455">
        <f>D10</f>
        <v>193832903.11000001</v>
      </c>
    </row>
    <row r="11" spans="2:5" ht="20.25" customHeight="1" thickBot="1" x14ac:dyDescent="0.3">
      <c r="B11" s="456"/>
      <c r="C11" s="457"/>
      <c r="D11" s="454"/>
      <c r="E11" s="455"/>
    </row>
    <row r="12" spans="2:5" ht="20.25" customHeight="1" thickBot="1" x14ac:dyDescent="0.3">
      <c r="B12" s="453" t="s">
        <v>428</v>
      </c>
      <c r="C12" s="212">
        <f>C13+C14</f>
        <v>263823952</v>
      </c>
      <c r="D12" s="212">
        <f>D13+D14</f>
        <v>186067557.41</v>
      </c>
      <c r="E12" s="212">
        <v>182578866.72999999</v>
      </c>
    </row>
    <row r="13" spans="2:5" ht="36" customHeight="1" thickBot="1" x14ac:dyDescent="0.3">
      <c r="B13" s="456" t="s">
        <v>429</v>
      </c>
      <c r="C13" s="454">
        <v>0</v>
      </c>
      <c r="D13" s="454">
        <v>0</v>
      </c>
      <c r="E13" s="455">
        <v>0</v>
      </c>
    </row>
    <row r="14" spans="2:5" ht="20.25" customHeight="1" thickBot="1" x14ac:dyDescent="0.3">
      <c r="B14" s="456" t="s">
        <v>430</v>
      </c>
      <c r="C14" s="454">
        <v>263823952</v>
      </c>
      <c r="D14" s="454">
        <v>186067557.41</v>
      </c>
      <c r="E14" s="455">
        <v>182578866.72999999</v>
      </c>
    </row>
    <row r="15" spans="2:5" ht="20.25" customHeight="1" thickBot="1" x14ac:dyDescent="0.3">
      <c r="B15" s="456"/>
      <c r="C15" s="457"/>
      <c r="D15" s="454"/>
      <c r="E15" s="455"/>
    </row>
    <row r="16" spans="2:5" ht="39" customHeight="1" thickBot="1" x14ac:dyDescent="0.3">
      <c r="B16" s="453" t="s">
        <v>431</v>
      </c>
      <c r="C16" s="454">
        <f>C8-C12</f>
        <v>0</v>
      </c>
      <c r="D16" s="454">
        <f>D8-D12</f>
        <v>7765345.7000000179</v>
      </c>
      <c r="E16" s="454">
        <f>E8-E12</f>
        <v>11254036.380000025</v>
      </c>
    </row>
    <row r="17" spans="1:5" ht="20.25" customHeight="1" thickBot="1" x14ac:dyDescent="0.3">
      <c r="B17" s="449" t="s">
        <v>14</v>
      </c>
      <c r="C17" s="450" t="s">
        <v>28</v>
      </c>
      <c r="D17" s="451" t="s">
        <v>32</v>
      </c>
      <c r="E17" s="452" t="s">
        <v>424</v>
      </c>
    </row>
    <row r="18" spans="1:5" ht="21" customHeight="1" thickBot="1" x14ac:dyDescent="0.3">
      <c r="B18" s="456" t="s">
        <v>432</v>
      </c>
      <c r="C18" s="454">
        <f>C10-C14</f>
        <v>0</v>
      </c>
      <c r="D18" s="454">
        <f>D10-D14</f>
        <v>7765345.7000000179</v>
      </c>
      <c r="E18" s="454">
        <f>E10-E14</f>
        <v>11254036.380000025</v>
      </c>
    </row>
    <row r="19" spans="1:5" ht="20.25" customHeight="1" thickBot="1" x14ac:dyDescent="0.3">
      <c r="B19" s="456"/>
      <c r="C19" s="458"/>
      <c r="D19" s="457"/>
      <c r="E19" s="459"/>
    </row>
    <row r="20" spans="1:5" ht="20.25" customHeight="1" thickBot="1" x14ac:dyDescent="0.3">
      <c r="B20" s="456" t="s">
        <v>433</v>
      </c>
      <c r="C20" s="454">
        <v>0</v>
      </c>
      <c r="D20" s="454">
        <v>0</v>
      </c>
      <c r="E20" s="454">
        <v>0</v>
      </c>
    </row>
    <row r="21" spans="1:5" ht="20.25" customHeight="1" thickBot="1" x14ac:dyDescent="0.3">
      <c r="B21" s="456"/>
      <c r="C21" s="458"/>
      <c r="D21" s="457"/>
      <c r="E21" s="459"/>
    </row>
    <row r="22" spans="1:5" ht="35.25" customHeight="1" thickBot="1" x14ac:dyDescent="0.3">
      <c r="B22" s="456" t="s">
        <v>434</v>
      </c>
      <c r="C22" s="460">
        <f>C16-C20</f>
        <v>0</v>
      </c>
      <c r="D22" s="460">
        <f t="shared" ref="D22:E22" si="0">D16-D20</f>
        <v>7765345.7000000179</v>
      </c>
      <c r="E22" s="460">
        <f t="shared" si="0"/>
        <v>11254036.380000025</v>
      </c>
    </row>
    <row r="23" spans="1:5" ht="20.25" customHeight="1" thickBot="1" x14ac:dyDescent="0.3">
      <c r="B23" s="456" t="s">
        <v>435</v>
      </c>
      <c r="C23" s="460">
        <v>0</v>
      </c>
      <c r="D23" s="460">
        <v>0</v>
      </c>
      <c r="E23" s="460">
        <v>0</v>
      </c>
    </row>
    <row r="24" spans="1:5" ht="20.25" customHeight="1" thickBot="1" x14ac:dyDescent="0.3">
      <c r="B24" s="456"/>
      <c r="C24" s="457"/>
      <c r="D24" s="457"/>
      <c r="E24" s="459"/>
    </row>
    <row r="25" spans="1:5" ht="20.25" customHeight="1" thickBot="1" x14ac:dyDescent="0.3">
      <c r="B25" s="456" t="s">
        <v>436</v>
      </c>
      <c r="C25" s="460">
        <v>0</v>
      </c>
      <c r="D25" s="460">
        <v>0</v>
      </c>
      <c r="E25" s="460">
        <v>0</v>
      </c>
    </row>
    <row r="26" spans="1:5" ht="20.25" customHeight="1" thickBot="1" x14ac:dyDescent="0.3">
      <c r="B26" s="456"/>
      <c r="C26" s="457"/>
      <c r="D26" s="457"/>
      <c r="E26" s="459"/>
    </row>
    <row r="27" spans="1:5" ht="35.25" customHeight="1" thickBot="1" x14ac:dyDescent="0.3">
      <c r="B27" s="461" t="s">
        <v>437</v>
      </c>
      <c r="C27" s="462">
        <f>C23-C25</f>
        <v>0</v>
      </c>
      <c r="D27" s="462">
        <f t="shared" ref="D27:E27" si="1">D23-D25</f>
        <v>0</v>
      </c>
      <c r="E27" s="462">
        <f t="shared" si="1"/>
        <v>0</v>
      </c>
    </row>
    <row r="28" spans="1:5" ht="20.25" customHeight="1" x14ac:dyDescent="0.25">
      <c r="D28" s="1"/>
      <c r="E28" s="2"/>
    </row>
    <row r="29" spans="1:5" ht="48.75" customHeight="1" x14ac:dyDescent="0.25">
      <c r="B29" s="463" t="s">
        <v>438</v>
      </c>
      <c r="C29" s="463"/>
      <c r="D29" s="463"/>
      <c r="E29" s="463"/>
    </row>
    <row r="30" spans="1:5" ht="45" customHeight="1" x14ac:dyDescent="0.25">
      <c r="B30" s="463" t="s">
        <v>439</v>
      </c>
      <c r="C30" s="463"/>
      <c r="D30" s="463"/>
      <c r="E30" s="463"/>
    </row>
    <row r="31" spans="1:5" ht="18" customHeight="1" x14ac:dyDescent="0.25">
      <c r="B31" s="463" t="s">
        <v>440</v>
      </c>
      <c r="C31" s="463"/>
      <c r="D31" s="463"/>
      <c r="E31" s="463"/>
    </row>
    <row r="32" spans="1:5" ht="20.25" customHeight="1" x14ac:dyDescent="0.25">
      <c r="A32" s="190"/>
      <c r="B32" s="190"/>
      <c r="C32" s="190"/>
    </row>
    <row r="33" spans="1:7" x14ac:dyDescent="0.25">
      <c r="A33" s="190"/>
      <c r="B33" s="190"/>
      <c r="C33" s="190"/>
    </row>
    <row r="34" spans="1:7" x14ac:dyDescent="0.25">
      <c r="A34" s="302" t="s">
        <v>225</v>
      </c>
      <c r="B34" s="302"/>
      <c r="C34" s="302"/>
      <c r="D34" s="302"/>
      <c r="E34" s="302"/>
      <c r="F34" s="302"/>
    </row>
    <row r="35" spans="1:7" x14ac:dyDescent="0.25">
      <c r="A35" s="217"/>
      <c r="B35" s="217"/>
      <c r="C35" s="217"/>
      <c r="D35" s="217"/>
      <c r="E35" s="217"/>
      <c r="F35" s="217"/>
    </row>
    <row r="36" spans="1:7" x14ac:dyDescent="0.25">
      <c r="A36" s="217"/>
      <c r="B36" s="217"/>
      <c r="C36" s="217"/>
      <c r="D36" s="217"/>
      <c r="E36" s="217"/>
      <c r="F36" s="217"/>
    </row>
    <row r="37" spans="1:7" x14ac:dyDescent="0.25">
      <c r="A37" s="217"/>
      <c r="B37" s="217"/>
      <c r="C37" s="217"/>
      <c r="D37" s="217"/>
      <c r="E37" s="217"/>
      <c r="F37" s="217"/>
    </row>
    <row r="38" spans="1:7" x14ac:dyDescent="0.25">
      <c r="A38" s="217"/>
      <c r="B38" s="217"/>
      <c r="C38" s="217"/>
      <c r="D38" s="217"/>
      <c r="E38" s="217"/>
      <c r="F38" s="217"/>
    </row>
    <row r="39" spans="1:7" x14ac:dyDescent="0.25">
      <c r="A39" s="217"/>
      <c r="B39" s="217"/>
      <c r="C39" s="217"/>
      <c r="D39" s="217"/>
      <c r="E39" s="217"/>
      <c r="F39" s="217"/>
    </row>
    <row r="40" spans="1:7" ht="20.25" customHeight="1" x14ac:dyDescent="0.25">
      <c r="C40" s="216" t="s">
        <v>226</v>
      </c>
      <c r="D40" s="216"/>
      <c r="E40" s="216"/>
      <c r="F40" s="216"/>
    </row>
    <row r="41" spans="1:7" ht="20.25" customHeight="1" x14ac:dyDescent="0.3">
      <c r="C41" s="215" t="s">
        <v>162</v>
      </c>
      <c r="D41" s="215"/>
      <c r="E41" s="215"/>
      <c r="F41" s="215"/>
    </row>
    <row r="42" spans="1:7" ht="20.25" customHeight="1" x14ac:dyDescent="0.3">
      <c r="C42" s="215" t="s">
        <v>163</v>
      </c>
      <c r="D42" s="215"/>
      <c r="E42" s="215"/>
      <c r="F42" s="215"/>
    </row>
    <row r="43" spans="1:7" ht="20.25" customHeight="1" x14ac:dyDescent="0.25">
      <c r="D43" s="191"/>
      <c r="E43" s="191"/>
      <c r="F43" s="190"/>
      <c r="G43" s="190"/>
    </row>
    <row r="44" spans="1:7" ht="20.25" customHeight="1" x14ac:dyDescent="0.25">
      <c r="D44" s="191"/>
      <c r="E44" s="191"/>
      <c r="F44" s="190"/>
      <c r="G44" s="190"/>
    </row>
    <row r="45" spans="1:7" ht="20.25" customHeight="1" x14ac:dyDescent="0.25">
      <c r="D45" s="217"/>
      <c r="E45" s="217"/>
      <c r="F45" s="217"/>
      <c r="G45" s="217"/>
    </row>
  </sheetData>
  <mergeCells count="7">
    <mergeCell ref="A34:F34"/>
    <mergeCell ref="B4:E4"/>
    <mergeCell ref="B5:E5"/>
    <mergeCell ref="B6:E6"/>
    <mergeCell ref="B29:E29"/>
    <mergeCell ref="B30:E30"/>
    <mergeCell ref="B31:E31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Edo. Ana. de Ing.</vt:lpstr>
      <vt:lpstr>Edo. Ana. del Pres. Egres. Obj.</vt:lpstr>
      <vt:lpstr>Edo. An. Pres. Egre. Cla. Econo</vt:lpstr>
      <vt:lpstr>Edo. An. Pres. Egres. Cla. Admi</vt:lpstr>
      <vt:lpstr>por función</vt:lpstr>
      <vt:lpstr>endeudamiento neto</vt:lpstr>
      <vt:lpstr>intereses de la deuda</vt:lpstr>
      <vt:lpstr>Gto. programatica</vt:lpstr>
      <vt:lpstr>Indicadores PF</vt:lpstr>
      <vt:lpstr> Balance presupuestario</vt:lpstr>
      <vt:lpstr>Edo. Ana. de Ing. (2)</vt:lpstr>
      <vt:lpstr>Obj. del Gasto</vt:lpstr>
      <vt:lpstr>Edo. An. Pres. Egres.Cla. Admi.</vt:lpstr>
      <vt:lpstr>Edo An Pres Egres Cla Funcional</vt:lpstr>
      <vt:lpstr>SERVICIOS PERSONALES</vt:lpstr>
      <vt:lpstr>Guía de cumplimiento</vt:lpstr>
      <vt:lpstr>'Edo An Pres Egres Cla Funcional'!Área_de_impresión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hlopez</cp:lastModifiedBy>
  <cp:lastPrinted>2017-10-09T18:58:42Z</cp:lastPrinted>
  <dcterms:created xsi:type="dcterms:W3CDTF">2014-12-18T21:03:52Z</dcterms:created>
  <dcterms:modified xsi:type="dcterms:W3CDTF">2017-10-09T19:38:16Z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bf47550b-0125-469a-99cf-622c5bfe9797</vt:lpwstr>
  </property>
</Properties>
</file>