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smartinez\Documents\Ser-2017\Esfe 2017\Formatos Entrega Cta. Publica 2017\UTEQ Formatos Cta. Publica ESFE Anual 2017\"/>
    </mc:Choice>
  </mc:AlternateContent>
  <bookViews>
    <workbookView xWindow="0" yWindow="0" windowWidth="20490" windowHeight="7755" tabRatio="946"/>
  </bookViews>
  <sheets>
    <sheet name="ANEXO 1 Gto. Cat. Programatica" sheetId="1" r:id="rId1"/>
    <sheet name="ANEXO 2 PROY Y PROY INV." sheetId="2" r:id="rId2"/>
    <sheet name="Anexo 3 Indicad. Result. Academ" sheetId="9" r:id="rId3"/>
    <sheet name="Anexo3 Indicad Resul. Vinculaci" sheetId="11" r:id="rId4"/>
    <sheet name="Anexo3 Indicad. Resul. Gestion" sheetId="10" r:id="rId5"/>
    <sheet name="Anexo3 Indicad Resul. Procesos " sheetId="8" r:id="rId6"/>
    <sheet name="ANEXO 4 ESQ. BURSATIL" sheetId="3" r:id="rId7"/>
    <sheet name="Hoja1" sheetId="7" r:id="rId8"/>
  </sheets>
  <externalReferences>
    <externalReference r:id="rId9"/>
  </externalReferences>
  <definedNames>
    <definedName name="_xlnm.Print_Area" localSheetId="0">'ANEXO 1 Gto. Cat. Programatica'!$A$4:$G$48</definedName>
    <definedName name="_xlnm.Print_Area" localSheetId="1">'ANEXO 2 PROY Y PROY INV.'!$A$2:$G$24</definedName>
    <definedName name="_xlnm.Print_Area" localSheetId="6">'ANEXO 4 ESQ. BURSATIL'!$A$2:$G$24</definedName>
    <definedName name="INDICADOR">'[1]4.-CEDULA-equidad'!$AX$17:$AX$20</definedName>
  </definedNames>
  <calcPr calcId="152511"/>
</workbook>
</file>

<file path=xl/calcChain.xml><?xml version="1.0" encoding="utf-8"?>
<calcChain xmlns="http://schemas.openxmlformats.org/spreadsheetml/2006/main">
  <c r="Q116" i="8" l="1"/>
  <c r="Y109" i="8"/>
  <c r="S109" i="8"/>
  <c r="M109" i="8"/>
  <c r="E107" i="8"/>
  <c r="D107" i="8"/>
  <c r="C107" i="8"/>
  <c r="Y105" i="8"/>
  <c r="S105" i="8"/>
  <c r="M105" i="8"/>
  <c r="E103" i="8"/>
  <c r="D103" i="8"/>
  <c r="C103" i="8"/>
  <c r="P73" i="8"/>
  <c r="Q73" i="8" s="1"/>
  <c r="N73" i="8"/>
  <c r="L73" i="8"/>
  <c r="M73" i="8" s="1"/>
  <c r="H73" i="8"/>
  <c r="I73" i="8" s="1"/>
  <c r="E73" i="8"/>
  <c r="Y62" i="8"/>
  <c r="S62" i="8"/>
  <c r="M62" i="8"/>
  <c r="E60" i="8"/>
  <c r="D60" i="8"/>
  <c r="C60" i="8"/>
  <c r="Y24" i="8"/>
  <c r="S24" i="8"/>
  <c r="M24" i="8"/>
  <c r="E22" i="8"/>
  <c r="D22" i="8"/>
  <c r="C22" i="8"/>
  <c r="Y20" i="8"/>
  <c r="S20" i="8"/>
  <c r="M20" i="8"/>
  <c r="E18" i="8"/>
  <c r="D18" i="8"/>
  <c r="C18" i="8"/>
  <c r="R163" i="11"/>
  <c r="N163" i="11"/>
  <c r="J163" i="11"/>
  <c r="Y156" i="11"/>
  <c r="S156" i="11"/>
  <c r="M156" i="11"/>
  <c r="E154" i="11"/>
  <c r="D154" i="11"/>
  <c r="C154" i="11"/>
  <c r="E150" i="11"/>
  <c r="D150" i="11"/>
  <c r="C150" i="11"/>
  <c r="J119" i="11"/>
  <c r="Y112" i="11"/>
  <c r="S112" i="11"/>
  <c r="M112" i="11"/>
  <c r="E106" i="11"/>
  <c r="D106" i="11"/>
  <c r="C106" i="11"/>
  <c r="N73" i="11"/>
  <c r="N72" i="11"/>
  <c r="J72" i="11"/>
  <c r="E59" i="11"/>
  <c r="D59" i="11"/>
  <c r="C59" i="11"/>
  <c r="R34" i="11"/>
  <c r="N34" i="11"/>
  <c r="J34" i="11"/>
  <c r="Q33" i="11"/>
  <c r="R33" i="11" s="1"/>
  <c r="M33" i="11"/>
  <c r="N33" i="11" s="1"/>
  <c r="I33" i="11"/>
  <c r="J33" i="11" s="1"/>
  <c r="Y24" i="11"/>
  <c r="S24" i="11"/>
  <c r="M24" i="11"/>
  <c r="E22" i="11"/>
  <c r="D22" i="11"/>
  <c r="C22" i="11"/>
  <c r="E18" i="11"/>
  <c r="D18" i="11"/>
  <c r="C18" i="11"/>
  <c r="V63" i="10"/>
  <c r="M63" i="10"/>
  <c r="Q171" i="9"/>
  <c r="R171" i="9" s="1"/>
  <c r="M171" i="9"/>
  <c r="N171" i="9" s="1"/>
  <c r="I171" i="9"/>
  <c r="J171" i="9" s="1"/>
  <c r="Y158" i="9"/>
  <c r="S158" i="9"/>
  <c r="M158" i="9"/>
  <c r="R125" i="9"/>
  <c r="Y116" i="9"/>
  <c r="S116" i="9"/>
  <c r="M116" i="9"/>
  <c r="Y111" i="9"/>
  <c r="S111" i="9"/>
  <c r="M111" i="9"/>
  <c r="Q82" i="9"/>
  <c r="R82" i="9" s="1"/>
  <c r="M82" i="9"/>
  <c r="N82" i="9" s="1"/>
  <c r="I82" i="9"/>
  <c r="J82" i="9" s="1"/>
  <c r="Q81" i="9"/>
  <c r="R81" i="9" s="1"/>
  <c r="M81" i="9"/>
  <c r="N81" i="9" s="1"/>
  <c r="Y71" i="9"/>
  <c r="S71" i="9"/>
  <c r="M71" i="9"/>
  <c r="S67" i="9"/>
  <c r="M67" i="9"/>
  <c r="Y18" i="9"/>
  <c r="S18" i="9"/>
  <c r="M18" i="9"/>
  <c r="G41" i="1" l="1"/>
  <c r="F41" i="1"/>
  <c r="E41" i="1"/>
  <c r="D41" i="1"/>
  <c r="C41" i="1"/>
  <c r="B41" i="1"/>
</calcChain>
</file>

<file path=xl/comments1.xml><?xml version="1.0" encoding="utf-8"?>
<comments xmlns="http://schemas.openxmlformats.org/spreadsheetml/2006/main">
  <authors>
    <author>Yamel Margot Cortes Arcega</author>
  </authors>
  <commentList>
    <comment ref="B124" authorId="0" shapeId="0">
      <text>
        <r>
          <rPr>
            <b/>
            <sz val="9"/>
            <color indexed="81"/>
            <rFont val="Tahoma"/>
            <family val="2"/>
          </rPr>
          <t>Yamel Margot Cortes Arcega:</t>
        </r>
        <r>
          <rPr>
            <sz val="9"/>
            <color indexed="81"/>
            <rFont val="Tahoma"/>
            <family val="2"/>
          </rPr>
          <t xml:space="preserve">
Porcentaje de absorción de la Universidad Tecnológica de Querétaro en el ciclo escolar actual respecto a los egresados de bachillerato en el estado en el ciclo escolar anterior</t>
        </r>
      </text>
    </comment>
  </commentList>
</comments>
</file>

<file path=xl/sharedStrings.xml><?xml version="1.0" encoding="utf-8"?>
<sst xmlns="http://schemas.openxmlformats.org/spreadsheetml/2006/main" count="1417" uniqueCount="461">
  <si>
    <t>Concepto</t>
  </si>
  <si>
    <t>Modificado</t>
  </si>
  <si>
    <t>Devengado</t>
  </si>
  <si>
    <t>Egresos</t>
  </si>
  <si>
    <t>Subejercicio</t>
  </si>
  <si>
    <t>Aprobado</t>
  </si>
  <si>
    <t>Pagado</t>
  </si>
  <si>
    <t>Total  del Gasto</t>
  </si>
  <si>
    <t xml:space="preserve">3 = (1 + 2 )  </t>
  </si>
  <si>
    <t xml:space="preserve">6 = ( 3 - 4 )  </t>
  </si>
  <si>
    <t>Ampliaciones/</t>
  </si>
  <si>
    <t>(Reducciones)</t>
  </si>
  <si>
    <t>Programas</t>
  </si>
  <si>
    <t>Sujetos a Reglas de Operación</t>
  </si>
  <si>
    <t>Otros  Subsidios</t>
  </si>
  <si>
    <t>Planeación, seguimiento y evaluación de políticas públicas</t>
  </si>
  <si>
    <t>Promoción y fomento</t>
  </si>
  <si>
    <t>Regulación y supervisión</t>
  </si>
  <si>
    <t>Específicos</t>
  </si>
  <si>
    <t>Proyectos de Inversión</t>
  </si>
  <si>
    <t>Administrativos y de Apoyo</t>
  </si>
  <si>
    <t>Apoyo a la función pública y al mejoramiento de la gestión</t>
  </si>
  <si>
    <t>Gasto por Categoría Programática</t>
  </si>
  <si>
    <t>Subsidios:   Sector   Social    y   Privado    o   Entidades   Federativas y Municipios</t>
  </si>
  <si>
    <t>Desempeño de las Funciones</t>
  </si>
  <si>
    <t>Prestación de Servicios Públicos</t>
  </si>
  <si>
    <t>Provisión de Bienes Públicos</t>
  </si>
  <si>
    <t>Funciones   de    las   Fuerzas   Armadas   (Únicamente Gobierno Federal)</t>
  </si>
  <si>
    <t>Operaciones ajenas</t>
  </si>
  <si>
    <t>Compromisos</t>
  </si>
  <si>
    <t>Obligaciones de cumplimiento de resolución jurisdiccional</t>
  </si>
  <si>
    <t>Desastres Naturales</t>
  </si>
  <si>
    <t>Obligaciones</t>
  </si>
  <si>
    <t>Aportaciones a fondos  de inversión y reestructura depensiones</t>
  </si>
  <si>
    <t>Participaciones a entidades federativas y municipios</t>
  </si>
  <si>
    <t>Costo  financiero, deuda o apoyos a deudores y ahorradores de la banca</t>
  </si>
  <si>
    <t>Adeudos de ejercicios fiscales anteriores</t>
  </si>
  <si>
    <t>Pensiones y jubilaciones</t>
  </si>
  <si>
    <t>Aportaciones a la seguridad social</t>
  </si>
  <si>
    <t>Aportaciones a fondos de estabilización</t>
  </si>
  <si>
    <t>Programas de Gasto Federalizado (Gobierno Federal)</t>
  </si>
  <si>
    <t>Gasto Federalizado</t>
  </si>
  <si>
    <t xml:space="preserve">                                                                                                                                                                                                                                                                                                                                                                                                                 </t>
  </si>
  <si>
    <t>PROGRAMAS Y PROYECTOS DE INVERSION</t>
  </si>
  <si>
    <t>CUENTA</t>
  </si>
  <si>
    <t>FECHA</t>
  </si>
  <si>
    <t>OBSERVACIONES</t>
  </si>
  <si>
    <t>SALDO</t>
  </si>
  <si>
    <t>PROGRAMAS Y PROYECTOS</t>
  </si>
  <si>
    <t>CARGO</t>
  </si>
  <si>
    <t>ABONO</t>
  </si>
  <si>
    <t xml:space="preserve"> Secretario de Administracion y Finanzas</t>
  </si>
  <si>
    <t xml:space="preserve">      C.P. Apolinar Villegas Arcos</t>
  </si>
  <si>
    <t>Contador General</t>
  </si>
  <si>
    <t>“Bajo protesta de decir verdad declaramos que los Estados Financieros y sus notas, son razonablemente correctos y son responsabilidad del emisor”</t>
  </si>
  <si>
    <t xml:space="preserve">C.P.  JOSE LUIS ELIZONDO MARTINEZ   </t>
  </si>
  <si>
    <t>NADA  QUE  MANIFESTAR</t>
  </si>
  <si>
    <t>ESQUEMAS Y COBERTURAS</t>
  </si>
  <si>
    <t>C.P. SERGIO ENRIQUE MARIN CONTRERAS</t>
  </si>
  <si>
    <t>ENCARGADO DE TESORERIA</t>
  </si>
  <si>
    <t>UNIDAD DE MEDIDA</t>
  </si>
  <si>
    <t>Vinculación</t>
  </si>
  <si>
    <t>"Bajo protesta de decir verdad declaramos que los Estados Financieros y sus notas, son razonablemente correctos y son responsabilidad del emisor"</t>
  </si>
  <si>
    <t>M. en C. José Carlos Arredondo Velázquez</t>
  </si>
  <si>
    <t>Rector</t>
  </si>
  <si>
    <t>Apoyo  al  proceso  presupuestario  y  para   mejorar   la eficiencia institucional</t>
  </si>
  <si>
    <t>______________________________________________________</t>
  </si>
  <si>
    <t>C.P. Apolinar Villegas Arcos</t>
  </si>
  <si>
    <t>Secretarío de Administración y Finanzas</t>
  </si>
  <si>
    <r>
      <t xml:space="preserve">                                            UNIVERSIDAD TECNOLOGICA DE QUERETARO          </t>
    </r>
    <r>
      <rPr>
        <b/>
        <sz val="11"/>
        <color rgb="FF3D2FF9"/>
        <rFont val="Arial"/>
        <family val="2"/>
      </rPr>
      <t>REFERENCIA  2</t>
    </r>
  </si>
  <si>
    <t>Del 1o. de enero al 31 de diciembre de 2017</t>
  </si>
  <si>
    <r>
      <t xml:space="preserve">                                            UNIVERSIDAD TECNOLOGICA DE QUERETARO          </t>
    </r>
    <r>
      <rPr>
        <b/>
        <sz val="10"/>
        <color rgb="FF3D2FF9"/>
        <rFont val="Arial"/>
        <family val="2"/>
      </rPr>
      <t>REFERENCIA  04</t>
    </r>
  </si>
  <si>
    <t>Del 01 DE ENERO  AL 31 DE DICIEMBRE DEL 2017</t>
  </si>
  <si>
    <t xml:space="preserve">                            ESQUEMAS BURSATILES Y DE COBERTURAS FINANCIERAS DE LOS ENTES PUBLICOS</t>
  </si>
  <si>
    <t>PROGRAMA OPERATIVO ANUAL 2017</t>
  </si>
  <si>
    <t>FORMATO 01 "DESARROLLO DE PROCESOS"</t>
  </si>
  <si>
    <t>UNIVERSIDAD:TECNOLÓGICA DE QUERÉTARO</t>
  </si>
  <si>
    <r>
      <t>DENOMINACIÓN DEL PROCESO: (1)
EQUIDAD + GRUPOS VULNERABLES</t>
    </r>
    <r>
      <rPr>
        <b/>
        <i/>
        <u/>
        <sz val="10"/>
        <color indexed="10"/>
        <rFont val="Arial"/>
        <family val="2"/>
      </rPr>
      <t xml:space="preserve"> </t>
    </r>
  </si>
  <si>
    <t>NUM. DE PROCESO (2)</t>
  </si>
  <si>
    <t xml:space="preserve">TIPO DE PROCESO (3)               </t>
  </si>
  <si>
    <t>Eficiencia</t>
  </si>
  <si>
    <t>Área ejecutora ( 4 )</t>
  </si>
  <si>
    <t>Subdirección de Vinculación Académica</t>
  </si>
  <si>
    <t>Líneas estratégicas del PIDE  del SUT o SUP 2013-2018 al que se da atención.   ( 5 )</t>
  </si>
  <si>
    <t xml:space="preserve"> Igualdad de Oportunidades y no discriminación contra las mujeres.</t>
  </si>
  <si>
    <t>INDICADORES  ( 6 )</t>
  </si>
  <si>
    <t>NOMBRE DEL INDICADOR (6.1)</t>
  </si>
  <si>
    <t>FORMULA</t>
  </si>
  <si>
    <t>META NACIONAL 2017                     PIDE 2013-2018</t>
  </si>
  <si>
    <t>CONTEXTO ACTUAL Y A FUTURO DEL INDICADOR (6.2)</t>
  </si>
  <si>
    <t>Total alcanzado (Se reporta en el tercer cuatrimestre) 86.3)</t>
  </si>
  <si>
    <t>Indicador: Porcentaje de estudiantes mujeres becadas</t>
  </si>
  <si>
    <t>Número actual</t>
  </si>
  <si>
    <t>Porcentaje actual</t>
  </si>
  <si>
    <t>Número a lograr</t>
  </si>
  <si>
    <t>Porcentaje a lograr</t>
  </si>
  <si>
    <t xml:space="preserve">Número alcanzado </t>
  </si>
  <si>
    <t>Porcentaje alcanzado</t>
  </si>
  <si>
    <t>Indicador: Porcentaje de estudiantes mujeres atendidas en la institución</t>
  </si>
  <si>
    <r>
      <t xml:space="preserve">OBJETIVO QUE ATIENDE EL PROCESO E IMPACTO  </t>
    </r>
    <r>
      <rPr>
        <b/>
        <sz val="14"/>
        <rFont val="Arial"/>
        <family val="2"/>
      </rPr>
      <t>(7)</t>
    </r>
  </si>
  <si>
    <t>1.- Adoptar la transveraslidad de la perspectiva de género en las Instituciones del Subsistema de Universidades Tecnológicas, fijando parámetros e indicadores que permitan su medición.</t>
  </si>
  <si>
    <r>
      <t xml:space="preserve">CALENDARIZACIÓN Y SEGUIMIENTO DE LAS PRINCIPALES ACTIVIDADES  </t>
    </r>
    <r>
      <rPr>
        <b/>
        <sz val="12"/>
        <rFont val="Arial"/>
        <family val="2"/>
      </rPr>
      <t>(8)</t>
    </r>
  </si>
  <si>
    <t>ACTIVIDADES</t>
  </si>
  <si>
    <t>META  ANUAL</t>
  </si>
  <si>
    <t>CALENDARIO 2017                                      CUATRIMESTRAL</t>
  </si>
  <si>
    <t>JUSTIFICACIÓN DE LAS DESVIACIONES POSITIVAS O NEGATIVAS (9)</t>
  </si>
  <si>
    <t>AREA
EJECUTORA (10)</t>
  </si>
  <si>
    <t>PROG</t>
  </si>
  <si>
    <t>ALC</t>
  </si>
  <si>
    <t>#</t>
  </si>
  <si>
    <t>%</t>
  </si>
  <si>
    <t>Implementar programas de becas para mujeres</t>
  </si>
  <si>
    <t>Programas de becas (#)</t>
  </si>
  <si>
    <t>Se cuenta con un programa denominado "Apoyo a madres jefas de familia" operado por Conacyt.</t>
  </si>
  <si>
    <t>Departamento de Vinculación Estudiantil</t>
  </si>
  <si>
    <t>Incluir acciones para captación de mujeres en el Programa de Captación de Alumnos</t>
  </si>
  <si>
    <t>Acciones (#)</t>
  </si>
  <si>
    <t>Se difundió el Modelo Educativo a estudiantes mujeres de bachillerato en los distintos bachilleratos en los que se participó en la Campaña de Captación de Alumnos.</t>
  </si>
  <si>
    <r>
      <t xml:space="preserve">DESCRIPCIÓN DEL ALCANCE DEL INDICADOR Y EFECTO SOCIOECONOMICO    </t>
    </r>
    <r>
      <rPr>
        <b/>
        <sz val="12"/>
        <rFont val="Arial"/>
        <family val="2"/>
      </rPr>
      <t>(11)</t>
    </r>
  </si>
  <si>
    <t>Lic. Miguel Ángel Aguilar Marmolejo</t>
  </si>
  <si>
    <t>Subdirector de Vinculación Académica</t>
  </si>
  <si>
    <t>PROGRAMA OPERATIVO ANUAL  2017</t>
  </si>
  <si>
    <t>UNIVERSIDAD: TECNOLÓGICA DE QUERÉTARO</t>
  </si>
  <si>
    <t xml:space="preserve">TIPO DE PROCESO (3)                </t>
  </si>
  <si>
    <t>ÁREA EJECUTORA( 4 )</t>
  </si>
  <si>
    <t xml:space="preserve"> Inclusión Educativa y Atención a Personas con Requerimiento Especial y Aptitudes Sobresalientes.</t>
  </si>
  <si>
    <t>Total alcanzado (Se reporta en el tercer cuatrimestre) (6.3)</t>
  </si>
  <si>
    <t>Número de alumnos atendidos  con algun tipo de dicapacidad</t>
  </si>
  <si>
    <t xml:space="preserve">1.- Prestar servicios de formación profesional a personas con discapacidad, a través de un modelo propio que atienda los aspectos de inclusión y empleabilidad, que incorpore la participación de la sociedad civil, gobiernos locales y empresarios.
</t>
  </si>
  <si>
    <t>Otorgar becas a alumnos con alguna discapacidad</t>
  </si>
  <si>
    <t>Becas</t>
  </si>
  <si>
    <t xml:space="preserve">Se cuenta con 17 alumnos becados que cuentan con discapacidad lo cuál representa 35.42% . </t>
  </si>
  <si>
    <t>Organizar reuniones de difusión de becas  a alumnos con alguna discapacidad</t>
  </si>
  <si>
    <t>Reuniones (#)</t>
  </si>
  <si>
    <t>La reunión de difusión se realizó el jueves 7 y viernes 8 de septiembre cubriendo turnos matutino y  vespertino.</t>
  </si>
  <si>
    <t>NUM. DE PRCESO (2)</t>
  </si>
  <si>
    <t xml:space="preserve"> Promover la eliminación de Barreras que Limitan al acceso y la Permanencia en la Educación de Grupos Vulnerables.</t>
  </si>
  <si>
    <t>META NACIONAL 2017   PIDE 2013-2018</t>
  </si>
  <si>
    <t>Número de alumnos de origen indígena atendidos en la institución</t>
  </si>
  <si>
    <t>Porcentaje de alumnos de origen indígena becados</t>
  </si>
  <si>
    <t xml:space="preserve">1.- Incrementar la atención a la demanda de estudios de nivel superior de los grupos étnicos originarios de las entidades federativas en donde el Sistema de Universidades Tecnológicas tiene presencia, mediante la incorporación de nuevas alternativas y modalidades aducativas que favorezcan a los jóvenes indígenas egresados del nivel medio superior del país. </t>
  </si>
  <si>
    <t>Implementar acciones para Captación de estudiantes de origen indígena en el programa de Captación de Alumnos</t>
  </si>
  <si>
    <t>Se visitaron en el mes de octubre los bachilleratos de San Ildefonso ubicado en el municipio de Amealco y CECYTE Tierra Blanca Guanajuato, ambos identificados con alta población de origen indígena.</t>
  </si>
  <si>
    <t>Organizar reuniones de difusión de becas  a alumnos de origen indígena</t>
  </si>
  <si>
    <r>
      <t xml:space="preserve">DENOMINACIÓN DEL PROCESO: (1)
</t>
    </r>
    <r>
      <rPr>
        <b/>
        <i/>
        <u/>
        <sz val="10"/>
        <color indexed="10"/>
        <rFont val="Arial"/>
        <family val="2"/>
      </rPr>
      <t xml:space="preserve">ACADÉMICO   </t>
    </r>
  </si>
  <si>
    <t xml:space="preserve">TIPO DE PROCESO  (3)              </t>
  </si>
  <si>
    <t>Pertinencia</t>
  </si>
  <si>
    <t>ÁREA RESPONSABLE ( 4 )</t>
  </si>
  <si>
    <t>Secretaría Académica</t>
  </si>
  <si>
    <t>Aseguramiento de la calidad de los programas e instituciones</t>
  </si>
  <si>
    <t>FÓRMULA</t>
  </si>
  <si>
    <t>Porcentaje de programas evaluables de TSU certificados en el nivel 1 de CIEES y/o acreditados por algún organismo reconocido por el COPAES</t>
  </si>
  <si>
    <t xml:space="preserve">1.- Elevar y mantener la calidad de la educación en todos los programas que se imparten, incluyendo el conjunto de actividades  que realizan las instituciones qe conforman el subsistema, manteniendo el liderazgo  de la calidad educativa bajo los estándares nacionales e internacionales.
</t>
  </si>
  <si>
    <t>ÁREA
EJECUTORA (10)</t>
  </si>
  <si>
    <t>Elaborar diagnóstico de profesores para elevar el perfil deseable PRODEP</t>
  </si>
  <si>
    <t>Diagnóstico (#)</t>
  </si>
  <si>
    <t>El proceso de diagnóstico se realizó al revisar los perfiles con miras a la obtención del reconocimiento de nuevos profesores y el resultado fue que se renovaron 5 y 5 nuevos reconocimientos y se realizaron reuniones con 20 profesores.</t>
  </si>
  <si>
    <t>DIDET</t>
  </si>
  <si>
    <t>Organizar reuniones de Capacitación para cumplimiento de requisitos de Perfil Deseable PRODEP</t>
  </si>
  <si>
    <t>Se realizaron 3 reuniones:  División Económico Administrativa, División Industrial y División de Tecnologías de Automatización e Información.</t>
  </si>
  <si>
    <t>Dar seguimiento a las observaciones en los Programas Educativos de los organismos acreditadores y/o evaluadores</t>
  </si>
  <si>
    <t>Seguimiento</t>
  </si>
  <si>
    <t>Se realizó el seguimiento a las observaciones, contándose con la información de la División Económico Administrativa y Ambiental.</t>
  </si>
  <si>
    <t>Dirección de Planeación y Evaluación</t>
  </si>
  <si>
    <t xml:space="preserve">M. en A. Macario Valdez Reséndiz </t>
  </si>
  <si>
    <t>Encargado de la División de Innovación y Desarrollo Tecnológico</t>
  </si>
  <si>
    <r>
      <t xml:space="preserve">DENOMINACIÓN DEL PROCESO: (1)
</t>
    </r>
    <r>
      <rPr>
        <b/>
        <i/>
        <u/>
        <sz val="10"/>
        <color indexed="10"/>
        <rFont val="Arial"/>
        <family val="2"/>
      </rPr>
      <t xml:space="preserve">ACADÉMICO    </t>
    </r>
  </si>
  <si>
    <t>ÁREA RESPONSABLE( 4 )</t>
  </si>
  <si>
    <t>Fortalecimiento de la Pertinencia de la Educación Superior para responder a los requerimientos del país</t>
  </si>
  <si>
    <t>META NACIONAL 2017    PIDE 2013-2018</t>
  </si>
  <si>
    <t>Número de estudios de trayectoria y de egresados llevados a cabo en el Año</t>
  </si>
  <si>
    <t>Porcentaje de programas educativos con Análisis Situacional del Trabajo (AST)</t>
  </si>
  <si>
    <t xml:space="preserve">1.- Brindar servicios de Educación Superior Tecnológica  de calidad a través de los planes y programas de estudios actualizados  y pertinentes al sector laboral, como un medio estratégico  para acrecentar  el capital humano y contribuir al aumento de la competitividad del país.
</t>
  </si>
  <si>
    <r>
      <t>CALENDARIZACIÓN Y SEGUIMIENTO DE LAS PRINCIPALES ACTIVIDADES  (8</t>
    </r>
    <r>
      <rPr>
        <b/>
        <sz val="12"/>
        <rFont val="Arial"/>
        <family val="2"/>
      </rPr>
      <t>)</t>
    </r>
  </si>
  <si>
    <t>Realizar reuniones del Consejo de Vinculación y Pertinencia</t>
  </si>
  <si>
    <t>En el tercer cuatrimestre no se realizó reunión del Consejo de Vinculación y Pertinencia.</t>
  </si>
  <si>
    <t>Secretatía de Vinculación</t>
  </si>
  <si>
    <t>Implementar programa cuatrimestre cero para aspirantes a ingresar a la institución</t>
  </si>
  <si>
    <t>Programa (#)</t>
  </si>
  <si>
    <t>Se implementó el programa cuatrimestre cero que contó con la participación de 145 alumnos inscritos correspondiente a las cuatro divisiones.</t>
  </si>
  <si>
    <t>Registrar programa de servicio social para aplicación de encuestas dirigidas a egresados</t>
  </si>
  <si>
    <t>Se aperturó el programa de servicio social denominado "seguimiento de egresados" con número de registro 2731 y con capacidad para 50 estudiantes que estarán apoyando en la aplicación de encuestas.</t>
  </si>
  <si>
    <t>Departamento de Desempeño de Egresados</t>
  </si>
  <si>
    <t>Medir a través de una encuesta el grado de satisfacción de empleadores con el desempeño de egresados</t>
  </si>
  <si>
    <t>Encuesta (%)</t>
  </si>
  <si>
    <t>Se contó con 71 empleadores encuestados</t>
  </si>
  <si>
    <t>Medir a través de una encuesta el grado de satisfacción de egresados con la formación recibida</t>
  </si>
  <si>
    <t>Se reportan los resultados de la 12ava generación de Ingeniería en virtud de que de la 34ava generación de TSU Intensivo aun no se cuenta con información.</t>
  </si>
  <si>
    <t>M. A. Carlos Ignacio Luhrs Eijkelboom</t>
  </si>
  <si>
    <t>Secretario Académico</t>
  </si>
  <si>
    <t>Eficacia</t>
  </si>
  <si>
    <t xml:space="preserve"> Aumento con Eficiencia de la Cobertura en Distintos Contextos</t>
  </si>
  <si>
    <t>META NACIONAL 2017  PIDE 2013-2018</t>
  </si>
  <si>
    <t>Número de estudiantes inscritos en TSU</t>
  </si>
  <si>
    <t>Número de estudiantes inscritos en Licenciatura</t>
  </si>
  <si>
    <t xml:space="preserve">1.- Asegurar una mayor participación de las Universidades Tecnológicas en el esfuerzo de cobertura en educación superior, atendiendo criterios de inclusión, equidad educativa y calidad, realizando un esfuerzo  para la utilización  óptima  de la infraestructura física y humana disponible. </t>
  </si>
  <si>
    <t>Elaborar programa de Captación de alumnos</t>
  </si>
  <si>
    <t>Se cuenta con el programa de Captación de alumnos 2017-2018  que cuenta con 9 actividades entre las que se encuentra Foro de orientación vocacional, ruta de orientación profesional Programa de Bachillerato Universitario y Talentos</t>
  </si>
  <si>
    <t>Implementar estrategias para el programa de Captación de alumnos</t>
  </si>
  <si>
    <t>Estrategias (#)</t>
  </si>
  <si>
    <t>Se implementaron 9 estrategias para el programa de captación de alumnos 2017-2018.</t>
  </si>
  <si>
    <t>Promocionar la oferta educativa de la UTEQ en el nivel medio superior, ferias, eventos</t>
  </si>
  <si>
    <t>Promoción</t>
  </si>
  <si>
    <t>Se participó en las Ferias de los Cecyte Querétaro, Guananjuato, COBAQ, Conalep, DGETI (CBtis 118 y Cetis ) y algunos privados.</t>
  </si>
  <si>
    <t xml:space="preserve">TIPO DE PROCESO (3)              </t>
  </si>
  <si>
    <t xml:space="preserve"> Prevención y Disminución del Abandono Escolar en la Educación Superior</t>
  </si>
  <si>
    <t>META NACIONAL 2017 PIDE 2013-2018</t>
  </si>
  <si>
    <t>Porcentaje de profesores de tiempo completo que imparten tutorías</t>
  </si>
  <si>
    <t xml:space="preserve">1.- Consolidar la permanencia y eficiencia  terminal de los estudiantes de las Universidades Tecnológicas por medio de estratégias y acciones que permitan superar los estándares nacionales e internacionales en la materia. </t>
  </si>
  <si>
    <t>Aplicar evaluación a Profesores por parte de los alumnos en la Universidad Tecnológica de Querétaro en el período, para conocer su desempeño. Esta actividad se realiza al 100% cada cuatrimestre</t>
  </si>
  <si>
    <t>Evaluación</t>
  </si>
  <si>
    <t>Se realizan acciones de seguimiento académico con los profesores que no logran resultado satisfactorio, así como la actualización continua. Se evaluaron 264 docentes (151 hombres y  113 mujeres) De ellos, 259 fueron evaluados con desempeño satisfactorio (148 hombres y  111 mujeres).</t>
  </si>
  <si>
    <t>Subdirección de Desarrollo Académico</t>
  </si>
  <si>
    <t>Realizar diagnóstico de aprovechamiento escolar de TSU en la UTEQ</t>
  </si>
  <si>
    <t>Se realizó diagnóstico de aprovechamiento escolar las materias Seguridad y Medio Ambiente, Dispositivos Analógicos, Expresión Oral y Escrita, Algebra Lineal , Cálculo Diferencial, Finanzas, Química Básica, Dispositivos Digitales, Contabilidad  Básica, entre otras fueron las materias con mayor número de alumnos que presentaron exámen ordinario.Los datos que se reportan están sujetos a variaciones. Estas dependerán de los cambios en calificaciones por recursos de revisión, solicitudes de los directores, así como por el registro de datos de últimas asignaturas. Información al 9 de enero 2018.</t>
  </si>
  <si>
    <t>Subdirección de Servicios Escolares</t>
  </si>
  <si>
    <t>Realizar diagnóstico de aprovechamiento escolar de Ingeniería en la UTEQ</t>
  </si>
  <si>
    <t>Se realizó diagnóstico de aprovechamiento escolar las materias Instrumentación Virtual, Ingeniería Económica, Estrategias de Eficiencia Energética, Dispositivos Digitales Programables, Control Automático, Física y Química para Ingeniería, entre otras fueron las materias con mayor número de alumnos que presentarion exámen ordinario.Los datos están sujetos a variaciones. Estas dependerán de los cambios en calificaciones por recursos de revisión, solicitudes de los directores, así como por el registro de datos de últimas asignaturas. Información al 9 de enero 2018.</t>
  </si>
  <si>
    <r>
      <t>DENOMINACIÓN DEL PROCESO: (1)
VINCULACIÓN</t>
    </r>
    <r>
      <rPr>
        <b/>
        <i/>
        <u/>
        <sz val="10"/>
        <color indexed="10"/>
        <rFont val="Arial"/>
        <family val="2"/>
      </rPr>
      <t xml:space="preserve">  </t>
    </r>
  </si>
  <si>
    <t>Secretaría de Vinculación</t>
  </si>
  <si>
    <t xml:space="preserve"> Democratizar la Productividad: Vinculación, Empleabilidad, Emprendurísmo y Sistema Nacional de Competencias Laborales.</t>
  </si>
  <si>
    <t>Número de empresas generadas anualmente, derivadas de los proyectos incubados en la Universidad sin importar cuántos se hayan incubado en total</t>
  </si>
  <si>
    <t>Porcentaje de colocación de los egresados en su área de competencia</t>
  </si>
  <si>
    <t>1.- Profundizar la vinculación con los diversos sectores productivos, alentando la revisión permanente de la oferta educativa de manera tal que la pertinencia de los programas académicos asegure la empleabilidad de los egresados.
2. Perfeccionar las acciones de impulso al emprendedurismo, tanto a través de los contenidos de los programas académicos como mediante la consolidación de las incubadoras de empresas.
3. Establecer la infraestructura necesaria para el ofrecimiento de servicios de evaluación y certificación de competencias, de manera tal que se reconozcan las hablidades y conocimientos adquiridos en la experiencia laboral.</t>
  </si>
  <si>
    <t>Análisis de los ingresos por servicios de Vinculación en el año.                  Esta actividad se realiza al 100% cada cuatrimestre.</t>
  </si>
  <si>
    <t>Análisis (#)</t>
  </si>
  <si>
    <t>El análisis se realiza a través del Reporte Financiero de Ingresos por Servicios de Vinculación</t>
  </si>
  <si>
    <t>Aplicación de encuesta a los clientes que calificaron como satisfactorios los Servicios Tecnológicos y de Educación Contínua que les brindó la Universidad Tecnológica de Querétaro.                                                    Esta Actividad se realiza al 100% cada cuatrimestre.</t>
  </si>
  <si>
    <t>Encuesta</t>
  </si>
  <si>
    <t xml:space="preserve">98
</t>
  </si>
  <si>
    <t>Se realizaron 6 servicios de Educación Continua, 106 Servicios Tecnológicos. En cuanto a los cursos de idiomas se realizaron 36 servicios siendo 34 satisfactorios.La satisfacción de los cursos de idiomas se vio afectada por la falta de espacios adecuados para la impartición de los cursos de idiomas. Se contó con 36 grupos.</t>
  </si>
  <si>
    <t>Colocar egresados en un empleo a través de la bolsa de trabajo</t>
  </si>
  <si>
    <t>Egresados Contratados (#)</t>
  </si>
  <si>
    <t>Se están atendiendo las vacantes de las empresas que se publican en la página web de la UTEQ y a través de facebook, se participan en los grupos de intercambio de cartera de AERI, SEE, Employer. En el cuatrimestre se logró la contratación de 64 egresados, teniendo un acumulado de 94 egresados colocados a través de la bolsa de trabajo, se cuenta con un acumulado enero- diciembre de 212</t>
  </si>
  <si>
    <t>Lic. Luis Gerardo González López</t>
  </si>
  <si>
    <t>Secretario de Vinculación</t>
  </si>
  <si>
    <r>
      <t>DENOMINACIÓN DEL PROCESO: (1)
VINCULACIÓN</t>
    </r>
    <r>
      <rPr>
        <b/>
        <i/>
        <u/>
        <sz val="10"/>
        <color indexed="10"/>
        <rFont val="Arial"/>
        <family val="2"/>
      </rPr>
      <t xml:space="preserve"> </t>
    </r>
  </si>
  <si>
    <t>Nuevos Modelos de Cooperación para la Internacionalización de la Educación Superior.</t>
  </si>
  <si>
    <t>Número de estudiantes inscritos en programas de intercambio o movilidad  en instituciones extranjeras</t>
  </si>
  <si>
    <t xml:space="preserve">1.- Establecer vínculos y cooperación bilateral con Instituciones extranjeras, compartiendo experiencias y mejores prácticas en materia de internacionalización a efecto de promover la movilidad estudiantil y docente; y la creación de redes colaborativas en materia académica, formativa y de investigación.
</t>
  </si>
  <si>
    <t>Participar en convocatorias de movilidad</t>
  </si>
  <si>
    <t>Convocatorias (#)</t>
  </si>
  <si>
    <t>En este cuatrimestre no hubo convocatorias.</t>
  </si>
  <si>
    <t>Realizar reuniones de difusión de Convocatorias de movilidad a alumnos</t>
  </si>
  <si>
    <t>Al no haber convocatoria, no hubo reuniones de difusión.</t>
  </si>
  <si>
    <r>
      <t>DENOMINACIÓN DEL PROCESO: (1)
VINCULACIÓN</t>
    </r>
    <r>
      <rPr>
        <b/>
        <i/>
        <u/>
        <sz val="10"/>
        <color indexed="10"/>
        <rFont val="Arial"/>
        <family val="2"/>
      </rPr>
      <t xml:space="preserve">   </t>
    </r>
  </si>
  <si>
    <t>Dirección de Difusión y Extensión Universitaria</t>
  </si>
  <si>
    <t xml:space="preserve"> Promoción y Difusión del Arte y la Cultura como Recursos Formativos.</t>
  </si>
  <si>
    <t>Presentaciones artísticas y culturales</t>
  </si>
  <si>
    <t>Alumnos que participan en actividades culturales y artísticas</t>
  </si>
  <si>
    <t>(Número de alumnos que participan en actividades culturales y artísticas/ total de alumnos)*100</t>
  </si>
  <si>
    <t>Alumnos</t>
  </si>
  <si>
    <t xml:space="preserve">1.- Desarrollar en los estudiantes capacidades como la intuición, la emoción, el reconocimiento del talento o el virtuosismo por medio de actividades artísticas y culturales; como acciones formativas complementarias a los contenidos de la enseñanza formal. </t>
  </si>
  <si>
    <t>Implementar talleres de actividades artísticas y culturales. Esta actividad se realiza al 100% cada cuatrimestre</t>
  </si>
  <si>
    <t>Talleres (#)</t>
  </si>
  <si>
    <t xml:space="preserve">Se crearon provisionalmente los talleres de Declamación y Oratoria, para participar en el Encuentro Nacional Deportivo y Cultural de Universidades Tecnológicas. </t>
  </si>
  <si>
    <t>Departamento de Actividades Culturales</t>
  </si>
  <si>
    <t>Lic. José Francisco Alcocer Aranda</t>
  </si>
  <si>
    <t>Director de Difusión y Extensión Universitaria</t>
  </si>
  <si>
    <t>Dirección de Difusión y Extensión Universitaría</t>
  </si>
  <si>
    <t>Fortalecimiento de la Práctica de Actividades Físicas y Deportivas.</t>
  </si>
  <si>
    <t>Torneos deportivos</t>
  </si>
  <si>
    <t>Participantes en torneos deportivos</t>
  </si>
  <si>
    <t xml:space="preserve">1.- Complementar la formación profesional de los estudiantes a través de la práctica regular de actividades físicas y deportivas, formentando hábitos que propicien una vida sana; libre de sobrepeso y obesidad. </t>
  </si>
  <si>
    <t>Conformar equipos deportivos de la Universidad</t>
  </si>
  <si>
    <t>Equipos (#)</t>
  </si>
  <si>
    <t>Se cuenta con 21 equipos deportivos siendo 10 equipos femeniles y 11 varoniles, entre las disciplinas que se encuentran son: atletismo, ajedrez, tae kwon do, basquetbol, futbol soccer, futbol siete, futbol rápido, voley ball, voley ball playero, tenis de mesa y karate do.</t>
  </si>
  <si>
    <t>Departamento de Actividades Deportivas</t>
  </si>
  <si>
    <t>Promover el calendario de las actividades deportivas dentro de la Comunidad Universitaria</t>
  </si>
  <si>
    <t>Se publica el calendario en el lobby del auditorío para que los alumnos conozcan las actividades, así como en la página web.</t>
  </si>
  <si>
    <r>
      <t>DENOMINACIÓN DEL PROCESO: (1)
GESTIÓN</t>
    </r>
    <r>
      <rPr>
        <b/>
        <i/>
        <u/>
        <sz val="10"/>
        <color indexed="10"/>
        <rFont val="Arial"/>
        <family val="2"/>
      </rPr>
      <t xml:space="preserve"> </t>
    </r>
  </si>
  <si>
    <t>NUM. DE PROCESO  (2)</t>
  </si>
  <si>
    <t>Dirección de Tecnologías de Información y Comunicación</t>
  </si>
  <si>
    <t>Aprovechamiento de las Tecnologías de la Información y la Comunicación en el Fortalecimiento de la Educación Superior</t>
  </si>
  <si>
    <t>Cobertura en red inalámbrica y conexión a internet</t>
  </si>
  <si>
    <t>1.-Establecer un programa integral para el uso generalizado de las Tecnologías de la Información y la Comunicación de manera tal que se fortalezcan la calidad de la enseñanza, la formación de profesores y el aumento de la matrícula.</t>
  </si>
  <si>
    <t>Adquirir antenas WiFI para ampliar la cobertura</t>
  </si>
  <si>
    <t>Antenas (#)</t>
  </si>
  <si>
    <t>Se adquirieron 4 puntos de acceso, de los cuales se instalaron dos. Se encuentran pendientes de entrega dos por parte del proveedor. Se incrementó el área de cobertura debido a la entrega de la 2a etapa del edificio CIC 4.0</t>
  </si>
  <si>
    <t>Departamento de Telecomunicaciones y Soporte Técnico</t>
  </si>
  <si>
    <t>M. en A. Armando Galo Vega Adame</t>
  </si>
  <si>
    <t>Director de la Dirección de Tecnologías de Información</t>
  </si>
  <si>
    <r>
      <t>DENOMINACIÓN DEL PROCESO: (1)
GESTIÓN</t>
    </r>
    <r>
      <rPr>
        <b/>
        <i/>
        <u/>
        <sz val="10"/>
        <color indexed="10"/>
        <rFont val="Arial"/>
        <family val="2"/>
      </rPr>
      <t xml:space="preserve">   </t>
    </r>
  </si>
  <si>
    <t xml:space="preserve"> Ampliación y Mejoramiento de la Infraestructura y el Equipamiento de la Educación Superior</t>
  </si>
  <si>
    <t>Porcentaje de utilización de la infraestructura</t>
  </si>
  <si>
    <t xml:space="preserve">1.- Contar con instalaciones y equipamiento de talleres y laboratorios modernos y con tecnologías de última generación, de tal manera que se asegure la calidad y pertinencia de la enseñanza que se imparte en las Universidades Tecnológicas.
</t>
  </si>
  <si>
    <t>Construir edificio de docencia de dos niveles</t>
  </si>
  <si>
    <t>Edificio (#)</t>
  </si>
  <si>
    <t>Se construyó la 2a etapa del Centro de Creatividad e Innovación 4.0 como unidad de docencia de dos niveles.</t>
  </si>
  <si>
    <t>Contar con el proyecto de obra autorizado</t>
  </si>
  <si>
    <t>Proyecto (#)</t>
  </si>
  <si>
    <t>Se cuenta con el proyecto de obra autorizado</t>
  </si>
  <si>
    <t>Ing. Ezequiel Aguilar Bernal</t>
  </si>
  <si>
    <t>Encargado de la Dirección de Planeación y Evaluación</t>
  </si>
  <si>
    <t>Porcentaje de cobertura en red inalámbrica y conexión a internet en la institución</t>
  </si>
  <si>
    <t>Cobertura de red inalámbrica e internet</t>
  </si>
  <si>
    <t>(Matrícula de la institución / capacidad instalada)*100       Nota: la capacidad instalada es el número de lugares con que cuenta la Universidad para dar atención a los alumnos.</t>
  </si>
  <si>
    <t>Infraestructura utilizada</t>
  </si>
  <si>
    <t>GESTIÓN: APROVECHAMIENTO DE LAS TIC´S</t>
  </si>
  <si>
    <t>INDICADOR</t>
  </si>
  <si>
    <t>Equipos de cómputo</t>
  </si>
  <si>
    <t>Número de equipos de cómputo anuales necesarios para mantener actualizados los programas educativos (reportar los adquiridos durante el periodo)</t>
  </si>
  <si>
    <t>equipos de cómputo</t>
  </si>
  <si>
    <t>Software</t>
  </si>
  <si>
    <t>Número de softwares anuales necesarios para mantener actualizados los programas educativos (reportar los adquiridos durante el periodo)</t>
  </si>
  <si>
    <t>Bibliotecas virtuales</t>
  </si>
  <si>
    <r>
      <t xml:space="preserve">Suscripción a bibliotecas virtuales. 
</t>
    </r>
    <r>
      <rPr>
        <b/>
        <sz val="11"/>
        <rFont val="Calibri"/>
        <family val="2"/>
      </rPr>
      <t>NOTA: Poner sí o no únicamente</t>
    </r>
  </si>
  <si>
    <t>Suscripción</t>
  </si>
  <si>
    <t>Aulas inteligentes</t>
  </si>
  <si>
    <t>Número de  aulas inteligentes anuales establecida en la institución (reportar los adquiridos durante el periodo)</t>
  </si>
  <si>
    <t xml:space="preserve">GESTIÓN: AMPLIACIÓN Y MEJORAMIENTO DE LA INFRAESTRUCTURA DE LA EDUCACIÓN SUPERIOR </t>
  </si>
  <si>
    <t>2016</t>
  </si>
  <si>
    <r>
      <t xml:space="preserve">(Matrícula de la institución / capacidad instalada)*100       </t>
    </r>
    <r>
      <rPr>
        <b/>
        <sz val="11"/>
        <rFont val="Calibri"/>
        <family val="2"/>
      </rPr>
      <t>Nota: la capacidad instalada es el número de lugares con que cuenta la Universidad para dar atención a los alumnos.</t>
    </r>
  </si>
  <si>
    <t>Edificios de docencia de dos niveles</t>
  </si>
  <si>
    <r>
      <t xml:space="preserve">Número de edificios de docencia de dos niveles, sin tomar en cuenta los ya existentes, necesarios para alojar el aumento de la matrícula
</t>
    </r>
    <r>
      <rPr>
        <b/>
        <sz val="11"/>
        <rFont val="Calibri"/>
        <family val="2"/>
      </rPr>
      <t>Nota: el número de edificios de docencia de dos niveles tendrá que ser consistente con la proyección de crecimiento de matrícula de la universidad (reportar los construidos durante el periodo de análisis)</t>
    </r>
  </si>
  <si>
    <t>Edificios</t>
  </si>
  <si>
    <t>Edificios de docencia de un nivel</t>
  </si>
  <si>
    <r>
      <t xml:space="preserve">Número de edificios de docencia de un nivel, sin tomar en cuenta los ya existentes, necesarios para alojar el aumento de la matrícula
</t>
    </r>
    <r>
      <rPr>
        <b/>
        <sz val="11"/>
        <rFont val="Calibri"/>
        <family val="2"/>
      </rPr>
      <t>Nota: el número de edificios de docencia de un nivel tendrá que ser consistente con la proyección de crecimiento de matrícula de la universidad (reportar los construidos durante el periodo de análisis)</t>
    </r>
  </si>
  <si>
    <t>Edificios de laboratorios y talleres</t>
  </si>
  <si>
    <r>
      <t xml:space="preserve">Número de edificios de laboratorios y talleres, sin tomar en cuenta los ya existentes, necesarios para alojar el aumento de la matrícula
</t>
    </r>
    <r>
      <rPr>
        <b/>
        <sz val="11"/>
        <rFont val="Calibri"/>
        <family val="2"/>
      </rPr>
      <t>Nota: el número de edificios de laboratorios y talleres tendrá que ser consistente con la proyección de crecimiento de matrícula de la universidad (reportar los construidos durante el periodo de análisis)</t>
    </r>
  </si>
  <si>
    <t>Bibliotecas</t>
  </si>
  <si>
    <r>
      <t xml:space="preserve">Número de edificios de biblioteca, sin tomar en cuenta los ya existentes, necesarios debido al aumento de matrícula para ofertar un servicio educativo de calidad.
</t>
    </r>
    <r>
      <rPr>
        <b/>
        <sz val="11"/>
        <rFont val="Calibri"/>
        <family val="2"/>
      </rPr>
      <t>Nota: el número de edificios de biblioteca tendrá que ser consistente con la proyección de crecimiento de matrícula de la universidad (reportar los construidos durante el periodo de análisis)</t>
    </r>
  </si>
  <si>
    <t>Número de cafeterías</t>
  </si>
  <si>
    <r>
      <t xml:space="preserve">Número de edificios de cafetería, sin tomar en cuenta los ya existentes, necesarios debido al aumento de matrícula para ofertar un servicio educativo de calidad.
</t>
    </r>
    <r>
      <rPr>
        <b/>
        <sz val="11"/>
        <rFont val="Calibri"/>
        <family val="2"/>
      </rPr>
      <t>Nota: el número de edificios de cafetería tendrá que ser consistente con la proyección de crecimiento de matrícula de la universidad (reportar los construidos durante el periodo de análisis)</t>
    </r>
  </si>
  <si>
    <t>Cafeterías</t>
  </si>
  <si>
    <t>Gimnasios/auditorios</t>
  </si>
  <si>
    <r>
      <t xml:space="preserve">Número de edificios de gimnasio/auditorio, sin tomar en cuenta los ya existentes, necesarios debido al aumento de matrícula para ofertar un servicio educativo de calidad.
</t>
    </r>
    <r>
      <rPr>
        <b/>
        <sz val="11"/>
        <rFont val="Calibri"/>
        <family val="2"/>
      </rPr>
      <t>Nota: el número de edificios de gimnasio/auditorio tendrá que ser consistente con la proyección de crecimiento de matrícula de la universidad (reportar los construidos durante el periodo de análisis)</t>
    </r>
  </si>
  <si>
    <t>Edificios de rectoría</t>
  </si>
  <si>
    <r>
      <t xml:space="preserve">Número de edificios de rectoría, sin tomar en cuenta los existentes, necesarios por el aumento de la matrícula para dar servicio de calidad a los alumnos. </t>
    </r>
    <r>
      <rPr>
        <b/>
        <sz val="11"/>
        <rFont val="Calibri"/>
        <family val="2"/>
      </rPr>
      <t>Nota: el número de edificios de rectoría tendrá que ser consistente con la proyección de crecimiento de matrícula de la universidad</t>
    </r>
  </si>
  <si>
    <t>Edificios de vinculación</t>
  </si>
  <si>
    <r>
      <t xml:space="preserve">Número de edificios de vinculación, sin tomar en cuenta los existentes, necesarios para ofertar un servicio de calidad.                                                                                            </t>
    </r>
    <r>
      <rPr>
        <b/>
        <sz val="11"/>
        <rFont val="Calibri"/>
        <family val="2"/>
      </rPr>
      <t>Nota: el número de edificios de vinculación tendrá que ser consistente con la proyección de crecimiento de matrícula de la universidad (reportar los construidos durante el periodo de análisis)</t>
    </r>
  </si>
  <si>
    <t>Edificios de almacén</t>
  </si>
  <si>
    <r>
      <t xml:space="preserve">Número de edificios de almacén, sin tomar en cuenta los ya existentes, necesarios debido al crecimiento de la infraestructura física de la Universidad.   </t>
    </r>
    <r>
      <rPr>
        <b/>
        <sz val="11"/>
        <rFont val="Calibri"/>
        <family val="2"/>
      </rPr>
      <t>Nota: el número de edificios de almacén tendrá que ser consistente con la proyección de crecimiento de infraestructura física de la universidad (reportar los construidos durante el periodo de análisis)</t>
    </r>
  </si>
  <si>
    <t>Canchas deportivas</t>
  </si>
  <si>
    <r>
      <t xml:space="preserve">Número de canchas deportivas sin tomar en cuenta las ya existentes, necesarias debido al aumento de matrícula para ofertar un servicio educativo de calidad.
</t>
    </r>
    <r>
      <rPr>
        <b/>
        <sz val="11"/>
        <rFont val="Calibri"/>
        <family val="2"/>
      </rPr>
      <t>Nota: el número de canchas deportivas tendrá que ser consistente con la proyección de crecimiento de matrícula de la universidad (reportar los construidos durante el periodo de análisis)</t>
    </r>
  </si>
  <si>
    <t>Canchas</t>
  </si>
  <si>
    <t>TIPO DE  PROCESO</t>
  </si>
  <si>
    <t>VINCULACIÓN, EMPLEABILIDAD Y EMPRENDEDURISMO</t>
  </si>
  <si>
    <t>MEDIA NACIONAL</t>
  </si>
  <si>
    <t>Transferencia  del modelo de incubación de la CGUTyP</t>
  </si>
  <si>
    <t xml:space="preserve">Número de Modelos de incubación transferidos. 
</t>
  </si>
  <si>
    <t>Transferencias</t>
  </si>
  <si>
    <t>Número total de empresas generadas anualmente, sin importar cuántos proyectos se hayan incubado en total</t>
  </si>
  <si>
    <t>Empresas</t>
  </si>
  <si>
    <t>Número total de empleos generados anualmente por las empresas incubadas</t>
  </si>
  <si>
    <t xml:space="preserve">Número total de empleos generados de las empresas resultantes de la incubación </t>
  </si>
  <si>
    <t>Empleos</t>
  </si>
  <si>
    <t xml:space="preserve">Número de convenios firmados anualmente con el sector productivo </t>
  </si>
  <si>
    <t>Convenios</t>
  </si>
  <si>
    <t xml:space="preserve">Número de Consejos de Vinculación instalados en la Institución  </t>
  </si>
  <si>
    <t>Número de Consejos de Vinculación en la Institución instalados</t>
  </si>
  <si>
    <t>Consejos</t>
  </si>
  <si>
    <t>Número de Entidades de Evaluación y Certificación</t>
  </si>
  <si>
    <t>Número de Entidades de evaluación y certificación</t>
  </si>
  <si>
    <t>Entidades</t>
  </si>
  <si>
    <t>Número de certificados expedidos anualmente por la Entidad de Evaluación y Certificación (EEC)</t>
  </si>
  <si>
    <t>Certificados</t>
  </si>
  <si>
    <r>
      <t>Número de Centros de Certificación</t>
    </r>
    <r>
      <rPr>
        <i/>
        <sz val="11"/>
        <color indexed="8"/>
        <rFont val="Calibri"/>
        <family val="2"/>
      </rPr>
      <t xml:space="preserve"> iCarnegie</t>
    </r>
  </si>
  <si>
    <r>
      <t xml:space="preserve">Número de centros de Certificación </t>
    </r>
    <r>
      <rPr>
        <i/>
        <sz val="11"/>
        <color indexed="8"/>
        <rFont val="Calibri"/>
        <family val="2"/>
      </rPr>
      <t xml:space="preserve">iCarnegie </t>
    </r>
  </si>
  <si>
    <t>Centros</t>
  </si>
  <si>
    <r>
      <t>Número de certificados expedidos anualmente por el Centro de Certificación</t>
    </r>
    <r>
      <rPr>
        <i/>
        <sz val="11"/>
        <rFont val="Calibri"/>
        <family val="2"/>
      </rPr>
      <t xml:space="preserve"> iCarnegie</t>
    </r>
  </si>
  <si>
    <r>
      <t xml:space="preserve">Número de Centros de Certificación </t>
    </r>
    <r>
      <rPr>
        <i/>
        <sz val="11"/>
        <color indexed="8"/>
        <rFont val="Calibri"/>
        <family val="2"/>
      </rPr>
      <t>National Instruments</t>
    </r>
  </si>
  <si>
    <r>
      <t xml:space="preserve">Número de centros de Certificación </t>
    </r>
    <r>
      <rPr>
        <i/>
        <sz val="11"/>
        <color indexed="8"/>
        <rFont val="Calibri"/>
        <family val="2"/>
      </rPr>
      <t>National Instruments</t>
    </r>
  </si>
  <si>
    <r>
      <t xml:space="preserve">Número de certificados expedidos anualmente por el Centro de Certificación </t>
    </r>
    <r>
      <rPr>
        <i/>
        <sz val="11"/>
        <color indexed="8"/>
        <rFont val="Calibri"/>
        <family val="2"/>
      </rPr>
      <t>National Instruments</t>
    </r>
  </si>
  <si>
    <r>
      <t xml:space="preserve">Número de certificados expedidos anualmente por el Centro de Certificación </t>
    </r>
    <r>
      <rPr>
        <i/>
        <sz val="11"/>
        <color indexed="8"/>
        <rFont val="Calibri"/>
        <family val="2"/>
      </rPr>
      <t xml:space="preserve">National Instruments </t>
    </r>
  </si>
  <si>
    <t>Porcentaje de egresados de TSU que optan por la continuidad de estudios</t>
  </si>
  <si>
    <t>(Número de egresados de TSU que optan por la continuidad de estudios/número de egresados de TSU en el año t)*100</t>
  </si>
  <si>
    <t>Porcentaje de egresados de TSU que obtienen empleo en 6 meses o menos</t>
  </si>
  <si>
    <t>(Número de egresados de TSU que obtienen trabajo en 6 meses o menos/número de estudiantes egresados de TSU en el año t)*100</t>
  </si>
  <si>
    <t>Porcentaje de egresados de TSU que optaron por la continuidad y que tienen empleo</t>
  </si>
  <si>
    <t xml:space="preserve">(Número de egresados de TSU que optaron por la continuidad y que tienen empleo/número de egresados de TSU) *100 </t>
  </si>
  <si>
    <t>Porcentaje de colocación, en 6 meses o menos, de los egresados de Ingeniería</t>
  </si>
  <si>
    <t>(Número de egresados de Ingeniería que encontraron colocación en el sector productivo, en 6 meses o menos/número de egresados de Ingeniería)*100</t>
  </si>
  <si>
    <t xml:space="preserve">(Número de egresados que tienen trabajo en su área de competencia / número de egresados que tienen empleo) *100 </t>
  </si>
  <si>
    <t>NUEVOS MODELOS DE COOPERACIÓN PARA LA INTERNACIONALIZACIÓN DE LA EDUCACIÓN SUPERIORINDICADOR</t>
  </si>
  <si>
    <t>Estudiantes</t>
  </si>
  <si>
    <t>Número de estudiantes extranjeros inscritos en programas de intercambio en nuestras instituciones</t>
  </si>
  <si>
    <t>Número de estudiantes extranjeros inscritos en programas de intercambio en nuestras instituciones.</t>
  </si>
  <si>
    <t>Número de profesores extranjeros en programas de intercambio en instituciones nacionales</t>
  </si>
  <si>
    <t>Profesores</t>
  </si>
  <si>
    <t>Número de profesores en programas de intercambio en instituciones internacionales</t>
  </si>
  <si>
    <t>Número de programas de lengua extranjera que se imparten en la institución</t>
  </si>
  <si>
    <t>Porcentaje de profesores que imparten una lengua extranjera y que están certificados</t>
  </si>
  <si>
    <t>(Número de profesores que imparte una lengua extranjera y que están certificados/ número de profesores que imparte una lengua extranjera)*100</t>
  </si>
  <si>
    <t>Número de convenios firmados con Universidades extranjeras para la movilidad estudiantil</t>
  </si>
  <si>
    <t>Número de convenios firmados con Universidades extranjeras para la movilidad estudiantil.</t>
  </si>
  <si>
    <t>Participación de la institución como U-BIS</t>
  </si>
  <si>
    <r>
      <t xml:space="preserve">Participación de la institución como U-BIS
</t>
    </r>
    <r>
      <rPr>
        <b/>
        <sz val="11"/>
        <rFont val="Calibri"/>
        <family val="2"/>
      </rPr>
      <t>NOTA: Poner sí o no únicamente</t>
    </r>
  </si>
  <si>
    <t>Certificado</t>
  </si>
  <si>
    <t>PROMOCIÓN Y DIFUSIÓN DEL ARTE Y LA CULTURA</t>
  </si>
  <si>
    <t>Número de presentaciones anuales de danza, múscia, teatro, festivales, entre otros</t>
  </si>
  <si>
    <t>Presentaciones</t>
  </si>
  <si>
    <t>Número de torneos deportivos anuales internos y externos en los que participará la institución</t>
  </si>
  <si>
    <t>Torneos</t>
  </si>
  <si>
    <t>Número de alumnos que participarán en los torneos internos y externos en los que participará la institución/ total de alumnos *100</t>
  </si>
  <si>
    <t>ASEGURAMIENTO DE LA CALIDAD DE LOS PROGRAMAS EDUCATIVOS</t>
  </si>
  <si>
    <t>Unidad de Medida</t>
  </si>
  <si>
    <t>Media Nacional</t>
  </si>
  <si>
    <t xml:space="preserve">(Número de programas evaluables de TSU certificados en el nivel 1 de CIEES y/o acreditados por organismos reconocidos por el COPAES/ Total de programas de TSU evaluables)*100 
</t>
  </si>
  <si>
    <t>PE</t>
  </si>
  <si>
    <t>Porcentaje de programas evaluables de licenciatura certificados en el nivel 1 de CIEES y/o acreditados por algún organismo reconocido por el COPAES</t>
  </si>
  <si>
    <t xml:space="preserve">(Número de programas evaluables de licenciatura certificados en el nivel 1 de CIEES y/o acreditados por organismos reconocidos por el COPAES/ Total de programas de Licenciatura evaluables)*100 
</t>
  </si>
  <si>
    <t>Porcentaje de estudiantes que realiza estudios en programas de TSU certificados  en el nivel 1 de CIEES y/o acreditados por el COPAES</t>
  </si>
  <si>
    <t xml:space="preserve">(Número de estudiantes que realizan sus estudios en programas de TSU certificados en el nivel 1 de CIEES y/o acreditados por el COPAES/ Número de estudiantes que realizan sus estudios de TSU en programas evaluables)*100
</t>
  </si>
  <si>
    <t>Porcentaje de estudiantes que realiza estudios en programas de Licenciatura certificados en el nivel 1 de CIEES y/o acreditados por el COPAES</t>
  </si>
  <si>
    <t xml:space="preserve">(Número de estudiantes que realizan sus estudios en programas de licenciatura certificados en el nivel 1 de CIEES y/o acreditados por el COPAES/ Número de estudiantes que realizan sus estudios de Licenciatura en programas evaluables)*100
</t>
  </si>
  <si>
    <t>Porcentaje de Avance en la Obtención de la Certificación en los tres procesos básicos en la norma ISO 9001-2008</t>
  </si>
  <si>
    <t>(Número de certificaciones obtenidas en el año t/número de certificaciones programadas en el año t)*100</t>
  </si>
  <si>
    <t>Certificaciones</t>
  </si>
  <si>
    <t>FORTALECIMIENTO DE LA PERTINENCIA DE LA EDUCACIÓN SUPERIOR</t>
  </si>
  <si>
    <t xml:space="preserve">Número de estudios de trayectoria y de egresados llevados a cabo en el año
</t>
  </si>
  <si>
    <t>Estudios</t>
  </si>
  <si>
    <t>(Programas educativos en la institución con AST vigentes/ total de programas educativos en la institución)*100</t>
  </si>
  <si>
    <t>Análisis</t>
  </si>
  <si>
    <t>Número de estudios de factibilidad elaborados</t>
  </si>
  <si>
    <t>AUMENTO CON EFICACIA DE LA COBERTURA</t>
  </si>
  <si>
    <t>Tasa de egreso por cohorte generacional de TSU</t>
  </si>
  <si>
    <t>(Número de estudiantes de TSU por cohorte que egresan/ Total de estudiantes de TSU de la cohorte)*100</t>
  </si>
  <si>
    <t>Tasa de egreso por cohorte generacional de Licenciatura</t>
  </si>
  <si>
    <t>(Número de estudiantes de Licenciatura por cohorte que egresan/ Total de estudiantes de Licenciatura de la cohorte)*100</t>
  </si>
  <si>
    <t>Retención escolar</t>
  </si>
  <si>
    <t>(Número de estudiantes que finalizaron el ciclo de formación/Número de estudiantes que iniciaron el ciclo de formación)*100</t>
  </si>
  <si>
    <t>PREVENCIÓN Y DISMINUCIÓN DEL ABANDONO ESCOLAR</t>
  </si>
  <si>
    <t>(Número de profesores de tiempo completo que imparten tutorías/ número de profesores de tiempo completo)*100</t>
  </si>
  <si>
    <t>Porcentaje de estudiantes de nuevo ingreso que reciben programas de inducción</t>
  </si>
  <si>
    <t>(Número de estudiantes de nuevo ingreso participantes en programas de inducción/número total de estudiantes de nuevo igreso)*100</t>
  </si>
  <si>
    <t>Programas de Tutorías</t>
  </si>
  <si>
    <t>Número de programas de tutorías que tiene la institución</t>
  </si>
  <si>
    <t>Atención Psicopedagógica</t>
  </si>
  <si>
    <t>Número de programas de atención psicopedagógica que tiene la institución</t>
  </si>
  <si>
    <t>Programas de Atención Psicopedagógica</t>
  </si>
  <si>
    <t>Porcentaje de alumnos que participan en programa de tutorÍas</t>
  </si>
  <si>
    <t>(Número de alumnos en programas de tutorías/ 
Total de alumnos)*100</t>
  </si>
  <si>
    <t>Equidad de Género</t>
  </si>
  <si>
    <t>ACCESO Y PERMANENCIA DE LA EDUCACIÓN DE GRUPOS VULNERABLES</t>
  </si>
  <si>
    <t>unidad de medida</t>
  </si>
  <si>
    <t>meta nacional</t>
  </si>
  <si>
    <t>(Número de alumnos de origen indígena en el año t/número total de alumnos en el año t)*100</t>
  </si>
  <si>
    <t>(Número de alumnos de origen indígena becados/ número de alumnos)*100</t>
  </si>
  <si>
    <t>ATENCIÓN EDUCATIVA DE LAS PERSONAS CON DISCAPACIDAD</t>
  </si>
  <si>
    <t>(Número de alumnos con algun tipo de  discapacidad en el año t/número total de estudiantes en el año t)*100</t>
  </si>
  <si>
    <t>Acondicionamiento de espacios para personas con discapacidad</t>
  </si>
  <si>
    <t>(Número de Espacios para personas con discapacidad acondicionados/número de espacios para personas con discapacidad programados para acondicionar)*100</t>
  </si>
  <si>
    <t>Espacios</t>
  </si>
  <si>
    <t>La Institución forma parte de la Red Nacional Incluyente para personas con discapacidad</t>
  </si>
  <si>
    <r>
      <rPr>
        <b/>
        <sz val="11"/>
        <rFont val="Calibri"/>
        <family val="2"/>
      </rPr>
      <t>NOTA: Poner sí o no únicamente</t>
    </r>
    <r>
      <rPr>
        <sz val="11"/>
        <rFont val="Calibri"/>
        <family val="2"/>
      </rPr>
      <t xml:space="preserve">
</t>
    </r>
  </si>
  <si>
    <t>certificación</t>
  </si>
  <si>
    <t>Personal de la UT con alguna discapacidad</t>
  </si>
  <si>
    <t>(Número de personas que trabajan para la Universidad con algún tipo de discapacidad/número total de la plantilla laboral) * 100</t>
  </si>
  <si>
    <t>Personas</t>
  </si>
  <si>
    <t>IGUALDAD DE OPORTUNIDADES Y NO DISCRIMINACIÓN CONTRA LAS MUJERES</t>
  </si>
  <si>
    <t>Cursos impartidos sobre equidad de género</t>
  </si>
  <si>
    <t>Cursos de género impartidos en el año/Total de cursos impartidos por la institución*100</t>
  </si>
  <si>
    <t>Cursos</t>
  </si>
  <si>
    <t>(Número de estudiantes mujeres atendidas en la institución/ número total de estudiantes en la institución)*100</t>
  </si>
  <si>
    <t>Mujeres atendidas</t>
  </si>
  <si>
    <t>(Número de estudiantes mujeres becadas/ número total de estudiantes mujeres en la institución)*100</t>
  </si>
  <si>
    <t>Mujeres becadas</t>
  </si>
  <si>
    <t>Certificación en el  Modelo de Equidad de Género (MEG)</t>
  </si>
  <si>
    <t>Certificación en el  Modelo de Equidad de Género (MEG) (NOTA: Poner sí o no únicamente)</t>
  </si>
  <si>
    <r>
      <t xml:space="preserve">                                              Universidad Tecnológica de Querétaro     </t>
    </r>
    <r>
      <rPr>
        <b/>
        <sz val="14"/>
        <color rgb="FF3D2FF9"/>
        <rFont val="Arial"/>
        <family val="2"/>
      </rPr>
      <t xml:space="preserve"> REFERENCIA  1</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</si>
</sst>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quot;$&quot;* #,##0.00_-;_-&quot;$&quot;* &quot;-&quot;??_-;_-@_-"/>
    <numFmt numFmtId="164" formatCode="0.0"/>
  </numFmts>
  <fonts count="64" x14ac:knownFonts="1">
    <font>
      <sz val="11"/>
      <color theme="1"/>
      <name val="Calibri"/>
      <family val="2"/>
      <scheme val="minor"/>
    </font>
    <font>
      <b/>
      <sz val="8"/>
      <color indexed="8"/>
      <name val="Arial"/>
      <family val="2"/>
    </font>
    <font>
      <b/>
      <sz val="8"/>
      <name val="Arial"/>
      <family val="2"/>
    </font>
    <font>
      <b/>
      <sz val="8"/>
      <color rgb="FF000000"/>
      <name val="Arial"/>
      <family val="2"/>
    </font>
    <font>
      <sz val="11"/>
      <color theme="1"/>
      <name val="Arial"/>
      <family val="2"/>
    </font>
    <font>
      <sz val="12"/>
      <color indexed="8"/>
      <name val="Arial"/>
      <family val="2"/>
    </font>
    <font>
      <b/>
      <sz val="9"/>
      <color theme="1"/>
      <name val="Arial"/>
      <family val="2"/>
    </font>
    <font>
      <b/>
      <sz val="10"/>
      <color theme="1"/>
      <name val="Arial"/>
      <family val="2"/>
    </font>
    <font>
      <b/>
      <sz val="11"/>
      <color theme="1"/>
      <name val="Arial"/>
      <family val="2"/>
    </font>
    <font>
      <b/>
      <sz val="16"/>
      <color rgb="FF3314F0"/>
      <name val="Arial"/>
      <family val="2"/>
    </font>
    <font>
      <sz val="8"/>
      <color theme="1"/>
      <name val="Calibri"/>
      <family val="2"/>
      <scheme val="minor"/>
    </font>
    <font>
      <sz val="11"/>
      <color theme="1"/>
      <name val="Calibri"/>
      <family val="2"/>
      <scheme val="minor"/>
    </font>
    <font>
      <b/>
      <sz val="10"/>
      <name val="Arial"/>
      <family val="2"/>
    </font>
    <font>
      <sz val="8"/>
      <color theme="1"/>
      <name val="Arial"/>
      <family val="2"/>
    </font>
    <font>
      <b/>
      <sz val="8"/>
      <color theme="1"/>
      <name val="Arial"/>
      <family val="2"/>
    </font>
    <font>
      <sz val="8"/>
      <name val="Arial"/>
      <family val="2"/>
    </font>
    <font>
      <sz val="12"/>
      <color theme="1"/>
      <name val="Arial"/>
      <family val="2"/>
    </font>
    <font>
      <b/>
      <sz val="12"/>
      <color theme="1"/>
      <name val="Arial"/>
      <family val="2"/>
    </font>
    <font>
      <b/>
      <sz val="14"/>
      <color theme="1"/>
      <name val="Arial"/>
      <family val="2"/>
    </font>
    <font>
      <b/>
      <sz val="6"/>
      <color theme="1"/>
      <name val="Arial"/>
      <family val="2"/>
    </font>
    <font>
      <sz val="9"/>
      <color theme="1"/>
      <name val="Arial"/>
      <family val="2"/>
    </font>
    <font>
      <sz val="10"/>
      <color indexed="8"/>
      <name val="Arial"/>
      <family val="2"/>
    </font>
    <font>
      <b/>
      <sz val="9"/>
      <color indexed="8"/>
      <name val="Arial"/>
      <family val="2"/>
    </font>
    <font>
      <b/>
      <sz val="11"/>
      <color rgb="FF3D2FF9"/>
      <name val="Arial"/>
      <family val="2"/>
    </font>
    <font>
      <b/>
      <sz val="14"/>
      <color rgb="FF3D2FF9"/>
      <name val="Arial"/>
      <family val="2"/>
    </font>
    <font>
      <b/>
      <sz val="10"/>
      <color rgb="FF3D2FF9"/>
      <name val="Arial"/>
      <family val="2"/>
    </font>
    <font>
      <b/>
      <sz val="11"/>
      <color theme="0"/>
      <name val="Calibri"/>
      <family val="2"/>
      <scheme val="minor"/>
    </font>
    <font>
      <b/>
      <sz val="11"/>
      <color theme="1"/>
      <name val="Calibri"/>
      <family val="2"/>
      <scheme val="minor"/>
    </font>
    <font>
      <sz val="11"/>
      <color theme="0"/>
      <name val="Calibri"/>
      <family val="2"/>
      <scheme val="minor"/>
    </font>
    <font>
      <b/>
      <sz val="11"/>
      <name val="Arial"/>
      <family val="2"/>
    </font>
    <font>
      <b/>
      <i/>
      <u/>
      <sz val="10"/>
      <color indexed="10"/>
      <name val="Arial"/>
      <family val="2"/>
    </font>
    <font>
      <b/>
      <sz val="9"/>
      <name val="Arial"/>
      <family val="2"/>
    </font>
    <font>
      <b/>
      <i/>
      <u/>
      <sz val="12"/>
      <name val="Arial"/>
      <family val="2"/>
    </font>
    <font>
      <b/>
      <i/>
      <u/>
      <sz val="8"/>
      <color rgb="FFFF0000"/>
      <name val="Arial"/>
      <family val="2"/>
    </font>
    <font>
      <b/>
      <sz val="12"/>
      <name val="Arial"/>
      <family val="2"/>
    </font>
    <font>
      <b/>
      <i/>
      <u/>
      <sz val="11"/>
      <color rgb="FFFF0000"/>
      <name val="Arial"/>
      <family val="2"/>
    </font>
    <font>
      <b/>
      <i/>
      <u/>
      <sz val="12"/>
      <color theme="9" tint="-0.249977111117893"/>
      <name val="Arial"/>
      <family val="2"/>
    </font>
    <font>
      <b/>
      <i/>
      <sz val="10"/>
      <color rgb="FFFF0000"/>
      <name val="Arial"/>
      <family val="2"/>
    </font>
    <font>
      <sz val="10"/>
      <name val="Arial"/>
      <family val="2"/>
    </font>
    <font>
      <sz val="9"/>
      <name val="Arial"/>
      <family val="2"/>
    </font>
    <font>
      <b/>
      <sz val="14"/>
      <name val="Arial"/>
      <family val="2"/>
    </font>
    <font>
      <b/>
      <i/>
      <u/>
      <sz val="10"/>
      <color theme="9" tint="-0.249977111117893"/>
      <name val="Arial"/>
      <family val="2"/>
    </font>
    <font>
      <sz val="11"/>
      <name val="Arial"/>
      <family val="2"/>
    </font>
    <font>
      <sz val="12"/>
      <name val="Arial"/>
      <family val="2"/>
    </font>
    <font>
      <b/>
      <i/>
      <sz val="11"/>
      <color rgb="FFFF0000"/>
      <name val="Arial"/>
      <family val="2"/>
    </font>
    <font>
      <b/>
      <i/>
      <u/>
      <sz val="10"/>
      <color theme="1"/>
      <name val="Arial"/>
      <family val="2"/>
    </font>
    <font>
      <sz val="9"/>
      <color theme="1"/>
      <name val="Calibri"/>
      <family val="2"/>
      <scheme val="minor"/>
    </font>
    <font>
      <b/>
      <i/>
      <u/>
      <sz val="10"/>
      <color theme="4" tint="-0.249977111117893"/>
      <name val="Arial"/>
      <family val="2"/>
    </font>
    <font>
      <b/>
      <i/>
      <sz val="10"/>
      <color theme="1"/>
      <name val="Arial"/>
      <family val="2"/>
    </font>
    <font>
      <b/>
      <i/>
      <sz val="10"/>
      <color theme="4" tint="-0.249977111117893"/>
      <name val="Arial"/>
      <family val="2"/>
    </font>
    <font>
      <b/>
      <i/>
      <u/>
      <sz val="10"/>
      <color rgb="FF7030A0"/>
      <name val="Arial"/>
      <family val="2"/>
    </font>
    <font>
      <sz val="10.5"/>
      <color theme="1"/>
      <name val="Calibri"/>
      <family val="2"/>
      <scheme val="minor"/>
    </font>
    <font>
      <sz val="10"/>
      <color theme="1"/>
      <name val="Calibri"/>
      <family val="2"/>
      <scheme val="minor"/>
    </font>
    <font>
      <b/>
      <sz val="9"/>
      <color indexed="81"/>
      <name val="Tahoma"/>
      <family val="2"/>
    </font>
    <font>
      <sz val="9"/>
      <color indexed="81"/>
      <name val="Tahoma"/>
      <family val="2"/>
    </font>
    <font>
      <b/>
      <i/>
      <sz val="10"/>
      <color theme="9" tint="-0.249977111117893"/>
      <name val="Arial"/>
      <family val="2"/>
    </font>
    <font>
      <sz val="11"/>
      <name val="Calibri"/>
      <family val="2"/>
      <scheme val="minor"/>
    </font>
    <font>
      <b/>
      <sz val="11"/>
      <name val="Calibri"/>
      <family val="2"/>
    </font>
    <font>
      <b/>
      <sz val="12"/>
      <color rgb="FF000000"/>
      <name val="Calibri"/>
      <family val="2"/>
    </font>
    <font>
      <i/>
      <sz val="11"/>
      <color indexed="8"/>
      <name val="Calibri"/>
      <family val="2"/>
    </font>
    <font>
      <i/>
      <sz val="11"/>
      <name val="Calibri"/>
      <family val="2"/>
    </font>
    <font>
      <b/>
      <sz val="11"/>
      <color rgb="FF000000"/>
      <name val="Calibri"/>
      <family val="2"/>
    </font>
    <font>
      <sz val="11"/>
      <name val="Calibri"/>
      <family val="2"/>
    </font>
    <font>
      <b/>
      <sz val="12"/>
      <color rgb="FFFF0000"/>
      <name val="Arial"/>
      <family val="2"/>
    </font>
  </fonts>
  <fills count="11">
    <fill>
      <patternFill patternType="none"/>
    </fill>
    <fill>
      <patternFill patternType="gray125"/>
    </fill>
    <fill>
      <patternFill patternType="solid">
        <fgColor rgb="FFBEBEBE"/>
        <bgColor indexed="64"/>
      </patternFill>
    </fill>
    <fill>
      <patternFill patternType="solid">
        <fgColor theme="0"/>
        <bgColor indexed="64"/>
      </patternFill>
    </fill>
    <fill>
      <patternFill patternType="solid">
        <fgColor theme="0" tint="-0.14999847407452621"/>
        <bgColor indexed="64"/>
      </patternFill>
    </fill>
    <fill>
      <patternFill patternType="solid">
        <fgColor indexed="9"/>
        <bgColor indexed="64"/>
      </patternFill>
    </fill>
    <fill>
      <patternFill patternType="solid">
        <fgColor theme="0" tint="-0.249977111117893"/>
        <bgColor indexed="64"/>
      </patternFill>
    </fill>
    <fill>
      <patternFill patternType="solid">
        <fgColor rgb="FFC0C0BF"/>
        <bgColor indexed="64"/>
      </patternFill>
    </fill>
    <fill>
      <patternFill patternType="solid">
        <fgColor theme="6" tint="-0.249977111117893"/>
        <bgColor indexed="64"/>
      </patternFill>
    </fill>
    <fill>
      <patternFill patternType="solid">
        <fgColor theme="6" tint="0.59999389629810485"/>
        <bgColor indexed="64"/>
      </patternFill>
    </fill>
    <fill>
      <patternFill patternType="solid">
        <fgColor theme="6" tint="0.79998168889431442"/>
        <bgColor indexed="64"/>
      </patternFill>
    </fill>
  </fills>
  <borders count="138">
    <border>
      <left/>
      <right/>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rgb="FF000000"/>
      </right>
      <top style="medium">
        <color indexed="64"/>
      </top>
      <bottom/>
      <diagonal/>
    </border>
    <border>
      <left/>
      <right style="medium">
        <color rgb="FF000000"/>
      </right>
      <top/>
      <bottom style="medium">
        <color indexed="64"/>
      </bottom>
      <diagonal/>
    </border>
    <border>
      <left style="medium">
        <color rgb="FF000000"/>
      </left>
      <right style="medium">
        <color rgb="FF000000"/>
      </right>
      <top/>
      <bottom/>
      <diagonal/>
    </border>
    <border>
      <left/>
      <right style="medium">
        <color rgb="FF000000"/>
      </right>
      <top/>
      <bottom style="medium">
        <color rgb="FF000000"/>
      </bottom>
      <diagonal/>
    </border>
    <border>
      <left style="medium">
        <color rgb="FF000000"/>
      </left>
      <right style="medium">
        <color rgb="FF000000"/>
      </right>
      <top style="medium">
        <color indexed="64"/>
      </top>
      <bottom/>
      <diagonal/>
    </border>
    <border>
      <left style="medium">
        <color indexed="64"/>
      </left>
      <right style="medium">
        <color rgb="FF000000"/>
      </right>
      <top/>
      <bottom/>
      <diagonal/>
    </border>
    <border>
      <left style="medium">
        <color rgb="FF000000"/>
      </left>
      <right style="medium">
        <color indexed="64"/>
      </right>
      <top/>
      <bottom/>
      <diagonal/>
    </border>
    <border>
      <left style="medium">
        <color rgb="FF000000"/>
      </left>
      <right style="medium">
        <color rgb="FF000000"/>
      </right>
      <top/>
      <bottom style="medium">
        <color indexed="64"/>
      </bottom>
      <diagonal/>
    </border>
    <border>
      <left style="medium">
        <color indexed="64"/>
      </left>
      <right/>
      <top style="medium">
        <color indexed="64"/>
      </top>
      <bottom/>
      <diagonal/>
    </border>
    <border>
      <left style="medium">
        <color rgb="FF000000"/>
      </left>
      <right/>
      <top style="medium">
        <color indexed="64"/>
      </top>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rgb="FF000000"/>
      </left>
      <right/>
      <top/>
      <bottom style="medium">
        <color indexed="64"/>
      </bottom>
      <diagonal/>
    </border>
    <border>
      <left/>
      <right/>
      <top/>
      <bottom style="medium">
        <color rgb="FF000000"/>
      </bottom>
      <diagonal/>
    </border>
    <border>
      <left style="medium">
        <color rgb="FF000000"/>
      </left>
      <right style="medium">
        <color rgb="FF000000"/>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thin">
        <color indexed="64"/>
      </left>
      <right/>
      <top/>
      <bottom/>
      <diagonal/>
    </border>
    <border>
      <left/>
      <right/>
      <top/>
      <bottom style="double">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right style="thin">
        <color indexed="64"/>
      </right>
      <top style="double">
        <color indexed="64"/>
      </top>
      <bottom/>
      <diagonal/>
    </border>
    <border>
      <left style="thin">
        <color indexed="64"/>
      </left>
      <right/>
      <top style="double">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double">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diagonal/>
    </border>
    <border>
      <left style="double">
        <color indexed="64"/>
      </left>
      <right/>
      <top/>
      <bottom style="thin">
        <color indexed="64"/>
      </bottom>
      <diagonal/>
    </border>
    <border>
      <left style="double">
        <color indexed="64"/>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style="double">
        <color indexed="64"/>
      </right>
      <top style="thin">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thin">
        <color indexed="64"/>
      </right>
      <top style="double">
        <color indexed="64"/>
      </top>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style="double">
        <color indexed="64"/>
      </left>
      <right style="double">
        <color indexed="64"/>
      </right>
      <top style="double">
        <color indexed="64"/>
      </top>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bottom style="double">
        <color indexed="64"/>
      </bottom>
      <diagonal/>
    </border>
    <border>
      <left/>
      <right style="double">
        <color indexed="64"/>
      </right>
      <top/>
      <bottom style="double">
        <color indexed="64"/>
      </bottom>
      <diagonal/>
    </border>
    <border>
      <left style="double">
        <color indexed="64"/>
      </left>
      <right style="double">
        <color indexed="64"/>
      </right>
      <top/>
      <bottom/>
      <diagonal/>
    </border>
    <border>
      <left style="double">
        <color indexed="64"/>
      </left>
      <right style="double">
        <color indexed="64"/>
      </right>
      <top/>
      <bottom style="double">
        <color indexed="64"/>
      </bottom>
      <diagonal/>
    </border>
    <border>
      <left style="double">
        <color indexed="64"/>
      </left>
      <right/>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double">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right style="double">
        <color indexed="64"/>
      </right>
      <top style="thin">
        <color indexed="64"/>
      </top>
      <bottom style="medium">
        <color indexed="64"/>
      </bottom>
      <diagonal/>
    </border>
    <border>
      <left style="double">
        <color indexed="64"/>
      </left>
      <right/>
      <top style="medium">
        <color indexed="64"/>
      </top>
      <bottom style="medium">
        <color indexed="64"/>
      </bottom>
      <diagonal/>
    </border>
    <border>
      <left/>
      <right style="double">
        <color indexed="64"/>
      </right>
      <top style="medium">
        <color indexed="64"/>
      </top>
      <bottom style="medium">
        <color indexed="64"/>
      </bottom>
      <diagonal/>
    </border>
    <border>
      <left style="double">
        <color indexed="64"/>
      </left>
      <right style="thin">
        <color indexed="64"/>
      </right>
      <top style="thin">
        <color indexed="64"/>
      </top>
      <bottom/>
      <diagonal/>
    </border>
    <border>
      <left style="thin">
        <color indexed="64"/>
      </left>
      <right style="double">
        <color indexed="64"/>
      </right>
      <top style="double">
        <color indexed="64"/>
      </top>
      <bottom/>
      <diagonal/>
    </border>
    <border>
      <left style="double">
        <color indexed="64"/>
      </left>
      <right style="thin">
        <color indexed="64"/>
      </right>
      <top/>
      <bottom/>
      <diagonal/>
    </border>
    <border>
      <left style="thin">
        <color indexed="64"/>
      </left>
      <right style="double">
        <color indexed="64"/>
      </right>
      <top/>
      <bottom/>
      <diagonal/>
    </border>
    <border>
      <left style="double">
        <color indexed="64"/>
      </left>
      <right style="thin">
        <color indexed="64"/>
      </right>
      <top/>
      <bottom style="thin">
        <color indexed="64"/>
      </bottom>
      <diagonal/>
    </border>
    <border>
      <left style="thin">
        <color indexed="64"/>
      </left>
      <right style="double">
        <color indexed="64"/>
      </right>
      <top/>
      <bottom style="double">
        <color indexed="64"/>
      </bottom>
      <diagonal/>
    </border>
    <border>
      <left style="double">
        <color indexed="64"/>
      </left>
      <right style="double">
        <color indexed="64"/>
      </right>
      <top style="thin">
        <color indexed="64"/>
      </top>
      <bottom style="double">
        <color indexed="64"/>
      </bottom>
      <diagonal/>
    </border>
    <border>
      <left/>
      <right style="double">
        <color indexed="64"/>
      </right>
      <top style="medium">
        <color indexed="64"/>
      </top>
      <bottom/>
      <diagonal/>
    </border>
    <border>
      <left style="double">
        <color indexed="64"/>
      </left>
      <right/>
      <top style="thin">
        <color indexed="64"/>
      </top>
      <bottom/>
      <diagonal/>
    </border>
    <border>
      <left style="double">
        <color indexed="64"/>
      </left>
      <right style="double">
        <color indexed="64"/>
      </right>
      <top style="double">
        <color indexed="64"/>
      </top>
      <bottom style="double">
        <color indexed="64"/>
      </bottom>
      <diagonal/>
    </border>
    <border>
      <left style="double">
        <color indexed="64"/>
      </left>
      <right style="double">
        <color indexed="64"/>
      </right>
      <top/>
      <bottom style="thin">
        <color indexed="64"/>
      </bottom>
      <diagonal/>
    </border>
    <border>
      <left style="double">
        <color indexed="64"/>
      </left>
      <right/>
      <top style="double">
        <color indexed="64"/>
      </top>
      <bottom style="thin">
        <color indexed="64"/>
      </bottom>
      <diagonal/>
    </border>
    <border>
      <left/>
      <right style="double">
        <color indexed="64"/>
      </right>
      <top style="double">
        <color indexed="64"/>
      </top>
      <bottom style="thin">
        <color indexed="64"/>
      </bottom>
      <diagonal/>
    </border>
    <border>
      <left style="thin">
        <color indexed="64"/>
      </left>
      <right style="double">
        <color indexed="64"/>
      </right>
      <top/>
      <bottom style="thin">
        <color indexed="64"/>
      </bottom>
      <diagonal/>
    </border>
    <border>
      <left style="double">
        <color indexed="64"/>
      </left>
      <right style="thin">
        <color indexed="64"/>
      </right>
      <top style="thin">
        <color indexed="64"/>
      </top>
      <bottom style="medium">
        <color indexed="64"/>
      </bottom>
      <diagonal/>
    </border>
    <border>
      <left style="medium">
        <color indexed="64"/>
      </left>
      <right/>
      <top style="double">
        <color indexed="64"/>
      </top>
      <bottom/>
      <diagonal/>
    </border>
    <border>
      <left/>
      <right style="medium">
        <color indexed="64"/>
      </right>
      <top style="double">
        <color indexed="64"/>
      </top>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style="double">
        <color indexed="64"/>
      </right>
      <top style="double">
        <color indexed="64"/>
      </top>
      <bottom/>
      <diagonal/>
    </border>
    <border>
      <left/>
      <right style="medium">
        <color indexed="64"/>
      </right>
      <top/>
      <bottom style="double">
        <color indexed="64"/>
      </bottom>
      <diagonal/>
    </border>
    <border>
      <left style="medium">
        <color indexed="64"/>
      </left>
      <right style="double">
        <color indexed="64"/>
      </right>
      <top/>
      <bottom/>
      <diagonal/>
    </border>
    <border>
      <left/>
      <right style="medium">
        <color indexed="64"/>
      </right>
      <top style="double">
        <color indexed="64"/>
      </top>
      <bottom style="double">
        <color indexed="64"/>
      </bottom>
      <diagonal/>
    </border>
    <border>
      <left style="medium">
        <color indexed="64"/>
      </left>
      <right style="double">
        <color indexed="64"/>
      </right>
      <top/>
      <bottom style="thin">
        <color indexed="64"/>
      </bottom>
      <diagonal/>
    </border>
    <border>
      <left/>
      <right style="medium">
        <color indexed="64"/>
      </right>
      <top style="double">
        <color indexed="64"/>
      </top>
      <bottom style="thin">
        <color indexed="64"/>
      </bottom>
      <diagonal/>
    </border>
    <border>
      <left style="medium">
        <color indexed="64"/>
      </left>
      <right/>
      <top style="thin">
        <color indexed="64"/>
      </top>
      <bottom/>
      <diagonal/>
    </border>
    <border>
      <left style="medium">
        <color indexed="64"/>
      </left>
      <right/>
      <top/>
      <bottom style="double">
        <color indexed="64"/>
      </bottom>
      <diagonal/>
    </border>
    <border>
      <left/>
      <right style="thin">
        <color indexed="64"/>
      </right>
      <top/>
      <bottom style="double">
        <color indexed="64"/>
      </bottom>
      <diagonal/>
    </border>
    <border>
      <left style="medium">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double">
        <color indexed="64"/>
      </left>
      <right/>
      <top style="medium">
        <color indexed="64"/>
      </top>
      <bottom/>
      <diagonal/>
    </border>
  </borders>
  <cellStyleXfs count="2">
    <xf numFmtId="0" fontId="0" fillId="0" borderId="0"/>
    <xf numFmtId="44" fontId="11" fillId="0" borderId="0" applyFont="0" applyFill="0" applyBorder="0" applyAlignment="0" applyProtection="0"/>
  </cellStyleXfs>
  <cellXfs count="869">
    <xf numFmtId="0" fontId="0" fillId="0" borderId="0" xfId="0"/>
    <xf numFmtId="0" fontId="0" fillId="3" borderId="0" xfId="0" applyFill="1"/>
    <xf numFmtId="0" fontId="4" fillId="3" borderId="0" xfId="0" applyFont="1" applyFill="1" applyAlignment="1">
      <alignment vertical="center"/>
    </xf>
    <xf numFmtId="0" fontId="4" fillId="0" borderId="0" xfId="0" applyFont="1" applyAlignment="1">
      <alignment vertical="center"/>
    </xf>
    <xf numFmtId="0" fontId="4" fillId="3" borderId="31" xfId="0" applyFont="1" applyFill="1" applyBorder="1" applyAlignment="1">
      <alignment vertical="center"/>
    </xf>
    <xf numFmtId="0" fontId="4" fillId="3" borderId="27" xfId="0" applyFont="1" applyFill="1" applyBorder="1" applyAlignment="1">
      <alignment vertical="center"/>
    </xf>
    <xf numFmtId="0" fontId="4" fillId="3" borderId="32" xfId="0" applyFont="1" applyFill="1" applyBorder="1" applyAlignment="1">
      <alignment vertical="center"/>
    </xf>
    <xf numFmtId="0" fontId="4" fillId="3" borderId="33" xfId="0" applyFont="1" applyFill="1" applyBorder="1" applyAlignment="1">
      <alignment vertical="center"/>
    </xf>
    <xf numFmtId="0" fontId="4" fillId="3" borderId="34" xfId="0" applyFont="1" applyFill="1" applyBorder="1" applyAlignment="1">
      <alignment vertical="center"/>
    </xf>
    <xf numFmtId="0" fontId="4" fillId="3" borderId="35" xfId="0" applyFont="1" applyFill="1" applyBorder="1" applyAlignment="1">
      <alignment vertical="center"/>
    </xf>
    <xf numFmtId="0" fontId="4" fillId="3" borderId="14" xfId="0" applyFont="1" applyFill="1" applyBorder="1" applyAlignment="1">
      <alignment vertical="center"/>
    </xf>
    <xf numFmtId="0" fontId="4" fillId="3" borderId="16" xfId="0" applyFont="1" applyFill="1" applyBorder="1" applyAlignment="1">
      <alignment vertical="center"/>
    </xf>
    <xf numFmtId="0" fontId="4" fillId="3" borderId="1" xfId="0" applyFont="1" applyFill="1" applyBorder="1" applyAlignment="1">
      <alignment vertical="center"/>
    </xf>
    <xf numFmtId="0" fontId="4" fillId="3" borderId="2" xfId="0" applyFont="1" applyFill="1" applyBorder="1" applyAlignment="1">
      <alignment vertical="center"/>
    </xf>
    <xf numFmtId="0" fontId="4" fillId="3" borderId="0" xfId="0" applyFont="1" applyFill="1" applyBorder="1" applyAlignment="1">
      <alignment vertical="center"/>
    </xf>
    <xf numFmtId="0" fontId="4" fillId="3" borderId="3" xfId="0" applyFont="1" applyFill="1" applyBorder="1" applyAlignment="1">
      <alignment vertical="center"/>
    </xf>
    <xf numFmtId="0" fontId="4" fillId="3" borderId="29" xfId="0" applyFont="1" applyFill="1" applyBorder="1" applyAlignment="1">
      <alignment vertical="center"/>
    </xf>
    <xf numFmtId="0" fontId="4" fillId="3" borderId="28" xfId="0" applyFont="1" applyFill="1" applyBorder="1" applyAlignment="1">
      <alignment vertical="center"/>
    </xf>
    <xf numFmtId="0" fontId="4" fillId="3" borderId="30" xfId="0" applyFont="1" applyFill="1" applyBorder="1" applyAlignment="1">
      <alignment vertical="center"/>
    </xf>
    <xf numFmtId="0" fontId="4" fillId="3" borderId="24" xfId="0" applyFont="1" applyFill="1" applyBorder="1" applyAlignment="1">
      <alignment vertical="center"/>
    </xf>
    <xf numFmtId="0" fontId="4" fillId="3" borderId="25" xfId="0" applyFont="1" applyFill="1" applyBorder="1" applyAlignment="1">
      <alignment vertical="center"/>
    </xf>
    <xf numFmtId="0" fontId="4" fillId="3" borderId="26" xfId="0" applyFont="1" applyFill="1" applyBorder="1" applyAlignment="1">
      <alignment vertical="center"/>
    </xf>
    <xf numFmtId="0" fontId="4" fillId="3" borderId="39" xfId="0" applyFont="1" applyFill="1" applyBorder="1" applyAlignment="1">
      <alignment vertical="center"/>
    </xf>
    <xf numFmtId="0" fontId="4" fillId="3" borderId="40" xfId="0" applyFont="1" applyFill="1" applyBorder="1" applyAlignment="1">
      <alignment vertical="center"/>
    </xf>
    <xf numFmtId="0" fontId="4" fillId="3" borderId="41" xfId="0" applyFont="1" applyFill="1" applyBorder="1" applyAlignment="1">
      <alignment vertical="center"/>
    </xf>
    <xf numFmtId="0" fontId="6" fillId="3" borderId="42" xfId="0" applyFont="1" applyFill="1" applyBorder="1" applyAlignment="1">
      <alignment horizontal="center" vertical="center" wrapText="1"/>
    </xf>
    <xf numFmtId="0" fontId="6" fillId="3" borderId="43" xfId="0" applyFont="1" applyFill="1" applyBorder="1" applyAlignment="1">
      <alignment horizontal="center" vertical="center"/>
    </xf>
    <xf numFmtId="0" fontId="6" fillId="3" borderId="44" xfId="0" applyFont="1" applyFill="1" applyBorder="1" applyAlignment="1">
      <alignment horizontal="center" vertical="center"/>
    </xf>
    <xf numFmtId="0" fontId="16" fillId="3" borderId="0" xfId="0" applyFont="1" applyFill="1" applyAlignment="1">
      <alignment vertical="center"/>
    </xf>
    <xf numFmtId="0" fontId="16" fillId="3" borderId="0" xfId="0" applyFont="1" applyFill="1" applyAlignment="1">
      <alignment vertical="center" wrapText="1"/>
    </xf>
    <xf numFmtId="0" fontId="17" fillId="3" borderId="0" xfId="0" applyFont="1" applyFill="1" applyAlignment="1">
      <alignment horizontal="right" vertical="center"/>
    </xf>
    <xf numFmtId="0" fontId="16" fillId="0" borderId="0" xfId="0" applyFont="1" applyAlignment="1">
      <alignment vertical="center"/>
    </xf>
    <xf numFmtId="0" fontId="14" fillId="2" borderId="18" xfId="0" applyFont="1" applyFill="1" applyBorder="1" applyAlignment="1">
      <alignment vertical="center" wrapText="1"/>
    </xf>
    <xf numFmtId="0" fontId="14" fillId="2" borderId="19" xfId="0" applyFont="1" applyFill="1" applyBorder="1" applyAlignment="1">
      <alignment horizontal="center" vertical="center" wrapText="1"/>
    </xf>
    <xf numFmtId="0" fontId="14" fillId="7" borderId="6" xfId="0" applyFont="1" applyFill="1" applyBorder="1" applyAlignment="1">
      <alignment horizontal="center" vertical="center" wrapText="1"/>
    </xf>
    <xf numFmtId="0" fontId="14" fillId="2" borderId="19" xfId="0" applyFont="1" applyFill="1" applyBorder="1" applyAlignment="1">
      <alignment vertical="center" wrapText="1"/>
    </xf>
    <xf numFmtId="0" fontId="14" fillId="7" borderId="7" xfId="0" applyFont="1" applyFill="1" applyBorder="1" applyAlignment="1">
      <alignment horizontal="center" vertical="center" wrapText="1"/>
    </xf>
    <xf numFmtId="0" fontId="17" fillId="3" borderId="20" xfId="0" applyFont="1" applyFill="1" applyBorder="1" applyAlignment="1">
      <alignment vertical="center" wrapText="1"/>
    </xf>
    <xf numFmtId="0" fontId="19" fillId="3" borderId="9" xfId="0" applyFont="1" applyFill="1" applyBorder="1" applyAlignment="1">
      <alignment horizontal="center" vertical="center" wrapText="1"/>
    </xf>
    <xf numFmtId="0" fontId="19" fillId="3" borderId="22" xfId="0" applyFont="1" applyFill="1" applyBorder="1" applyAlignment="1">
      <alignment horizontal="center" vertical="center" wrapText="1"/>
    </xf>
    <xf numFmtId="0" fontId="19" fillId="3" borderId="17" xfId="0" applyFont="1" applyFill="1" applyBorder="1" applyAlignment="1">
      <alignment horizontal="center" vertical="center" wrapText="1"/>
    </xf>
    <xf numFmtId="0" fontId="16" fillId="3" borderId="8" xfId="0" applyFont="1" applyFill="1" applyBorder="1" applyAlignment="1">
      <alignment vertical="center" wrapText="1"/>
    </xf>
    <xf numFmtId="0" fontId="16" fillId="3" borderId="12" xfId="0" applyFont="1" applyFill="1" applyBorder="1" applyAlignment="1">
      <alignment vertical="center" wrapText="1"/>
    </xf>
    <xf numFmtId="0" fontId="13" fillId="3" borderId="11" xfId="0" applyFont="1" applyFill="1" applyBorder="1" applyAlignment="1">
      <alignment horizontal="left" vertical="center" wrapText="1"/>
    </xf>
    <xf numFmtId="3" fontId="20" fillId="3" borderId="8" xfId="0" applyNumberFormat="1" applyFont="1" applyFill="1" applyBorder="1" applyAlignment="1">
      <alignment vertical="center" wrapText="1"/>
    </xf>
    <xf numFmtId="0" fontId="13" fillId="3" borderId="11" xfId="0" applyFont="1" applyFill="1" applyBorder="1" applyAlignment="1">
      <alignment vertical="center" wrapText="1"/>
    </xf>
    <xf numFmtId="0" fontId="17" fillId="4" borderId="4" xfId="0" applyFont="1" applyFill="1" applyBorder="1" applyAlignment="1">
      <alignment horizontal="center" vertical="center"/>
    </xf>
    <xf numFmtId="3" fontId="8" fillId="4" borderId="23" xfId="0" applyNumberFormat="1" applyFont="1" applyFill="1" applyBorder="1" applyAlignment="1">
      <alignment vertical="center" wrapText="1"/>
    </xf>
    <xf numFmtId="0" fontId="16" fillId="3" borderId="14" xfId="0" applyFont="1" applyFill="1" applyBorder="1" applyAlignment="1">
      <alignment vertical="center"/>
    </xf>
    <xf numFmtId="0" fontId="16" fillId="3" borderId="16" xfId="0" applyFont="1" applyFill="1" applyBorder="1" applyAlignment="1">
      <alignment vertical="center"/>
    </xf>
    <xf numFmtId="0" fontId="16" fillId="3" borderId="16" xfId="0" applyFont="1" applyFill="1" applyBorder="1" applyAlignment="1">
      <alignment vertical="center" wrapText="1"/>
    </xf>
    <xf numFmtId="0" fontId="16" fillId="3" borderId="1" xfId="0" applyFont="1" applyFill="1" applyBorder="1" applyAlignment="1">
      <alignment vertical="center"/>
    </xf>
    <xf numFmtId="0" fontId="16" fillId="3" borderId="24" xfId="0" applyFont="1" applyFill="1" applyBorder="1" applyAlignment="1">
      <alignment vertical="center"/>
    </xf>
    <xf numFmtId="0" fontId="16" fillId="3" borderId="25" xfId="0" applyFont="1" applyFill="1" applyBorder="1" applyAlignment="1">
      <alignment vertical="center"/>
    </xf>
    <xf numFmtId="0" fontId="16" fillId="3" borderId="25" xfId="0" applyFont="1" applyFill="1" applyBorder="1" applyAlignment="1">
      <alignment vertical="center" wrapText="1"/>
    </xf>
    <xf numFmtId="0" fontId="16" fillId="3" borderId="26" xfId="0" applyFont="1" applyFill="1" applyBorder="1" applyAlignment="1">
      <alignment vertical="center"/>
    </xf>
    <xf numFmtId="0" fontId="16" fillId="0" borderId="0" xfId="0" applyFont="1" applyAlignment="1">
      <alignment vertical="center" wrapText="1"/>
    </xf>
    <xf numFmtId="0" fontId="6" fillId="4" borderId="42" xfId="0" applyFont="1" applyFill="1" applyBorder="1" applyAlignment="1">
      <alignment horizontal="center" vertical="center" wrapText="1"/>
    </xf>
    <xf numFmtId="0" fontId="6" fillId="4" borderId="43" xfId="0" applyFont="1" applyFill="1" applyBorder="1" applyAlignment="1">
      <alignment horizontal="center" vertical="center"/>
    </xf>
    <xf numFmtId="0" fontId="6" fillId="4" borderId="44" xfId="0" applyFont="1" applyFill="1" applyBorder="1" applyAlignment="1">
      <alignment horizontal="center" vertical="center"/>
    </xf>
    <xf numFmtId="0" fontId="29" fillId="0" borderId="58" xfId="0" applyFont="1" applyBorder="1" applyAlignment="1">
      <alignment horizontal="center"/>
    </xf>
    <xf numFmtId="0" fontId="29" fillId="0" borderId="0" xfId="0" applyFont="1" applyBorder="1" applyAlignment="1">
      <alignment horizontal="center"/>
    </xf>
    <xf numFmtId="0" fontId="29" fillId="0" borderId="59" xfId="0" applyFont="1" applyBorder="1" applyAlignment="1">
      <alignment horizontal="center"/>
    </xf>
    <xf numFmtId="0" fontId="0" fillId="0" borderId="58" xfId="0" applyBorder="1"/>
    <xf numFmtId="0" fontId="0" fillId="0" borderId="0" xfId="0" applyBorder="1"/>
    <xf numFmtId="0" fontId="0" fillId="0" borderId="59" xfId="0" applyBorder="1"/>
    <xf numFmtId="0" fontId="2" fillId="0" borderId="55" xfId="0" applyFont="1" applyBorder="1" applyAlignment="1">
      <alignment horizontal="center" vertical="center" wrapText="1"/>
    </xf>
    <xf numFmtId="0" fontId="2" fillId="0" borderId="76" xfId="0" applyFont="1" applyBorder="1" applyAlignment="1">
      <alignment horizontal="center" vertical="center" wrapText="1"/>
    </xf>
    <xf numFmtId="0" fontId="12" fillId="0" borderId="77" xfId="0" applyFont="1" applyBorder="1" applyAlignment="1">
      <alignment horizontal="center" vertical="center" wrapText="1"/>
    </xf>
    <xf numFmtId="0" fontId="12" fillId="0" borderId="70" xfId="0" applyFont="1" applyBorder="1" applyAlignment="1">
      <alignment horizontal="center" vertical="center" wrapText="1"/>
    </xf>
    <xf numFmtId="0" fontId="12" fillId="1" borderId="71" xfId="0" applyFont="1" applyFill="1" applyBorder="1" applyAlignment="1">
      <alignment horizontal="center" vertical="center"/>
    </xf>
    <xf numFmtId="0" fontId="12" fillId="1" borderId="64" xfId="0" applyFont="1" applyFill="1" applyBorder="1" applyAlignment="1">
      <alignment horizontal="center" vertical="center"/>
    </xf>
    <xf numFmtId="0" fontId="12" fillId="1" borderId="40" xfId="0" applyFont="1" applyFill="1" applyBorder="1" applyAlignment="1">
      <alignment horizontal="center" vertical="center" wrapText="1"/>
    </xf>
    <xf numFmtId="0" fontId="12" fillId="1" borderId="36" xfId="0" applyFont="1" applyFill="1" applyBorder="1" applyAlignment="1">
      <alignment horizontal="center" vertical="center"/>
    </xf>
    <xf numFmtId="0" fontId="12" fillId="0" borderId="40" xfId="0" applyFont="1" applyBorder="1" applyAlignment="1">
      <alignment horizontal="center" vertical="center"/>
    </xf>
    <xf numFmtId="0" fontId="0" fillId="0" borderId="27" xfId="0" applyFill="1" applyBorder="1" applyAlignment="1">
      <alignment horizontal="center" vertical="center" wrapText="1"/>
    </xf>
    <xf numFmtId="1" fontId="0" fillId="0" borderId="27" xfId="0" applyNumberFormat="1" applyFill="1" applyBorder="1" applyAlignment="1">
      <alignment horizontal="center" vertical="center" wrapText="1"/>
    </xf>
    <xf numFmtId="164" fontId="0" fillId="0" borderId="27" xfId="0" applyNumberFormat="1" applyFill="1" applyBorder="1" applyAlignment="1">
      <alignment horizontal="center" vertical="center" wrapText="1"/>
    </xf>
    <xf numFmtId="0" fontId="0" fillId="0" borderId="27" xfId="0" applyFill="1" applyBorder="1" applyAlignment="1"/>
    <xf numFmtId="0" fontId="0" fillId="0" borderId="38" xfId="0" applyBorder="1" applyAlignment="1">
      <alignment horizontal="center" wrapText="1"/>
    </xf>
    <xf numFmtId="0" fontId="0" fillId="0" borderId="36" xfId="0" applyBorder="1" applyAlignment="1">
      <alignment horizontal="center" wrapText="1"/>
    </xf>
    <xf numFmtId="0" fontId="0" fillId="0" borderId="27" xfId="0" applyBorder="1" applyAlignment="1"/>
    <xf numFmtId="0" fontId="0" fillId="0" borderId="46" xfId="0" applyBorder="1" applyAlignment="1">
      <alignment horizontal="center" wrapText="1"/>
    </xf>
    <xf numFmtId="0" fontId="0" fillId="0" borderId="46" xfId="0" applyBorder="1"/>
    <xf numFmtId="0" fontId="43" fillId="0" borderId="58" xfId="0" applyFont="1" applyBorder="1" applyAlignment="1">
      <alignment horizontal="center" vertical="center"/>
    </xf>
    <xf numFmtId="0" fontId="43" fillId="0" borderId="0" xfId="0" applyFont="1" applyBorder="1" applyAlignment="1">
      <alignment horizontal="center" vertical="center"/>
    </xf>
    <xf numFmtId="0" fontId="43" fillId="0" borderId="0" xfId="0" applyFont="1" applyBorder="1" applyAlignment="1">
      <alignment horizontal="center" vertical="center" wrapText="1"/>
    </xf>
    <xf numFmtId="0" fontId="43" fillId="0" borderId="59" xfId="0" applyFont="1" applyBorder="1" applyAlignment="1">
      <alignment horizontal="center" vertical="center" wrapText="1"/>
    </xf>
    <xf numFmtId="0" fontId="0" fillId="0" borderId="88" xfId="0" applyBorder="1"/>
    <xf numFmtId="0" fontId="0" fillId="0" borderId="50" xfId="0" applyBorder="1"/>
    <xf numFmtId="0" fontId="0" fillId="0" borderId="85" xfId="0" applyBorder="1"/>
    <xf numFmtId="0" fontId="0" fillId="0" borderId="56" xfId="0" applyBorder="1"/>
    <xf numFmtId="0" fontId="0" fillId="0" borderId="27" xfId="0" applyFont="1" applyFill="1" applyBorder="1" applyAlignment="1">
      <alignment horizontal="center" vertical="center" wrapText="1"/>
    </xf>
    <xf numFmtId="1" fontId="0" fillId="0" borderId="27" xfId="0" applyNumberFormat="1" applyFont="1" applyFill="1" applyBorder="1" applyAlignment="1">
      <alignment horizontal="center" vertical="center"/>
    </xf>
    <xf numFmtId="0" fontId="0" fillId="0" borderId="27" xfId="0" applyFont="1" applyFill="1" applyBorder="1" applyAlignment="1">
      <alignment horizontal="center" vertical="center"/>
    </xf>
    <xf numFmtId="2" fontId="0" fillId="0" borderId="27" xfId="0" applyNumberFormat="1" applyFont="1" applyFill="1" applyBorder="1" applyAlignment="1">
      <alignment horizontal="center" vertical="center"/>
    </xf>
    <xf numFmtId="0" fontId="27" fillId="0" borderId="27" xfId="0" applyFont="1" applyFill="1" applyBorder="1" applyAlignment="1">
      <alignment horizontal="center" vertical="center"/>
    </xf>
    <xf numFmtId="0" fontId="0" fillId="0" borderId="27" xfId="0" applyNumberFormat="1" applyFill="1" applyBorder="1" applyAlignment="1">
      <alignment horizontal="center" vertical="center" wrapText="1"/>
    </xf>
    <xf numFmtId="0" fontId="0" fillId="0" borderId="27" xfId="0" applyBorder="1" applyAlignment="1">
      <alignment horizontal="center" vertical="center" wrapText="1"/>
    </xf>
    <xf numFmtId="0" fontId="0" fillId="0" borderId="36" xfId="0" applyBorder="1" applyAlignment="1">
      <alignment horizontal="center" vertical="center" wrapText="1"/>
    </xf>
    <xf numFmtId="0" fontId="0" fillId="0" borderId="109" xfId="0" applyBorder="1"/>
    <xf numFmtId="0" fontId="2" fillId="0" borderId="55" xfId="0" applyFont="1" applyFill="1" applyBorder="1" applyAlignment="1">
      <alignment horizontal="center" vertical="center" wrapText="1"/>
    </xf>
    <xf numFmtId="0" fontId="2" fillId="0" borderId="76" xfId="0" applyFont="1" applyFill="1" applyBorder="1" applyAlignment="1">
      <alignment horizontal="center" vertical="center" wrapText="1"/>
    </xf>
    <xf numFmtId="0" fontId="12" fillId="0" borderId="77" xfId="0" applyFont="1" applyFill="1" applyBorder="1" applyAlignment="1">
      <alignment horizontal="center" vertical="center" wrapText="1"/>
    </xf>
    <xf numFmtId="0" fontId="12" fillId="0" borderId="70" xfId="0" applyFont="1" applyBorder="1" applyAlignment="1">
      <alignment horizontal="center" vertical="top" wrapText="1"/>
    </xf>
    <xf numFmtId="0" fontId="0" fillId="0" borderId="27" xfId="0" applyBorder="1" applyAlignment="1">
      <alignment horizontal="center" wrapText="1"/>
    </xf>
    <xf numFmtId="0" fontId="31" fillId="0" borderId="56" xfId="0" applyFont="1" applyBorder="1" applyAlignment="1">
      <alignment horizontal="center" vertical="center" wrapText="1"/>
    </xf>
    <xf numFmtId="0" fontId="12" fillId="1" borderId="63" xfId="0" applyFont="1" applyFill="1" applyBorder="1" applyAlignment="1">
      <alignment horizontal="center" vertical="center"/>
    </xf>
    <xf numFmtId="0" fontId="12" fillId="1" borderId="28" xfId="0" applyFont="1" applyFill="1" applyBorder="1" applyAlignment="1">
      <alignment horizontal="center" vertical="center"/>
    </xf>
    <xf numFmtId="0" fontId="12" fillId="1" borderId="37" xfId="0" applyFont="1" applyFill="1" applyBorder="1" applyAlignment="1">
      <alignment horizontal="center" vertical="center"/>
    </xf>
    <xf numFmtId="0" fontId="12" fillId="1" borderId="72" xfId="0" applyFont="1" applyFill="1" applyBorder="1" applyAlignment="1">
      <alignment horizontal="center" vertical="center"/>
    </xf>
    <xf numFmtId="0" fontId="31" fillId="0" borderId="81" xfId="0" applyFont="1" applyBorder="1" applyAlignment="1">
      <alignment horizontal="center" vertical="center" wrapText="1"/>
    </xf>
    <xf numFmtId="0" fontId="31" fillId="0" borderId="111" xfId="0" applyFont="1" applyBorder="1" applyAlignment="1">
      <alignment horizontal="center" vertical="center" wrapText="1"/>
    </xf>
    <xf numFmtId="0" fontId="31" fillId="0" borderId="81" xfId="0" applyFont="1" applyFill="1" applyBorder="1" applyAlignment="1">
      <alignment horizontal="center" vertical="center" wrapText="1"/>
    </xf>
    <xf numFmtId="0" fontId="31" fillId="0" borderId="56" xfId="0" applyFont="1" applyFill="1" applyBorder="1" applyAlignment="1">
      <alignment horizontal="center" vertical="center" wrapText="1"/>
    </xf>
    <xf numFmtId="0" fontId="31" fillId="0" borderId="111" xfId="0" applyFont="1" applyFill="1" applyBorder="1" applyAlignment="1">
      <alignment horizontal="center" vertical="center" wrapText="1"/>
    </xf>
    <xf numFmtId="0" fontId="0" fillId="0" borderId="46" xfId="0" applyBorder="1" applyAlignment="1">
      <alignment horizontal="center" vertical="center" wrapText="1"/>
    </xf>
    <xf numFmtId="0" fontId="0" fillId="0" borderId="0" xfId="0" applyFill="1"/>
    <xf numFmtId="0" fontId="0" fillId="0" borderId="27" xfId="0" applyFill="1" applyBorder="1" applyAlignment="1">
      <alignment horizontal="justify" vertical="center" wrapText="1"/>
    </xf>
    <xf numFmtId="2" fontId="0" fillId="0" borderId="27" xfId="0" applyNumberFormat="1" applyFill="1" applyBorder="1" applyAlignment="1">
      <alignment horizontal="justify" vertical="center" wrapText="1"/>
    </xf>
    <xf numFmtId="2" fontId="0" fillId="0" borderId="27" xfId="0" applyNumberFormat="1" applyFill="1" applyBorder="1" applyAlignment="1">
      <alignment horizontal="center" vertical="center" wrapText="1"/>
    </xf>
    <xf numFmtId="2" fontId="0" fillId="0" borderId="46" xfId="0" applyNumberFormat="1" applyBorder="1" applyAlignment="1">
      <alignment horizontal="center" vertical="center" wrapText="1"/>
    </xf>
    <xf numFmtId="2" fontId="0" fillId="0" borderId="27" xfId="0" applyNumberFormat="1" applyBorder="1" applyAlignment="1">
      <alignment horizontal="center" vertical="center" wrapText="1"/>
    </xf>
    <xf numFmtId="2" fontId="0" fillId="0" borderId="27" xfId="0" applyNumberFormat="1" applyFill="1" applyBorder="1" applyAlignment="1">
      <alignment horizontal="center" vertical="center"/>
    </xf>
    <xf numFmtId="0" fontId="0" fillId="0" borderId="34" xfId="0" applyFill="1" applyBorder="1" applyAlignment="1">
      <alignment horizontal="center" vertical="center" wrapText="1"/>
    </xf>
    <xf numFmtId="1" fontId="0" fillId="0" borderId="34" xfId="0" applyNumberFormat="1" applyFill="1" applyBorder="1" applyAlignment="1">
      <alignment horizontal="center" vertical="center" wrapText="1"/>
    </xf>
    <xf numFmtId="164" fontId="0" fillId="0" borderId="34" xfId="0" applyNumberFormat="1" applyFill="1" applyBorder="1" applyAlignment="1">
      <alignment horizontal="center" vertical="center" wrapText="1"/>
    </xf>
    <xf numFmtId="0" fontId="29" fillId="0" borderId="2" xfId="0" applyFont="1" applyBorder="1" applyAlignment="1">
      <alignment horizontal="center"/>
    </xf>
    <xf numFmtId="0" fontId="29" fillId="0" borderId="3" xfId="0" applyFont="1" applyBorder="1" applyAlignment="1">
      <alignment horizontal="center"/>
    </xf>
    <xf numFmtId="0" fontId="0" fillId="0" borderId="2" xfId="0" applyBorder="1"/>
    <xf numFmtId="0" fontId="0" fillId="0" borderId="3" xfId="0" applyBorder="1"/>
    <xf numFmtId="0" fontId="2" fillId="0" borderId="124" xfId="0" applyFont="1" applyBorder="1" applyAlignment="1">
      <alignment horizontal="center" vertical="center" wrapText="1"/>
    </xf>
    <xf numFmtId="0" fontId="2" fillId="0" borderId="56" xfId="0" applyFont="1" applyBorder="1" applyAlignment="1">
      <alignment horizontal="center" vertical="center" wrapText="1"/>
    </xf>
    <xf numFmtId="0" fontId="2" fillId="0" borderId="111" xfId="0" applyFont="1" applyBorder="1" applyAlignment="1">
      <alignment horizontal="center" vertical="center" wrapText="1"/>
    </xf>
    <xf numFmtId="0" fontId="0" fillId="0" borderId="25" xfId="0" applyBorder="1"/>
    <xf numFmtId="0" fontId="43" fillId="0" borderId="14" xfId="0" applyFont="1" applyBorder="1" applyAlignment="1">
      <alignment horizontal="center" vertical="center"/>
    </xf>
    <xf numFmtId="0" fontId="43" fillId="0" borderId="16" xfId="0" applyFont="1" applyBorder="1" applyAlignment="1">
      <alignment horizontal="center" vertical="center"/>
    </xf>
    <xf numFmtId="0" fontId="0" fillId="0" borderId="16" xfId="0" applyBorder="1"/>
    <xf numFmtId="0" fontId="43" fillId="0" borderId="16" xfId="0" applyFont="1" applyBorder="1" applyAlignment="1">
      <alignment horizontal="center" vertical="center" wrapText="1"/>
    </xf>
    <xf numFmtId="0" fontId="43" fillId="0" borderId="1" xfId="0" applyFont="1" applyBorder="1" applyAlignment="1">
      <alignment horizontal="center" vertical="center" wrapText="1"/>
    </xf>
    <xf numFmtId="0" fontId="0" fillId="0" borderId="24" xfId="0" applyBorder="1"/>
    <xf numFmtId="0" fontId="0" fillId="0" borderId="26" xfId="0" applyBorder="1"/>
    <xf numFmtId="0" fontId="2" fillId="0" borderId="124" xfId="0" applyFont="1" applyFill="1" applyBorder="1" applyAlignment="1">
      <alignment horizontal="center" vertical="center" wrapText="1"/>
    </xf>
    <xf numFmtId="0" fontId="2" fillId="0" borderId="56" xfId="0" applyFont="1" applyFill="1" applyBorder="1" applyAlignment="1">
      <alignment horizontal="center" vertical="center" wrapText="1"/>
    </xf>
    <xf numFmtId="0" fontId="2" fillId="0" borderId="111" xfId="0" applyFont="1" applyFill="1" applyBorder="1" applyAlignment="1">
      <alignment horizontal="center" vertical="center" wrapText="1"/>
    </xf>
    <xf numFmtId="0" fontId="0" fillId="0" borderId="27" xfId="0" applyFill="1" applyBorder="1" applyAlignment="1">
      <alignment horizontal="center" vertical="center"/>
    </xf>
    <xf numFmtId="0" fontId="0" fillId="0" borderId="14" xfId="0" applyBorder="1"/>
    <xf numFmtId="0" fontId="0" fillId="0" borderId="1" xfId="0" applyBorder="1"/>
    <xf numFmtId="0" fontId="43" fillId="0" borderId="2" xfId="0" applyFont="1" applyBorder="1" applyAlignment="1">
      <alignment horizontal="center" vertical="center"/>
    </xf>
    <xf numFmtId="0" fontId="43" fillId="0" borderId="3" xfId="0" applyFont="1" applyBorder="1" applyAlignment="1">
      <alignment horizontal="center" vertical="center" wrapText="1"/>
    </xf>
    <xf numFmtId="0" fontId="2" fillId="0" borderId="81" xfId="0" applyFont="1" applyBorder="1" applyAlignment="1">
      <alignment horizontal="center" vertical="center" wrapText="1"/>
    </xf>
    <xf numFmtId="0" fontId="2" fillId="0" borderId="81" xfId="0" applyFont="1" applyFill="1" applyBorder="1" applyAlignment="1">
      <alignment horizontal="center" vertical="center" wrapText="1"/>
    </xf>
    <xf numFmtId="0" fontId="0" fillId="0" borderId="27" xfId="0" applyFill="1" applyBorder="1" applyAlignment="1">
      <alignment horizontal="center" wrapText="1"/>
    </xf>
    <xf numFmtId="0" fontId="12" fillId="1" borderId="38" xfId="0" applyFont="1" applyFill="1" applyBorder="1" applyAlignment="1">
      <alignment horizontal="center" vertical="center"/>
    </xf>
    <xf numFmtId="0" fontId="0" fillId="0" borderId="0" xfId="0" applyAlignment="1"/>
    <xf numFmtId="0" fontId="26" fillId="8" borderId="40" xfId="0" applyFont="1" applyFill="1" applyBorder="1" applyAlignment="1">
      <alignment horizontal="center" vertical="center"/>
    </xf>
    <xf numFmtId="0" fontId="56" fillId="9" borderId="27" xfId="0" applyFont="1" applyFill="1" applyBorder="1" applyAlignment="1">
      <alignment wrapText="1"/>
    </xf>
    <xf numFmtId="0" fontId="0" fillId="9" borderId="27" xfId="0" applyFill="1" applyBorder="1" applyAlignment="1">
      <alignment horizontal="center" vertical="center"/>
    </xf>
    <xf numFmtId="0" fontId="56" fillId="10" borderId="27" xfId="0" applyFont="1" applyFill="1" applyBorder="1" applyAlignment="1">
      <alignment wrapText="1"/>
    </xf>
    <xf numFmtId="0" fontId="0" fillId="10" borderId="27" xfId="0" applyFill="1" applyBorder="1" applyAlignment="1">
      <alignment horizontal="center" vertical="center"/>
    </xf>
    <xf numFmtId="0" fontId="56" fillId="9" borderId="40" xfId="0" applyFont="1" applyFill="1" applyBorder="1" applyAlignment="1">
      <alignment horizontal="center" vertical="center"/>
    </xf>
    <xf numFmtId="0" fontId="0" fillId="0" borderId="0" xfId="0" applyFill="1" applyBorder="1" applyAlignment="1"/>
    <xf numFmtId="0" fontId="56" fillId="9" borderId="27" xfId="0" applyFont="1" applyFill="1" applyBorder="1" applyAlignment="1">
      <alignment horizontal="left" vertical="center" wrapText="1"/>
    </xf>
    <xf numFmtId="0" fontId="56" fillId="10" borderId="27" xfId="0" applyFont="1" applyFill="1" applyBorder="1" applyAlignment="1">
      <alignment horizontal="left" vertical="center" wrapText="1"/>
    </xf>
    <xf numFmtId="0" fontId="0" fillId="9" borderId="27" xfId="0" applyFill="1" applyBorder="1" applyAlignment="1">
      <alignment horizontal="left" vertical="center"/>
    </xf>
    <xf numFmtId="0" fontId="0" fillId="10" borderId="27" xfId="0" applyFill="1" applyBorder="1" applyAlignment="1">
      <alignment horizontal="left" vertical="center"/>
    </xf>
    <xf numFmtId="0" fontId="56" fillId="9" borderId="27" xfId="0" applyFont="1" applyFill="1" applyBorder="1" applyAlignment="1"/>
    <xf numFmtId="0" fontId="56" fillId="10" borderId="27" xfId="0" applyFont="1" applyFill="1" applyBorder="1" applyAlignment="1"/>
    <xf numFmtId="0" fontId="0" fillId="10" borderId="27" xfId="0" applyFill="1" applyBorder="1" applyAlignment="1"/>
    <xf numFmtId="0" fontId="56" fillId="0" borderId="66" xfId="0" applyFont="1" applyFill="1" applyBorder="1" applyAlignment="1"/>
    <xf numFmtId="0" fontId="56" fillId="0" borderId="67" xfId="0" applyFont="1" applyFill="1" applyBorder="1" applyAlignment="1"/>
    <xf numFmtId="0" fontId="28" fillId="8" borderId="40" xfId="0" applyFont="1" applyFill="1" applyBorder="1" applyAlignment="1"/>
    <xf numFmtId="0" fontId="56" fillId="9" borderId="40" xfId="0" applyFont="1" applyFill="1" applyBorder="1" applyAlignment="1">
      <alignment vertical="center"/>
    </xf>
    <xf numFmtId="0" fontId="56" fillId="10" borderId="27" xfId="0" applyFont="1" applyFill="1" applyBorder="1" applyAlignment="1">
      <alignment vertical="center"/>
    </xf>
    <xf numFmtId="0" fontId="56" fillId="9" borderId="27" xfId="0" applyFont="1" applyFill="1" applyBorder="1" applyAlignment="1">
      <alignment horizontal="left" vertical="center"/>
    </xf>
    <xf numFmtId="0" fontId="56" fillId="0" borderId="27" xfId="0" applyFont="1" applyFill="1" applyBorder="1" applyAlignment="1">
      <alignment vertical="center"/>
    </xf>
    <xf numFmtId="0" fontId="56" fillId="0" borderId="27" xfId="0" applyFont="1" applyFill="1" applyBorder="1" applyAlignment="1"/>
    <xf numFmtId="0" fontId="56" fillId="10" borderId="46" xfId="0" applyFont="1" applyFill="1" applyBorder="1" applyAlignment="1">
      <alignment horizontal="left" vertical="center"/>
    </xf>
    <xf numFmtId="0" fontId="56" fillId="10" borderId="27" xfId="0" applyFont="1" applyFill="1" applyBorder="1" applyAlignment="1">
      <alignment horizontal="left" vertical="center"/>
    </xf>
    <xf numFmtId="0" fontId="56" fillId="9" borderId="40" xfId="0" applyFont="1" applyFill="1" applyBorder="1" applyAlignment="1">
      <alignment horizontal="left" vertical="center"/>
    </xf>
    <xf numFmtId="0" fontId="56" fillId="9" borderId="27" xfId="0" applyFont="1" applyFill="1" applyBorder="1" applyAlignment="1">
      <alignment vertical="center"/>
    </xf>
    <xf numFmtId="0" fontId="58" fillId="0" borderId="0" xfId="0" applyFont="1" applyAlignment="1">
      <alignment horizontal="center" vertical="center"/>
    </xf>
    <xf numFmtId="0" fontId="38" fillId="9" borderId="27" xfId="0" applyFont="1" applyFill="1" applyBorder="1" applyAlignment="1">
      <alignment vertical="center" wrapText="1"/>
    </xf>
    <xf numFmtId="0" fontId="0" fillId="10" borderId="27" xfId="0" applyFont="1" applyFill="1" applyBorder="1"/>
    <xf numFmtId="0" fontId="38" fillId="10" borderId="27" xfId="0" applyFont="1" applyFill="1" applyBorder="1" applyAlignment="1">
      <alignment horizontal="left" vertical="center" wrapText="1"/>
    </xf>
    <xf numFmtId="0" fontId="38" fillId="10" borderId="27" xfId="0" applyFont="1" applyFill="1" applyBorder="1" applyAlignment="1">
      <alignment wrapText="1"/>
    </xf>
    <xf numFmtId="0" fontId="0" fillId="9" borderId="27" xfId="0" applyFont="1" applyFill="1" applyBorder="1"/>
    <xf numFmtId="0" fontId="38" fillId="9" borderId="27" xfId="0" applyFont="1" applyFill="1" applyBorder="1" applyAlignment="1">
      <alignment horizontal="left" vertical="center" wrapText="1"/>
    </xf>
    <xf numFmtId="0" fontId="0" fillId="9" borderId="27" xfId="0" applyFont="1" applyFill="1" applyBorder="1" applyAlignment="1">
      <alignment wrapText="1"/>
    </xf>
    <xf numFmtId="0" fontId="0" fillId="10" borderId="27" xfId="0" applyFont="1" applyFill="1" applyBorder="1" applyAlignment="1">
      <alignment wrapText="1"/>
    </xf>
    <xf numFmtId="0" fontId="0" fillId="9" borderId="27" xfId="0" applyFont="1" applyFill="1" applyBorder="1" applyAlignment="1">
      <alignment horizontal="center" vertical="center" wrapText="1"/>
    </xf>
    <xf numFmtId="0" fontId="0" fillId="10" borderId="27" xfId="0" applyFont="1" applyFill="1" applyBorder="1" applyAlignment="1">
      <alignment vertical="center" wrapText="1"/>
    </xf>
    <xf numFmtId="0" fontId="0" fillId="9" borderId="27" xfId="0" applyFont="1" applyFill="1" applyBorder="1" applyAlignment="1">
      <alignment horizontal="left" vertical="center" wrapText="1"/>
    </xf>
    <xf numFmtId="0" fontId="0" fillId="10" borderId="27" xfId="0" applyFont="1" applyFill="1" applyBorder="1" applyAlignment="1">
      <alignment horizontal="center" vertical="center" wrapText="1"/>
    </xf>
    <xf numFmtId="0" fontId="38" fillId="0" borderId="27" xfId="0" applyFont="1" applyFill="1" applyBorder="1" applyAlignment="1">
      <alignment horizontal="left" vertical="center" wrapText="1"/>
    </xf>
    <xf numFmtId="0" fontId="0" fillId="0" borderId="27" xfId="0" applyFont="1" applyFill="1" applyBorder="1" applyAlignment="1">
      <alignment horizontal="left" vertical="center" wrapText="1"/>
    </xf>
    <xf numFmtId="0" fontId="0" fillId="0" borderId="27" xfId="0" applyFont="1" applyFill="1" applyBorder="1"/>
    <xf numFmtId="0" fontId="38" fillId="0" borderId="27" xfId="0" applyFont="1" applyFill="1" applyBorder="1" applyAlignment="1">
      <alignment wrapText="1"/>
    </xf>
    <xf numFmtId="0" fontId="38" fillId="9" borderId="27" xfId="0" applyFont="1" applyFill="1" applyBorder="1" applyAlignment="1">
      <alignment wrapText="1"/>
    </xf>
    <xf numFmtId="0" fontId="28" fillId="0" borderId="40" xfId="0" applyFont="1" applyFill="1" applyBorder="1" applyAlignment="1">
      <alignment wrapText="1"/>
    </xf>
    <xf numFmtId="0" fontId="28" fillId="0" borderId="40" xfId="0" applyFont="1" applyFill="1" applyBorder="1"/>
    <xf numFmtId="0" fontId="56" fillId="10" borderId="27" xfId="0" applyFont="1" applyFill="1" applyBorder="1"/>
    <xf numFmtId="0" fontId="56" fillId="0" borderId="27" xfId="0" applyFont="1" applyFill="1" applyBorder="1" applyAlignment="1">
      <alignment horizontal="left" vertical="center" wrapText="1"/>
    </xf>
    <xf numFmtId="0" fontId="61" fillId="0" borderId="0" xfId="0" applyFont="1" applyFill="1" applyAlignment="1">
      <alignment horizontal="center" vertical="center"/>
    </xf>
    <xf numFmtId="0" fontId="28" fillId="8" borderId="40" xfId="0" applyFont="1" applyFill="1" applyBorder="1" applyAlignment="1">
      <alignment horizontal="left" vertical="center"/>
    </xf>
    <xf numFmtId="0" fontId="0" fillId="9" borderId="27" xfId="0" applyFont="1" applyFill="1" applyBorder="1" applyAlignment="1">
      <alignment horizontal="left" vertical="center"/>
    </xf>
    <xf numFmtId="0" fontId="38" fillId="10" borderId="27" xfId="0" applyFont="1" applyFill="1" applyBorder="1" applyAlignment="1">
      <alignment horizontal="left" vertical="center"/>
    </xf>
    <xf numFmtId="0" fontId="38" fillId="9" borderId="27" xfId="0" applyFont="1" applyFill="1" applyBorder="1" applyAlignment="1">
      <alignment horizontal="left" vertical="center"/>
    </xf>
    <xf numFmtId="0" fontId="0" fillId="9" borderId="27" xfId="0" applyFont="1" applyFill="1" applyBorder="1" applyAlignment="1">
      <alignment horizontal="center" vertical="center"/>
    </xf>
    <xf numFmtId="0" fontId="38" fillId="0" borderId="27" xfId="0" applyFont="1" applyFill="1" applyBorder="1" applyAlignment="1">
      <alignment horizontal="left" vertical="center"/>
    </xf>
    <xf numFmtId="0" fontId="56" fillId="0" borderId="27" xfId="0" applyFont="1" applyFill="1" applyBorder="1" applyAlignment="1">
      <alignment horizontal="left" vertical="center"/>
    </xf>
    <xf numFmtId="0" fontId="26" fillId="8" borderId="40" xfId="0" applyFont="1" applyFill="1" applyBorder="1" applyAlignment="1">
      <alignment horizontal="left" vertical="center"/>
    </xf>
    <xf numFmtId="0" fontId="0" fillId="0" borderId="0" xfId="0" applyAlignment="1">
      <alignment horizontal="left"/>
    </xf>
    <xf numFmtId="0" fontId="28" fillId="8" borderId="0" xfId="0" applyFont="1" applyFill="1" applyBorder="1" applyAlignment="1">
      <alignment horizontal="left" vertical="center"/>
    </xf>
    <xf numFmtId="0" fontId="0" fillId="3" borderId="0" xfId="0" applyFill="1" applyBorder="1"/>
    <xf numFmtId="0" fontId="0" fillId="3" borderId="0" xfId="0" applyFill="1" applyBorder="1" applyAlignment="1">
      <alignment horizontal="left"/>
    </xf>
    <xf numFmtId="0" fontId="0" fillId="3" borderId="0" xfId="0" applyFill="1" applyBorder="1" applyAlignment="1"/>
    <xf numFmtId="0" fontId="27" fillId="8" borderId="40" xfId="0" applyFont="1" applyFill="1" applyBorder="1"/>
    <xf numFmtId="0" fontId="26" fillId="8" borderId="27" xfId="0" applyFont="1" applyFill="1" applyBorder="1" applyAlignment="1">
      <alignment wrapText="1"/>
    </xf>
    <xf numFmtId="0" fontId="0" fillId="0" borderId="0" xfId="0" applyAlignment="1">
      <alignment horizontal="center" vertical="center"/>
    </xf>
    <xf numFmtId="0" fontId="58" fillId="0" borderId="0" xfId="0" applyFont="1" applyFill="1" applyAlignment="1">
      <alignment horizontal="left" vertical="center"/>
    </xf>
    <xf numFmtId="0" fontId="61" fillId="0" borderId="0" xfId="0" applyFont="1" applyAlignment="1">
      <alignment horizontal="left" vertical="center"/>
    </xf>
    <xf numFmtId="0" fontId="28" fillId="8" borderId="40" xfId="0" applyFont="1" applyFill="1" applyBorder="1" applyAlignment="1">
      <alignment horizontal="left"/>
    </xf>
    <xf numFmtId="0" fontId="0" fillId="0" borderId="27" xfId="0" applyFill="1" applyBorder="1" applyAlignment="1">
      <alignment horizontal="left" vertical="center"/>
    </xf>
    <xf numFmtId="0" fontId="61" fillId="0" borderId="67" xfId="0" applyFont="1" applyBorder="1" applyAlignment="1">
      <alignment vertical="center"/>
    </xf>
    <xf numFmtId="0" fontId="0" fillId="10" borderId="27" xfId="0" applyFont="1" applyFill="1" applyBorder="1" applyAlignment="1">
      <alignment horizontal="left" vertical="center"/>
    </xf>
    <xf numFmtId="0" fontId="0" fillId="0" borderId="0" xfId="0" applyAlignment="1">
      <alignment horizontal="left" vertical="center"/>
    </xf>
    <xf numFmtId="0" fontId="61" fillId="0" borderId="67" xfId="0" applyFont="1" applyBorder="1" applyAlignment="1">
      <alignment horizontal="left" vertical="center"/>
    </xf>
    <xf numFmtId="0" fontId="0" fillId="0" borderId="0" xfId="0" applyFill="1" applyBorder="1" applyAlignment="1">
      <alignment horizontal="left" vertical="center"/>
    </xf>
    <xf numFmtId="0" fontId="0" fillId="0" borderId="0" xfId="0" applyFill="1" applyAlignment="1">
      <alignment horizontal="left" vertical="center"/>
    </xf>
    <xf numFmtId="0" fontId="28" fillId="0" borderId="40" xfId="0" applyFont="1" applyFill="1" applyBorder="1" applyAlignment="1">
      <alignment horizontal="left" vertical="center"/>
    </xf>
    <xf numFmtId="0" fontId="56" fillId="0" borderId="40" xfId="0" applyFont="1" applyFill="1" applyBorder="1" applyAlignment="1">
      <alignment horizontal="left" vertical="center"/>
    </xf>
    <xf numFmtId="3" fontId="0" fillId="0" borderId="0" xfId="0" applyNumberFormat="1" applyFill="1" applyBorder="1" applyAlignment="1">
      <alignment horizontal="left" vertical="center"/>
    </xf>
    <xf numFmtId="0" fontId="56" fillId="10" borderId="40" xfId="0" applyFont="1" applyFill="1" applyBorder="1" applyAlignment="1">
      <alignment horizontal="left" vertical="center"/>
    </xf>
    <xf numFmtId="0" fontId="38" fillId="3" borderId="27" xfId="0" applyFont="1" applyFill="1" applyBorder="1" applyAlignment="1">
      <alignment horizontal="left" vertical="center"/>
    </xf>
    <xf numFmtId="0" fontId="0" fillId="3" borderId="27" xfId="0" applyFill="1" applyBorder="1" applyAlignment="1">
      <alignment horizontal="left" vertical="center"/>
    </xf>
    <xf numFmtId="0" fontId="58" fillId="0" borderId="67" xfId="0" applyFont="1" applyBorder="1" applyAlignment="1">
      <alignment horizontal="left" vertical="center"/>
    </xf>
    <xf numFmtId="0" fontId="26" fillId="8" borderId="0" xfId="0" applyFont="1" applyFill="1" applyBorder="1" applyAlignment="1">
      <alignment horizontal="left"/>
    </xf>
    <xf numFmtId="0" fontId="26" fillId="8" borderId="40" xfId="0" applyFont="1" applyFill="1" applyBorder="1" applyAlignment="1">
      <alignment horizontal="left"/>
    </xf>
    <xf numFmtId="0" fontId="62" fillId="9" borderId="27" xfId="0" applyFont="1" applyFill="1" applyBorder="1" applyAlignment="1">
      <alignment horizontal="left" vertical="center"/>
    </xf>
    <xf numFmtId="1" fontId="0" fillId="0" borderId="0" xfId="0" applyNumberFormat="1" applyFill="1" applyAlignment="1">
      <alignment horizontal="left" vertical="center"/>
    </xf>
    <xf numFmtId="0" fontId="56" fillId="0" borderId="46" xfId="0" applyFont="1" applyFill="1" applyBorder="1" applyAlignment="1">
      <alignment horizontal="left" vertical="center"/>
    </xf>
    <xf numFmtId="0" fontId="39" fillId="0" borderId="27" xfId="0" applyFont="1" applyFill="1" applyBorder="1" applyAlignment="1">
      <alignment horizontal="left" vertical="center"/>
    </xf>
    <xf numFmtId="0" fontId="0" fillId="0" borderId="0" xfId="0" applyFill="1" applyAlignment="1">
      <alignment horizontal="left"/>
    </xf>
    <xf numFmtId="0" fontId="12" fillId="0" borderId="108" xfId="0" applyFont="1" applyBorder="1" applyAlignment="1">
      <alignment horizontal="left" vertical="top" wrapText="1"/>
    </xf>
    <xf numFmtId="0" fontId="1" fillId="3" borderId="2" xfId="0" applyFont="1" applyFill="1" applyBorder="1" applyAlignment="1">
      <alignment horizontal="center" vertical="center" wrapText="1"/>
    </xf>
    <xf numFmtId="0" fontId="1" fillId="3" borderId="0" xfId="0" applyFont="1" applyFill="1" applyBorder="1" applyAlignment="1">
      <alignment horizontal="center" vertical="center" wrapText="1"/>
    </xf>
    <xf numFmtId="0" fontId="1" fillId="3" borderId="3" xfId="0" applyFont="1" applyFill="1" applyBorder="1" applyAlignment="1">
      <alignment horizontal="center" vertical="center" wrapText="1"/>
    </xf>
    <xf numFmtId="0" fontId="21" fillId="3" borderId="2" xfId="0" applyFont="1" applyFill="1" applyBorder="1" applyAlignment="1">
      <alignment horizontal="center" vertical="center"/>
    </xf>
    <xf numFmtId="0" fontId="21" fillId="3" borderId="0" xfId="0" applyFont="1" applyFill="1" applyBorder="1" applyAlignment="1">
      <alignment horizontal="center" vertical="center"/>
    </xf>
    <xf numFmtId="0" fontId="21" fillId="3" borderId="3" xfId="0" applyFont="1" applyFill="1" applyBorder="1" applyAlignment="1">
      <alignment horizontal="center" vertical="center"/>
    </xf>
    <xf numFmtId="0" fontId="22" fillId="3" borderId="2" xfId="0" applyFont="1" applyFill="1" applyBorder="1" applyAlignment="1">
      <alignment horizontal="center" vertical="center"/>
    </xf>
    <xf numFmtId="0" fontId="22" fillId="3" borderId="0" xfId="0" applyFont="1" applyFill="1" applyBorder="1" applyAlignment="1">
      <alignment horizontal="center" vertical="center"/>
    </xf>
    <xf numFmtId="0" fontId="22" fillId="3" borderId="3" xfId="0" applyFont="1" applyFill="1" applyBorder="1" applyAlignment="1">
      <alignment horizontal="center" vertical="center"/>
    </xf>
    <xf numFmtId="0" fontId="17" fillId="3" borderId="2" xfId="0" applyFont="1" applyFill="1" applyBorder="1" applyAlignment="1">
      <alignment horizontal="center" vertical="center" wrapText="1"/>
    </xf>
    <xf numFmtId="0" fontId="17" fillId="3" borderId="0" xfId="0" applyFont="1" applyFill="1" applyBorder="1" applyAlignment="1">
      <alignment horizontal="center" vertical="center" wrapText="1"/>
    </xf>
    <xf numFmtId="0" fontId="17" fillId="3" borderId="3" xfId="0" applyFont="1" applyFill="1" applyBorder="1" applyAlignment="1">
      <alignment horizontal="center" vertical="center" wrapText="1"/>
    </xf>
    <xf numFmtId="0" fontId="14" fillId="6" borderId="5" xfId="0" applyFont="1" applyFill="1" applyBorder="1" applyAlignment="1">
      <alignment horizontal="center" vertical="center" wrapText="1"/>
    </xf>
    <xf numFmtId="0" fontId="14" fillId="7" borderId="6" xfId="0" applyFont="1" applyFill="1" applyBorder="1" applyAlignment="1">
      <alignment horizontal="center" vertical="center" wrapText="1"/>
    </xf>
    <xf numFmtId="0" fontId="14" fillId="7" borderId="7" xfId="0" applyFont="1" applyFill="1" applyBorder="1" applyAlignment="1">
      <alignment horizontal="center" vertical="center" wrapText="1"/>
    </xf>
    <xf numFmtId="0" fontId="14" fillId="7" borderId="10" xfId="0" applyFont="1" applyFill="1" applyBorder="1" applyAlignment="1">
      <alignment horizontal="center" vertical="center" wrapText="1"/>
    </xf>
    <xf numFmtId="0" fontId="14" fillId="7" borderId="13" xfId="0" applyFont="1" applyFill="1" applyBorder="1" applyAlignment="1">
      <alignment horizontal="center" vertical="center" wrapText="1"/>
    </xf>
    <xf numFmtId="0" fontId="14" fillId="7" borderId="15" xfId="0" applyFont="1" applyFill="1" applyBorder="1" applyAlignment="1">
      <alignment horizontal="center" vertical="center" wrapText="1"/>
    </xf>
    <xf numFmtId="0" fontId="14" fillId="7" borderId="21"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5" fillId="3" borderId="0"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3" fillId="3" borderId="0" xfId="0" applyFont="1" applyFill="1" applyBorder="1" applyAlignment="1">
      <alignment horizontal="center" vertical="center" readingOrder="1"/>
    </xf>
    <xf numFmtId="0" fontId="3" fillId="3" borderId="3" xfId="0" applyFont="1" applyFill="1" applyBorder="1" applyAlignment="1">
      <alignment horizontal="center" vertical="center" readingOrder="1"/>
    </xf>
    <xf numFmtId="0" fontId="8" fillId="3" borderId="14" xfId="0" applyFont="1" applyFill="1" applyBorder="1" applyAlignment="1">
      <alignment horizontal="center" vertical="center" wrapText="1"/>
    </xf>
    <xf numFmtId="0" fontId="8" fillId="3" borderId="16"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8" fillId="3" borderId="2" xfId="0" applyFont="1" applyFill="1" applyBorder="1" applyAlignment="1">
      <alignment horizontal="center" vertical="center" wrapText="1"/>
    </xf>
    <xf numFmtId="0" fontId="8" fillId="3" borderId="0" xfId="0" applyFont="1" applyFill="1" applyBorder="1" applyAlignment="1">
      <alignment horizontal="center" vertical="center" wrapText="1"/>
    </xf>
    <xf numFmtId="0" fontId="8" fillId="3" borderId="3" xfId="0" applyFont="1" applyFill="1" applyBorder="1" applyAlignment="1">
      <alignment horizontal="center" vertical="center" wrapText="1"/>
    </xf>
    <xf numFmtId="0" fontId="8" fillId="3" borderId="24" xfId="0" applyFont="1" applyFill="1" applyBorder="1" applyAlignment="1">
      <alignment horizontal="center" vertical="center" wrapText="1"/>
    </xf>
    <xf numFmtId="0" fontId="8" fillId="3" borderId="25" xfId="0" applyFont="1" applyFill="1" applyBorder="1" applyAlignment="1">
      <alignment horizontal="center" vertical="center" wrapText="1"/>
    </xf>
    <xf numFmtId="0" fontId="8" fillId="3" borderId="26" xfId="0" applyFont="1" applyFill="1" applyBorder="1" applyAlignment="1">
      <alignment horizontal="center" vertical="center" wrapText="1"/>
    </xf>
    <xf numFmtId="0" fontId="1" fillId="5" borderId="2" xfId="0" applyFont="1" applyFill="1" applyBorder="1" applyAlignment="1">
      <alignment horizontal="center" vertical="center"/>
    </xf>
    <xf numFmtId="0" fontId="1" fillId="5" borderId="0" xfId="0" applyFont="1" applyFill="1" applyBorder="1" applyAlignment="1">
      <alignment horizontal="center" vertical="center"/>
    </xf>
    <xf numFmtId="0" fontId="2" fillId="5" borderId="2" xfId="0" applyFont="1" applyFill="1" applyBorder="1" applyAlignment="1">
      <alignment horizontal="center" vertical="center"/>
    </xf>
    <xf numFmtId="0" fontId="2" fillId="5" borderId="0" xfId="0" applyFont="1" applyFill="1" applyBorder="1" applyAlignment="1">
      <alignment horizontal="center" vertical="center"/>
    </xf>
    <xf numFmtId="0" fontId="9" fillId="3" borderId="36" xfId="0" applyFont="1" applyFill="1" applyBorder="1" applyAlignment="1">
      <alignment horizontal="center" vertical="center"/>
    </xf>
    <xf numFmtId="0" fontId="9" fillId="3" borderId="37" xfId="0" applyFont="1" applyFill="1" applyBorder="1" applyAlignment="1">
      <alignment horizontal="center" vertical="center"/>
    </xf>
    <xf numFmtId="0" fontId="9" fillId="3" borderId="38" xfId="0" applyFont="1" applyFill="1" applyBorder="1" applyAlignment="1">
      <alignment horizontal="center" vertical="center"/>
    </xf>
    <xf numFmtId="0" fontId="29" fillId="0" borderId="100" xfId="0" quotePrefix="1" applyFont="1" applyBorder="1" applyAlignment="1">
      <alignment horizontal="center" vertical="center" wrapText="1"/>
    </xf>
    <xf numFmtId="0" fontId="29" fillId="0" borderId="5" xfId="0" applyFont="1" applyBorder="1" applyAlignment="1">
      <alignment horizontal="center" vertical="center" wrapText="1"/>
    </xf>
    <xf numFmtId="0" fontId="29" fillId="0" borderId="101" xfId="0" applyFont="1" applyBorder="1" applyAlignment="1">
      <alignment horizontal="center" vertical="center" wrapText="1"/>
    </xf>
    <xf numFmtId="0" fontId="12" fillId="0" borderId="100" xfId="0" applyFont="1" applyBorder="1" applyAlignment="1">
      <alignment horizontal="center" wrapText="1"/>
    </xf>
    <xf numFmtId="0" fontId="12" fillId="0" borderId="5" xfId="0" applyFont="1" applyBorder="1" applyAlignment="1">
      <alignment horizontal="center" wrapText="1"/>
    </xf>
    <xf numFmtId="0" fontId="12" fillId="0" borderId="101" xfId="0" applyFont="1" applyBorder="1" applyAlignment="1">
      <alignment horizontal="center" wrapText="1"/>
    </xf>
    <xf numFmtId="0" fontId="0" fillId="0" borderId="58" xfId="0" applyBorder="1" applyAlignment="1">
      <alignment horizontal="center"/>
    </xf>
    <xf numFmtId="0" fontId="0" fillId="0" borderId="0" xfId="0" applyBorder="1" applyAlignment="1">
      <alignment horizontal="center"/>
    </xf>
    <xf numFmtId="0" fontId="0" fillId="0" borderId="59" xfId="0" applyBorder="1" applyAlignment="1">
      <alignment horizontal="center"/>
    </xf>
    <xf numFmtId="0" fontId="42" fillId="0" borderId="58" xfId="0" applyFont="1" applyBorder="1" applyAlignment="1">
      <alignment horizontal="center" vertical="center"/>
    </xf>
    <xf numFmtId="0" fontId="42" fillId="0" borderId="0" xfId="0" applyFont="1" applyBorder="1" applyAlignment="1">
      <alignment horizontal="center" vertical="center"/>
    </xf>
    <xf numFmtId="0" fontId="42" fillId="0" borderId="0" xfId="0" applyFont="1" applyBorder="1" applyAlignment="1">
      <alignment horizontal="center" vertical="center" wrapText="1"/>
    </xf>
    <xf numFmtId="0" fontId="42" fillId="0" borderId="59" xfId="0" applyFont="1" applyBorder="1" applyAlignment="1">
      <alignment horizontal="center" vertical="center" wrapText="1"/>
    </xf>
    <xf numFmtId="0" fontId="0" fillId="0" borderId="71" xfId="0" applyFont="1" applyFill="1" applyBorder="1" applyAlignment="1">
      <alignment horizontal="justify" vertical="center" wrapText="1"/>
    </xf>
    <xf numFmtId="0" fontId="0" fillId="0" borderId="38" xfId="0" applyFont="1" applyFill="1" applyBorder="1" applyAlignment="1">
      <alignment horizontal="justify" vertical="center" wrapText="1"/>
    </xf>
    <xf numFmtId="0" fontId="0" fillId="0" borderId="36" xfId="0" applyFill="1" applyBorder="1" applyAlignment="1">
      <alignment horizontal="center" vertical="center" wrapText="1"/>
    </xf>
    <xf numFmtId="0" fontId="0" fillId="0" borderId="38" xfId="0" applyFill="1" applyBorder="1" applyAlignment="1">
      <alignment horizontal="center" vertical="center" wrapText="1"/>
    </xf>
    <xf numFmtId="0" fontId="52" fillId="0" borderId="36" xfId="0" applyFont="1" applyFill="1" applyBorder="1" applyAlignment="1">
      <alignment horizontal="justify" vertical="center" wrapText="1"/>
    </xf>
    <xf numFmtId="0" fontId="52" fillId="0" borderId="37" xfId="0" applyFont="1" applyFill="1" applyBorder="1" applyAlignment="1">
      <alignment horizontal="justify" vertical="center" wrapText="1"/>
    </xf>
    <xf numFmtId="0" fontId="52" fillId="0" borderId="38" xfId="0" applyFont="1" applyFill="1" applyBorder="1" applyAlignment="1">
      <alignment horizontal="justify" vertical="center" wrapText="1"/>
    </xf>
    <xf numFmtId="0" fontId="0" fillId="0" borderId="72" xfId="0" applyFill="1" applyBorder="1" applyAlignment="1">
      <alignment horizontal="center" vertical="center" wrapText="1"/>
    </xf>
    <xf numFmtId="0" fontId="0" fillId="0" borderId="116" xfId="0" applyFont="1" applyFill="1" applyBorder="1" applyAlignment="1">
      <alignment horizontal="justify" vertical="center" wrapText="1"/>
    </xf>
    <xf numFmtId="0" fontId="0" fillId="0" borderId="34" xfId="0" applyFont="1" applyFill="1" applyBorder="1" applyAlignment="1">
      <alignment horizontal="justify" vertical="center" wrapText="1"/>
    </xf>
    <xf numFmtId="0" fontId="0" fillId="0" borderId="45" xfId="0" applyFill="1" applyBorder="1" applyAlignment="1">
      <alignment horizontal="center" vertical="center" wrapText="1"/>
    </xf>
    <xf numFmtId="0" fontId="0" fillId="0" borderId="97" xfId="0" applyFill="1" applyBorder="1" applyAlignment="1">
      <alignment horizontal="center" vertical="center" wrapText="1"/>
    </xf>
    <xf numFmtId="0" fontId="52" fillId="0" borderId="45" xfId="0" applyFont="1" applyFill="1" applyBorder="1" applyAlignment="1">
      <alignment horizontal="justify" vertical="center" wrapText="1"/>
    </xf>
    <xf numFmtId="0" fontId="52" fillId="0" borderId="98" xfId="0" applyFont="1" applyFill="1" applyBorder="1" applyAlignment="1">
      <alignment horizontal="justify" vertical="center" wrapText="1"/>
    </xf>
    <xf numFmtId="0" fontId="52" fillId="0" borderId="97" xfId="0" applyFont="1" applyFill="1" applyBorder="1" applyAlignment="1">
      <alignment horizontal="justify" vertical="center" wrapText="1"/>
    </xf>
    <xf numFmtId="0" fontId="0" fillId="0" borderId="99" xfId="0" applyFill="1" applyBorder="1" applyAlignment="1">
      <alignment horizontal="center" vertical="center" wrapText="1"/>
    </xf>
    <xf numFmtId="0" fontId="12" fillId="1" borderId="71" xfId="0" applyFont="1" applyFill="1" applyBorder="1" applyAlignment="1">
      <alignment horizontal="center" vertical="center"/>
    </xf>
    <xf numFmtId="0" fontId="12" fillId="1" borderId="38" xfId="0" applyFont="1" applyFill="1" applyBorder="1" applyAlignment="1">
      <alignment horizontal="center" vertical="center"/>
    </xf>
    <xf numFmtId="0" fontId="12" fillId="1" borderId="36" xfId="0" applyFont="1" applyFill="1" applyBorder="1" applyAlignment="1">
      <alignment horizontal="center" vertical="center"/>
    </xf>
    <xf numFmtId="0" fontId="12" fillId="1" borderId="63" xfId="0" applyFont="1" applyFill="1" applyBorder="1" applyAlignment="1">
      <alignment horizontal="center" vertical="center"/>
    </xf>
    <xf numFmtId="0" fontId="12" fillId="1" borderId="28" xfId="0" applyFont="1" applyFill="1" applyBorder="1" applyAlignment="1">
      <alignment horizontal="center" vertical="center"/>
    </xf>
    <xf numFmtId="0" fontId="12" fillId="1" borderId="64" xfId="0" applyFont="1" applyFill="1" applyBorder="1" applyAlignment="1">
      <alignment horizontal="center" vertical="center"/>
    </xf>
    <xf numFmtId="0" fontId="12" fillId="1" borderId="72" xfId="0" applyFont="1" applyFill="1" applyBorder="1" applyAlignment="1">
      <alignment horizontal="center" vertical="center"/>
    </xf>
    <xf numFmtId="0" fontId="0" fillId="0" borderId="71" xfId="0" applyFill="1" applyBorder="1" applyAlignment="1">
      <alignment horizontal="justify" vertical="center" wrapText="1"/>
    </xf>
    <xf numFmtId="0" fontId="0" fillId="0" borderId="38" xfId="0" applyFill="1" applyBorder="1" applyAlignment="1">
      <alignment horizontal="justify" vertical="center" wrapText="1"/>
    </xf>
    <xf numFmtId="0" fontId="0" fillId="0" borderId="27" xfId="0" applyFill="1" applyBorder="1" applyAlignment="1">
      <alignment horizontal="center" vertical="center" wrapText="1"/>
    </xf>
    <xf numFmtId="0" fontId="51" fillId="0" borderId="36" xfId="0" applyFont="1" applyFill="1" applyBorder="1" applyAlignment="1">
      <alignment horizontal="justify" vertical="justify" wrapText="1"/>
    </xf>
    <xf numFmtId="0" fontId="51" fillId="0" borderId="37" xfId="0" applyFont="1" applyFill="1" applyBorder="1" applyAlignment="1">
      <alignment horizontal="justify" vertical="justify" wrapText="1"/>
    </xf>
    <xf numFmtId="0" fontId="51" fillId="0" borderId="38" xfId="0" applyFont="1" applyFill="1" applyBorder="1" applyAlignment="1">
      <alignment horizontal="justify" vertical="justify" wrapText="1"/>
    </xf>
    <xf numFmtId="0" fontId="12" fillId="0" borderId="36" xfId="0" applyFont="1" applyBorder="1" applyAlignment="1">
      <alignment horizontal="center"/>
    </xf>
    <xf numFmtId="0" fontId="12" fillId="0" borderId="37" xfId="0" applyFont="1" applyBorder="1" applyAlignment="1">
      <alignment horizontal="center"/>
    </xf>
    <xf numFmtId="0" fontId="12" fillId="0" borderId="38" xfId="0" applyFont="1" applyBorder="1" applyAlignment="1">
      <alignment horizontal="center"/>
    </xf>
    <xf numFmtId="0" fontId="12" fillId="0" borderId="94" xfId="0" applyFont="1" applyBorder="1" applyAlignment="1">
      <alignment horizontal="center"/>
    </xf>
    <xf numFmtId="0" fontId="12" fillId="0" borderId="95" xfId="0" applyFont="1" applyBorder="1" applyAlignment="1">
      <alignment horizontal="center"/>
    </xf>
    <xf numFmtId="0" fontId="12" fillId="0" borderId="74" xfId="0" applyFont="1" applyBorder="1" applyAlignment="1">
      <alignment horizontal="center"/>
    </xf>
    <xf numFmtId="0" fontId="39" fillId="0" borderId="55" xfId="0" applyFont="1" applyBorder="1" applyAlignment="1">
      <alignment horizontal="center" vertical="center" wrapText="1"/>
    </xf>
    <xf numFmtId="0" fontId="39" fillId="0" borderId="56" xfId="0" applyFont="1" applyBorder="1" applyAlignment="1">
      <alignment horizontal="center" vertical="center" wrapText="1"/>
    </xf>
    <xf numFmtId="0" fontId="39" fillId="0" borderId="57" xfId="0" applyFont="1" applyBorder="1" applyAlignment="1">
      <alignment horizontal="center" vertical="center" wrapText="1"/>
    </xf>
    <xf numFmtId="0" fontId="39" fillId="0" borderId="88" xfId="0" applyFont="1" applyBorder="1" applyAlignment="1">
      <alignment horizontal="center" vertical="center" wrapText="1"/>
    </xf>
    <xf numFmtId="0" fontId="39" fillId="0" borderId="50" xfId="0" applyFont="1" applyBorder="1" applyAlignment="1">
      <alignment horizontal="center" vertical="center" wrapText="1"/>
    </xf>
    <xf numFmtId="0" fontId="39" fillId="0" borderId="85" xfId="0" applyFont="1" applyBorder="1" applyAlignment="1">
      <alignment horizontal="center" vertical="center" wrapText="1"/>
    </xf>
    <xf numFmtId="0" fontId="12" fillId="0" borderId="71" xfId="0" applyFont="1" applyBorder="1" applyAlignment="1">
      <alignment horizontal="center" vertical="top" wrapText="1"/>
    </xf>
    <xf numFmtId="0" fontId="12" fillId="0" borderId="37" xfId="0" applyFont="1" applyBorder="1" applyAlignment="1">
      <alignment horizontal="center" vertical="top" wrapText="1"/>
    </xf>
    <xf numFmtId="0" fontId="50" fillId="3" borderId="53" xfId="0" applyFont="1" applyFill="1" applyBorder="1" applyAlignment="1">
      <alignment horizontal="center" vertical="top" wrapText="1"/>
    </xf>
    <xf numFmtId="0" fontId="49" fillId="3" borderId="53" xfId="0" applyFont="1" applyFill="1" applyBorder="1" applyAlignment="1">
      <alignment horizontal="center" vertical="top" wrapText="1"/>
    </xf>
    <xf numFmtId="0" fontId="49" fillId="3" borderId="54" xfId="0" applyFont="1" applyFill="1" applyBorder="1" applyAlignment="1">
      <alignment horizontal="center" vertical="top" wrapText="1"/>
    </xf>
    <xf numFmtId="0" fontId="12" fillId="0" borderId="89" xfId="0" applyFont="1" applyBorder="1" applyAlignment="1">
      <alignment horizontal="center"/>
    </xf>
    <xf numFmtId="0" fontId="12" fillId="0" borderId="76" xfId="0" applyFont="1" applyBorder="1" applyAlignment="1">
      <alignment horizontal="center"/>
    </xf>
    <xf numFmtId="0" fontId="12" fillId="0" borderId="77" xfId="0" applyFont="1" applyBorder="1" applyAlignment="1">
      <alignment horizontal="center"/>
    </xf>
    <xf numFmtId="0" fontId="12" fillId="0" borderId="90" xfId="0" applyFont="1" applyBorder="1" applyAlignment="1">
      <alignment horizontal="center"/>
    </xf>
    <xf numFmtId="0" fontId="12" fillId="0" borderId="51" xfId="0" applyFont="1" applyBorder="1" applyAlignment="1">
      <alignment horizontal="center" vertical="center"/>
    </xf>
    <xf numFmtId="0" fontId="12" fillId="0" borderId="27" xfId="0" applyFont="1" applyBorder="1" applyAlignment="1">
      <alignment horizontal="center" vertical="center"/>
    </xf>
    <xf numFmtId="0" fontId="12" fillId="0" borderId="46" xfId="0" applyFont="1" applyBorder="1" applyAlignment="1">
      <alignment horizontal="center" vertical="center" wrapText="1"/>
    </xf>
    <xf numFmtId="0" fontId="12" fillId="0" borderId="47" xfId="0" applyFont="1" applyBorder="1" applyAlignment="1">
      <alignment horizontal="center" vertical="center" wrapText="1"/>
    </xf>
    <xf numFmtId="0" fontId="12" fillId="0" borderId="40" xfId="0" applyFont="1" applyBorder="1" applyAlignment="1">
      <alignment horizontal="center" vertical="center" wrapText="1"/>
    </xf>
    <xf numFmtId="0" fontId="12" fillId="0" borderId="91" xfId="0" applyFont="1" applyBorder="1" applyAlignment="1">
      <alignment horizontal="center" vertical="center" wrapText="1"/>
    </xf>
    <xf numFmtId="0" fontId="12" fillId="0" borderId="92" xfId="0" applyFont="1" applyBorder="1" applyAlignment="1">
      <alignment horizontal="center" vertical="center" wrapText="1"/>
    </xf>
    <xf numFmtId="0" fontId="12" fillId="0" borderId="93" xfId="0" applyFont="1" applyBorder="1" applyAlignment="1">
      <alignment horizontal="center" vertical="center" wrapText="1"/>
    </xf>
    <xf numFmtId="0" fontId="31" fillId="0" borderId="61" xfId="0" applyFont="1" applyBorder="1" applyAlignment="1">
      <alignment horizontal="center" vertical="center" wrapText="1"/>
    </xf>
    <xf numFmtId="0" fontId="31" fillId="0" borderId="56" xfId="0" applyFont="1" applyBorder="1" applyAlignment="1">
      <alignment horizontal="center" vertical="center" wrapText="1"/>
    </xf>
    <xf numFmtId="0" fontId="31" fillId="0" borderId="57" xfId="0" applyFont="1" applyBorder="1" applyAlignment="1">
      <alignment horizontal="center" vertical="center" wrapText="1"/>
    </xf>
    <xf numFmtId="0" fontId="31" fillId="0" borderId="49" xfId="0" applyFont="1" applyBorder="1" applyAlignment="1">
      <alignment horizontal="center" vertical="center" wrapText="1"/>
    </xf>
    <xf numFmtId="0" fontId="31" fillId="0" borderId="0" xfId="0" applyFont="1" applyBorder="1" applyAlignment="1">
      <alignment horizontal="center" vertical="center" wrapText="1"/>
    </xf>
    <xf numFmtId="0" fontId="31" fillId="0" borderId="59" xfId="0" applyFont="1" applyBorder="1" applyAlignment="1">
      <alignment horizontal="center" vertical="center" wrapText="1"/>
    </xf>
    <xf numFmtId="0" fontId="31" fillId="0" borderId="84" xfId="0" applyFont="1" applyBorder="1" applyAlignment="1">
      <alignment horizontal="center" vertical="center" wrapText="1"/>
    </xf>
    <xf numFmtId="0" fontId="31" fillId="0" borderId="50" xfId="0" applyFont="1" applyBorder="1" applyAlignment="1">
      <alignment horizontal="center" vertical="center" wrapText="1"/>
    </xf>
    <xf numFmtId="0" fontId="31" fillId="0" borderId="85" xfId="0" applyFont="1" applyBorder="1" applyAlignment="1">
      <alignment horizontal="center" vertical="center" wrapText="1"/>
    </xf>
    <xf numFmtId="0" fontId="31" fillId="0" borderId="28" xfId="0" applyFont="1" applyBorder="1" applyAlignment="1">
      <alignment horizontal="center" vertical="center" wrapText="1"/>
    </xf>
    <xf numFmtId="0" fontId="31" fillId="0" borderId="65" xfId="0" applyFont="1" applyBorder="1" applyAlignment="1">
      <alignment horizontal="center" vertical="center" wrapText="1"/>
    </xf>
    <xf numFmtId="0" fontId="15" fillId="0" borderId="82" xfId="0" applyFont="1" applyBorder="1" applyAlignment="1">
      <alignment horizontal="center" vertical="center" wrapText="1"/>
    </xf>
    <xf numFmtId="0" fontId="15" fillId="0" borderId="79" xfId="0" applyFont="1" applyBorder="1" applyAlignment="1">
      <alignment horizontal="center" vertical="center" wrapText="1"/>
    </xf>
    <xf numFmtId="0" fontId="15" fillId="0" borderId="83" xfId="0" applyFont="1" applyBorder="1" applyAlignment="1">
      <alignment horizontal="center" vertical="center" wrapText="1"/>
    </xf>
    <xf numFmtId="0" fontId="39" fillId="0" borderId="82" xfId="0" applyFont="1" applyBorder="1" applyAlignment="1">
      <alignment horizontal="center" vertical="center" wrapText="1"/>
    </xf>
    <xf numFmtId="0" fontId="39" fillId="0" borderId="79" xfId="0" applyFont="1" applyBorder="1" applyAlignment="1">
      <alignment horizontal="center" vertical="center" wrapText="1"/>
    </xf>
    <xf numFmtId="0" fontId="39" fillId="0" borderId="83" xfId="0" applyFont="1" applyBorder="1" applyAlignment="1">
      <alignment horizontal="center" vertical="center" wrapText="1"/>
    </xf>
    <xf numFmtId="0" fontId="39" fillId="0" borderId="55" xfId="0" applyFont="1" applyFill="1" applyBorder="1" applyAlignment="1">
      <alignment horizontal="center" vertical="center" wrapText="1"/>
    </xf>
    <xf numFmtId="0" fontId="39" fillId="0" borderId="56" xfId="0" applyFont="1" applyFill="1" applyBorder="1" applyAlignment="1">
      <alignment horizontal="center" vertical="center" wrapText="1"/>
    </xf>
    <xf numFmtId="0" fontId="39" fillId="0" borderId="57" xfId="0" applyFont="1" applyFill="1" applyBorder="1" applyAlignment="1">
      <alignment horizontal="center" vertical="center" wrapText="1"/>
    </xf>
    <xf numFmtId="0" fontId="39" fillId="0" borderId="88" xfId="0" applyFont="1" applyFill="1" applyBorder="1" applyAlignment="1">
      <alignment horizontal="center" vertical="center" wrapText="1"/>
    </xf>
    <xf numFmtId="0" fontId="39" fillId="0" borderId="50" xfId="0" applyFont="1" applyFill="1" applyBorder="1" applyAlignment="1">
      <alignment horizontal="center" vertical="center" wrapText="1"/>
    </xf>
    <xf numFmtId="0" fontId="39" fillId="0" borderId="85" xfId="0" applyFont="1" applyFill="1" applyBorder="1" applyAlignment="1">
      <alignment horizontal="center" vertical="center" wrapText="1"/>
    </xf>
    <xf numFmtId="0" fontId="15" fillId="0" borderId="55" xfId="0" applyFont="1" applyBorder="1" applyAlignment="1">
      <alignment horizontal="center" vertical="center" wrapText="1"/>
    </xf>
    <xf numFmtId="0" fontId="15" fillId="0" borderId="56" xfId="0" applyFont="1" applyBorder="1" applyAlignment="1">
      <alignment horizontal="center" vertical="center" wrapText="1"/>
    </xf>
    <xf numFmtId="0" fontId="15" fillId="0" borderId="57" xfId="0" applyFont="1" applyBorder="1" applyAlignment="1">
      <alignment horizontal="center" vertical="center" wrapText="1"/>
    </xf>
    <xf numFmtId="0" fontId="15" fillId="0" borderId="88" xfId="0" applyFont="1" applyBorder="1" applyAlignment="1">
      <alignment horizontal="center" vertical="center" wrapText="1"/>
    </xf>
    <xf numFmtId="0" fontId="15" fillId="0" borderId="50" xfId="0" applyFont="1" applyBorder="1" applyAlignment="1">
      <alignment horizontal="center" vertical="center" wrapText="1"/>
    </xf>
    <xf numFmtId="0" fontId="15" fillId="0" borderId="85" xfId="0" applyFont="1" applyBorder="1" applyAlignment="1">
      <alignment horizontal="center" vertical="center" wrapText="1"/>
    </xf>
    <xf numFmtId="0" fontId="31" fillId="0" borderId="82" xfId="0" applyFont="1" applyBorder="1" applyAlignment="1">
      <alignment horizontal="center" vertical="center" wrapText="1"/>
    </xf>
    <xf numFmtId="0" fontId="31" fillId="0" borderId="79" xfId="0" applyFont="1" applyBorder="1" applyAlignment="1">
      <alignment horizontal="center" vertical="center" wrapText="1"/>
    </xf>
    <xf numFmtId="0" fontId="31" fillId="0" borderId="83" xfId="0" applyFont="1" applyBorder="1" applyAlignment="1">
      <alignment horizontal="center" vertical="center" wrapText="1"/>
    </xf>
    <xf numFmtId="0" fontId="29" fillId="0" borderId="82" xfId="0" applyFont="1" applyBorder="1" applyAlignment="1">
      <alignment horizontal="center" vertical="center" wrapText="1"/>
    </xf>
    <xf numFmtId="0" fontId="29" fillId="0" borderId="79" xfId="0" applyFont="1" applyBorder="1" applyAlignment="1">
      <alignment horizontal="center" vertical="center" wrapText="1"/>
    </xf>
    <xf numFmtId="0" fontId="38" fillId="0" borderId="81" xfId="0" applyFont="1" applyBorder="1" applyAlignment="1">
      <alignment horizontal="center" vertical="center" wrapText="1"/>
    </xf>
    <xf numFmtId="0" fontId="38" fillId="0" borderId="86" xfId="0" applyFont="1" applyBorder="1" applyAlignment="1">
      <alignment horizontal="center" vertical="center" wrapText="1"/>
    </xf>
    <xf numFmtId="0" fontId="38" fillId="0" borderId="87" xfId="0" applyFont="1" applyBorder="1" applyAlignment="1">
      <alignment horizontal="center" vertical="center" wrapText="1"/>
    </xf>
    <xf numFmtId="0" fontId="15" fillId="0" borderId="81" xfId="0" applyFont="1" applyBorder="1" applyAlignment="1">
      <alignment horizontal="center" vertical="center" wrapText="1"/>
    </xf>
    <xf numFmtId="0" fontId="15" fillId="0" borderId="86" xfId="0" applyFont="1" applyBorder="1" applyAlignment="1">
      <alignment horizontal="center" vertical="center" wrapText="1"/>
    </xf>
    <xf numFmtId="0" fontId="15" fillId="0" borderId="87" xfId="0" applyFont="1" applyBorder="1" applyAlignment="1">
      <alignment horizontal="center" vertical="center" wrapText="1"/>
    </xf>
    <xf numFmtId="0" fontId="38" fillId="0" borderId="55" xfId="0" applyFont="1" applyBorder="1" applyAlignment="1">
      <alignment horizontal="center" vertical="center" wrapText="1"/>
    </xf>
    <xf numFmtId="0" fontId="38" fillId="0" borderId="56" xfId="0" applyFont="1" applyBorder="1" applyAlignment="1">
      <alignment horizontal="center" vertical="center" wrapText="1"/>
    </xf>
    <xf numFmtId="0" fontId="38" fillId="0" borderId="57" xfId="0" applyFont="1" applyBorder="1" applyAlignment="1">
      <alignment horizontal="center" vertical="center" wrapText="1"/>
    </xf>
    <xf numFmtId="0" fontId="38" fillId="0" borderId="58" xfId="0" applyFont="1" applyBorder="1" applyAlignment="1">
      <alignment horizontal="center" vertical="center" wrapText="1"/>
    </xf>
    <xf numFmtId="0" fontId="38" fillId="0" borderId="0" xfId="0" applyFont="1" applyBorder="1" applyAlignment="1">
      <alignment horizontal="center" vertical="center" wrapText="1"/>
    </xf>
    <xf numFmtId="0" fontId="38" fillId="0" borderId="59" xfId="0" applyFont="1" applyBorder="1" applyAlignment="1">
      <alignment horizontal="center" vertical="center" wrapText="1"/>
    </xf>
    <xf numFmtId="0" fontId="38" fillId="0" borderId="88" xfId="0" applyFont="1" applyBorder="1" applyAlignment="1">
      <alignment horizontal="center" vertical="center" wrapText="1"/>
    </xf>
    <xf numFmtId="0" fontId="38" fillId="0" borderId="50" xfId="0" applyFont="1" applyBorder="1" applyAlignment="1">
      <alignment horizontal="center" vertical="center" wrapText="1"/>
    </xf>
    <xf numFmtId="0" fontId="38" fillId="0" borderId="85" xfId="0" applyFont="1" applyBorder="1" applyAlignment="1">
      <alignment horizontal="center" vertical="center" wrapText="1"/>
    </xf>
    <xf numFmtId="0" fontId="0" fillId="0" borderId="82" xfId="0" applyBorder="1" applyAlignment="1">
      <alignment horizontal="center" vertical="center"/>
    </xf>
    <xf numFmtId="0" fontId="0" fillId="0" borderId="79" xfId="0" applyBorder="1" applyAlignment="1">
      <alignment horizontal="center" vertical="center"/>
    </xf>
    <xf numFmtId="0" fontId="0" fillId="0" borderId="83" xfId="0" applyBorder="1" applyAlignment="1">
      <alignment horizontal="center" vertical="center"/>
    </xf>
    <xf numFmtId="0" fontId="39" fillId="0" borderId="82" xfId="0" applyFont="1" applyFill="1" applyBorder="1" applyAlignment="1">
      <alignment horizontal="center" vertical="center" wrapText="1"/>
    </xf>
    <xf numFmtId="0" fontId="39" fillId="0" borderId="79" xfId="0" applyFont="1" applyFill="1" applyBorder="1" applyAlignment="1">
      <alignment horizontal="center" vertical="center" wrapText="1"/>
    </xf>
    <xf numFmtId="0" fontId="39" fillId="0" borderId="83" xfId="0" applyFont="1" applyFill="1" applyBorder="1" applyAlignment="1">
      <alignment horizontal="center" vertical="center" wrapText="1"/>
    </xf>
    <xf numFmtId="0" fontId="15" fillId="0" borderId="82" xfId="0" applyFont="1" applyFill="1" applyBorder="1" applyAlignment="1">
      <alignment horizontal="center" vertical="center" wrapText="1"/>
    </xf>
    <xf numFmtId="0" fontId="15" fillId="0" borderId="79" xfId="0" applyFont="1" applyFill="1" applyBorder="1" applyAlignment="1">
      <alignment horizontal="center" vertical="center" wrapText="1"/>
    </xf>
    <xf numFmtId="0" fontId="15" fillId="0" borderId="83" xfId="0" applyFont="1" applyFill="1" applyBorder="1" applyAlignment="1">
      <alignment horizontal="center" vertical="center" wrapText="1"/>
    </xf>
    <xf numFmtId="0" fontId="15" fillId="0" borderId="55" xfId="0" applyFont="1" applyFill="1" applyBorder="1" applyAlignment="1">
      <alignment horizontal="center" vertical="center" wrapText="1"/>
    </xf>
    <xf numFmtId="0" fontId="15" fillId="0" borderId="56" xfId="0" applyFont="1" applyFill="1" applyBorder="1" applyAlignment="1">
      <alignment horizontal="center" vertical="center" wrapText="1"/>
    </xf>
    <xf numFmtId="0" fontId="15" fillId="0" borderId="57" xfId="0" applyFont="1" applyFill="1" applyBorder="1" applyAlignment="1">
      <alignment horizontal="center" vertical="center" wrapText="1"/>
    </xf>
    <xf numFmtId="0" fontId="15" fillId="0" borderId="88" xfId="0" applyFont="1" applyFill="1" applyBorder="1" applyAlignment="1">
      <alignment horizontal="center" vertical="center" wrapText="1"/>
    </xf>
    <xf numFmtId="0" fontId="15" fillId="0" borderId="50" xfId="0" applyFont="1" applyFill="1" applyBorder="1" applyAlignment="1">
      <alignment horizontal="center" vertical="center" wrapText="1"/>
    </xf>
    <xf numFmtId="0" fontId="15" fillId="0" borderId="85" xfId="0" applyFont="1" applyFill="1" applyBorder="1" applyAlignment="1">
      <alignment horizontal="center" vertical="center" wrapText="1"/>
    </xf>
    <xf numFmtId="0" fontId="15" fillId="0" borderId="81" xfId="0" applyFont="1" applyFill="1" applyBorder="1" applyAlignment="1">
      <alignment horizontal="center" vertical="center" wrapText="1"/>
    </xf>
    <xf numFmtId="0" fontId="15" fillId="0" borderId="86" xfId="0" applyFont="1" applyFill="1" applyBorder="1" applyAlignment="1">
      <alignment horizontal="center" vertical="center" wrapText="1"/>
    </xf>
    <xf numFmtId="0" fontId="15" fillId="0" borderId="87" xfId="0" applyFont="1" applyFill="1" applyBorder="1" applyAlignment="1">
      <alignment horizontal="center" vertical="center" wrapText="1"/>
    </xf>
    <xf numFmtId="0" fontId="38" fillId="0" borderId="55" xfId="0" applyFont="1" applyFill="1" applyBorder="1" applyAlignment="1">
      <alignment horizontal="center" vertical="center" wrapText="1"/>
    </xf>
    <xf numFmtId="0" fontId="38" fillId="0" borderId="56" xfId="0" applyFont="1" applyFill="1" applyBorder="1" applyAlignment="1">
      <alignment horizontal="center" vertical="center" wrapText="1"/>
    </xf>
    <xf numFmtId="0" fontId="38" fillId="0" borderId="57" xfId="0" applyFont="1" applyFill="1" applyBorder="1" applyAlignment="1">
      <alignment horizontal="center" vertical="center" wrapText="1"/>
    </xf>
    <xf numFmtId="0" fontId="38" fillId="0" borderId="58" xfId="0" applyFont="1" applyFill="1" applyBorder="1" applyAlignment="1">
      <alignment horizontal="center" vertical="center" wrapText="1"/>
    </xf>
    <xf numFmtId="0" fontId="38" fillId="0" borderId="0" xfId="0" applyFont="1" applyFill="1" applyBorder="1" applyAlignment="1">
      <alignment horizontal="center" vertical="center" wrapText="1"/>
    </xf>
    <xf numFmtId="0" fontId="38" fillId="0" borderId="59" xfId="0" applyFont="1" applyFill="1" applyBorder="1" applyAlignment="1">
      <alignment horizontal="center" vertical="center" wrapText="1"/>
    </xf>
    <xf numFmtId="0" fontId="38" fillId="0" borderId="88" xfId="0" applyFont="1" applyFill="1" applyBorder="1" applyAlignment="1">
      <alignment horizontal="center" vertical="center" wrapText="1"/>
    </xf>
    <xf numFmtId="0" fontId="38" fillId="0" borderId="50" xfId="0" applyFont="1" applyFill="1" applyBorder="1" applyAlignment="1">
      <alignment horizontal="center" vertical="center" wrapText="1"/>
    </xf>
    <xf numFmtId="0" fontId="38" fillId="0" borderId="85" xfId="0" applyFont="1" applyFill="1" applyBorder="1" applyAlignment="1">
      <alignment horizontal="center" vertical="center" wrapText="1"/>
    </xf>
    <xf numFmtId="0" fontId="0" fillId="0" borderId="82" xfId="0" applyFill="1" applyBorder="1" applyAlignment="1">
      <alignment horizontal="center" vertical="center"/>
    </xf>
    <xf numFmtId="0" fontId="0" fillId="0" borderId="79" xfId="0" applyFill="1" applyBorder="1" applyAlignment="1">
      <alignment horizontal="center" vertical="center"/>
    </xf>
    <xf numFmtId="0" fontId="0" fillId="0" borderId="83" xfId="0" applyFill="1" applyBorder="1" applyAlignment="1">
      <alignment horizontal="center" vertical="center"/>
    </xf>
    <xf numFmtId="0" fontId="34" fillId="0" borderId="110" xfId="0" quotePrefix="1" applyFont="1" applyBorder="1" applyAlignment="1">
      <alignment horizontal="center" vertical="center" wrapText="1"/>
    </xf>
    <xf numFmtId="0" fontId="34" fillId="0" borderId="67" xfId="0" quotePrefix="1" applyFont="1" applyBorder="1" applyAlignment="1">
      <alignment horizontal="center" vertical="center" wrapText="1"/>
    </xf>
    <xf numFmtId="0" fontId="34" fillId="0" borderId="69" xfId="0" quotePrefix="1" applyFont="1" applyBorder="1" applyAlignment="1">
      <alignment horizontal="center" vertical="center" wrapText="1"/>
    </xf>
    <xf numFmtId="0" fontId="34" fillId="0" borderId="70" xfId="0" quotePrefix="1" applyFont="1" applyBorder="1" applyAlignment="1">
      <alignment horizontal="center" vertical="center" wrapText="1"/>
    </xf>
    <xf numFmtId="0" fontId="34" fillId="0" borderId="28" xfId="0" quotePrefix="1" applyFont="1" applyBorder="1" applyAlignment="1">
      <alignment horizontal="center" vertical="center" wrapText="1"/>
    </xf>
    <xf numFmtId="0" fontId="34" fillId="0" borderId="65" xfId="0" quotePrefix="1" applyFont="1" applyBorder="1" applyAlignment="1">
      <alignment horizontal="center" vertical="center" wrapText="1"/>
    </xf>
    <xf numFmtId="0" fontId="35" fillId="0" borderId="51" xfId="0" applyFont="1" applyBorder="1" applyAlignment="1">
      <alignment horizontal="center" vertical="center" wrapText="1"/>
    </xf>
    <xf numFmtId="0" fontId="44" fillId="0" borderId="27" xfId="0" applyFont="1" applyBorder="1" applyAlignment="1">
      <alignment horizontal="center" vertical="center" wrapText="1"/>
    </xf>
    <xf numFmtId="0" fontId="44" fillId="0" borderId="52" xfId="0" applyFont="1" applyBorder="1" applyAlignment="1">
      <alignment horizontal="center" vertical="center" wrapText="1"/>
    </xf>
    <xf numFmtId="0" fontId="36" fillId="0" borderId="51" xfId="0" applyFont="1" applyBorder="1" applyAlignment="1">
      <alignment horizontal="center" vertical="center" wrapText="1"/>
    </xf>
    <xf numFmtId="0" fontId="36" fillId="0" borderId="27" xfId="0" applyFont="1" applyBorder="1" applyAlignment="1">
      <alignment horizontal="center" vertical="center" wrapText="1"/>
    </xf>
    <xf numFmtId="0" fontId="36" fillId="0" borderId="52" xfId="0" applyFont="1" applyBorder="1" applyAlignment="1">
      <alignment horizontal="center" vertical="center" wrapText="1"/>
    </xf>
    <xf numFmtId="0" fontId="37" fillId="0" borderId="73" xfId="0" applyFont="1" applyBorder="1" applyAlignment="1">
      <alignment horizontal="center" vertical="center" wrapText="1"/>
    </xf>
    <xf numFmtId="0" fontId="37" fillId="0" borderId="74" xfId="0" applyFont="1" applyBorder="1" applyAlignment="1">
      <alignment horizontal="center" vertical="center" wrapText="1"/>
    </xf>
    <xf numFmtId="0" fontId="37" fillId="0" borderId="75" xfId="0" applyFont="1" applyBorder="1" applyAlignment="1">
      <alignment horizontal="center" vertical="center" wrapText="1"/>
    </xf>
    <xf numFmtId="0" fontId="34" fillId="0" borderId="73" xfId="0" applyFont="1" applyBorder="1" applyAlignment="1">
      <alignment horizontal="center" vertical="center" wrapText="1"/>
    </xf>
    <xf numFmtId="0" fontId="34" fillId="0" borderId="74" xfId="0" applyFont="1" applyBorder="1" applyAlignment="1">
      <alignment horizontal="center" vertical="center" wrapText="1"/>
    </xf>
    <xf numFmtId="0" fontId="34" fillId="0" borderId="75" xfId="0" applyFont="1" applyBorder="1" applyAlignment="1">
      <alignment horizontal="center" vertical="center" wrapText="1"/>
    </xf>
    <xf numFmtId="0" fontId="38" fillId="0" borderId="81" xfId="0" applyFont="1" applyFill="1" applyBorder="1" applyAlignment="1">
      <alignment horizontal="center" vertical="center" wrapText="1"/>
    </xf>
    <xf numFmtId="0" fontId="38" fillId="0" borderId="86" xfId="0" applyFont="1" applyFill="1" applyBorder="1" applyAlignment="1">
      <alignment horizontal="center" vertical="center" wrapText="1"/>
    </xf>
    <xf numFmtId="0" fontId="38" fillId="0" borderId="87" xfId="0" applyFont="1" applyFill="1" applyBorder="1" applyAlignment="1">
      <alignment horizontal="center" vertical="center" wrapText="1"/>
    </xf>
    <xf numFmtId="0" fontId="29" fillId="0" borderId="55" xfId="0" applyFont="1" applyBorder="1" applyAlignment="1">
      <alignment horizontal="center"/>
    </xf>
    <xf numFmtId="0" fontId="29" fillId="0" borderId="56" xfId="0" applyFont="1" applyBorder="1" applyAlignment="1">
      <alignment horizontal="center"/>
    </xf>
    <xf numFmtId="0" fontId="29" fillId="0" borderId="57" xfId="0" applyFont="1" applyBorder="1" applyAlignment="1">
      <alignment horizontal="center"/>
    </xf>
    <xf numFmtId="0" fontId="29" fillId="0" borderId="58" xfId="0" applyFont="1" applyBorder="1" applyAlignment="1">
      <alignment horizontal="left"/>
    </xf>
    <xf numFmtId="0" fontId="29" fillId="0" borderId="0" xfId="0" applyFont="1" applyBorder="1" applyAlignment="1">
      <alignment horizontal="left"/>
    </xf>
    <xf numFmtId="0" fontId="29" fillId="0" borderId="59" xfId="0" applyFont="1" applyBorder="1" applyAlignment="1">
      <alignment horizontal="left"/>
    </xf>
    <xf numFmtId="0" fontId="12" fillId="0" borderId="58" xfId="0" applyFont="1" applyBorder="1" applyAlignment="1">
      <alignment horizontal="left"/>
    </xf>
    <xf numFmtId="0" fontId="12" fillId="0" borderId="0" xfId="0" applyFont="1" applyBorder="1" applyAlignment="1">
      <alignment horizontal="left"/>
    </xf>
    <xf numFmtId="0" fontId="12" fillId="0" borderId="59" xfId="0" applyFont="1" applyBorder="1" applyAlignment="1">
      <alignment horizontal="left"/>
    </xf>
    <xf numFmtId="0" fontId="12" fillId="0" borderId="55" xfId="0" applyFont="1" applyBorder="1" applyAlignment="1">
      <alignment horizontal="center" vertical="top" wrapText="1"/>
    </xf>
    <xf numFmtId="0" fontId="12" fillId="0" borderId="56" xfId="0" applyFont="1" applyBorder="1" applyAlignment="1">
      <alignment horizontal="center" vertical="top" wrapText="1"/>
    </xf>
    <xf numFmtId="0" fontId="12" fillId="0" borderId="60" xfId="0" applyFont="1" applyBorder="1" applyAlignment="1">
      <alignment horizontal="center" vertical="top" wrapText="1"/>
    </xf>
    <xf numFmtId="0" fontId="12" fillId="0" borderId="58" xfId="0" applyFont="1" applyBorder="1" applyAlignment="1">
      <alignment horizontal="center" vertical="top" wrapText="1"/>
    </xf>
    <xf numFmtId="0" fontId="12" fillId="0" borderId="0" xfId="0" applyFont="1" applyBorder="1" applyAlignment="1">
      <alignment horizontal="center" vertical="top" wrapText="1"/>
    </xf>
    <xf numFmtId="0" fontId="12" fillId="0" borderId="62" xfId="0" applyFont="1" applyBorder="1" applyAlignment="1">
      <alignment horizontal="center" vertical="top" wrapText="1"/>
    </xf>
    <xf numFmtId="0" fontId="12" fillId="0" borderId="70" xfId="0" applyFont="1" applyBorder="1" applyAlignment="1">
      <alignment horizontal="center" vertical="top" wrapText="1"/>
    </xf>
    <xf numFmtId="0" fontId="12" fillId="0" borderId="28" xfId="0" applyFont="1" applyBorder="1" applyAlignment="1">
      <alignment horizontal="center" vertical="top" wrapText="1"/>
    </xf>
    <xf numFmtId="0" fontId="12" fillId="0" borderId="64" xfId="0" applyFont="1" applyBorder="1" applyAlignment="1">
      <alignment horizontal="center" vertical="top" wrapText="1"/>
    </xf>
    <xf numFmtId="0" fontId="12" fillId="0" borderId="61" xfId="0" applyFont="1" applyBorder="1" applyAlignment="1">
      <alignment horizontal="center" vertical="center" wrapText="1"/>
    </xf>
    <xf numFmtId="0" fontId="12" fillId="0" borderId="56" xfId="0" applyFont="1" applyBorder="1" applyAlignment="1">
      <alignment horizontal="center" vertical="center" wrapText="1"/>
    </xf>
    <xf numFmtId="0" fontId="12" fillId="0" borderId="57" xfId="0" applyFont="1" applyBorder="1" applyAlignment="1">
      <alignment horizontal="center" vertical="center" wrapText="1"/>
    </xf>
    <xf numFmtId="0" fontId="12" fillId="0" borderId="84" xfId="0" applyFont="1" applyBorder="1" applyAlignment="1">
      <alignment horizontal="center" vertical="center" wrapText="1"/>
    </xf>
    <xf numFmtId="0" fontId="12" fillId="0" borderId="50" xfId="0" applyFont="1" applyBorder="1" applyAlignment="1">
      <alignment horizontal="center" vertical="center" wrapText="1"/>
    </xf>
    <xf numFmtId="0" fontId="12" fillId="0" borderId="85" xfId="0" applyFont="1" applyBorder="1" applyAlignment="1">
      <alignment horizontal="center" vertical="center" wrapText="1"/>
    </xf>
    <xf numFmtId="0" fontId="32" fillId="0" borderId="49" xfId="0" quotePrefix="1" applyFont="1" applyBorder="1" applyAlignment="1">
      <alignment horizontal="center" vertical="center" wrapText="1"/>
    </xf>
    <xf numFmtId="0" fontId="32" fillId="0" borderId="0" xfId="0" quotePrefix="1" applyFont="1" applyBorder="1" applyAlignment="1">
      <alignment horizontal="center" vertical="center" wrapText="1"/>
    </xf>
    <xf numFmtId="0" fontId="32" fillId="0" borderId="62" xfId="0" quotePrefix="1" applyFont="1" applyBorder="1" applyAlignment="1">
      <alignment horizontal="center" vertical="center" wrapText="1"/>
    </xf>
    <xf numFmtId="0" fontId="32" fillId="0" borderId="63" xfId="0" quotePrefix="1" applyFont="1" applyBorder="1" applyAlignment="1">
      <alignment horizontal="center" vertical="center" wrapText="1"/>
    </xf>
    <xf numFmtId="0" fontId="32" fillId="0" borderId="28" xfId="0" quotePrefix="1" applyFont="1" applyBorder="1" applyAlignment="1">
      <alignment horizontal="center" vertical="center" wrapText="1"/>
    </xf>
    <xf numFmtId="0" fontId="32" fillId="0" borderId="64" xfId="0" quotePrefix="1" applyFont="1" applyBorder="1" applyAlignment="1">
      <alignment horizontal="center" vertical="center" wrapText="1"/>
    </xf>
    <xf numFmtId="0" fontId="33" fillId="0" borderId="66" xfId="0" applyFont="1" applyBorder="1" applyAlignment="1">
      <alignment horizontal="center" vertical="center" wrapText="1"/>
    </xf>
    <xf numFmtId="0" fontId="33" fillId="0" borderId="67" xfId="0" applyFont="1" applyBorder="1" applyAlignment="1">
      <alignment horizontal="center" vertical="center" wrapText="1"/>
    </xf>
    <xf numFmtId="0" fontId="33" fillId="0" borderId="69" xfId="0" applyFont="1" applyBorder="1" applyAlignment="1">
      <alignment horizontal="center" vertical="center" wrapText="1"/>
    </xf>
    <xf numFmtId="0" fontId="33" fillId="0" borderId="63" xfId="0" applyFont="1" applyBorder="1" applyAlignment="1">
      <alignment horizontal="center" vertical="center" wrapText="1"/>
    </xf>
    <xf numFmtId="0" fontId="33" fillId="0" borderId="28" xfId="0" applyFont="1" applyBorder="1" applyAlignment="1">
      <alignment horizontal="center" vertical="center" wrapText="1"/>
    </xf>
    <xf numFmtId="0" fontId="33" fillId="0" borderId="65" xfId="0" applyFont="1" applyBorder="1" applyAlignment="1">
      <alignment horizontal="center" vertical="center" wrapText="1"/>
    </xf>
    <xf numFmtId="0" fontId="29" fillId="0" borderId="100" xfId="0" quotePrefix="1" applyFont="1" applyBorder="1" applyAlignment="1">
      <alignment horizontal="center" vertical="top" wrapText="1"/>
    </xf>
    <xf numFmtId="0" fontId="29" fillId="0" borderId="5" xfId="0" applyFont="1" applyBorder="1" applyAlignment="1">
      <alignment horizontal="center" vertical="top" wrapText="1"/>
    </xf>
    <xf numFmtId="0" fontId="29" fillId="0" borderId="101" xfId="0" applyFont="1" applyBorder="1" applyAlignment="1">
      <alignment horizontal="center" vertical="top" wrapText="1"/>
    </xf>
    <xf numFmtId="0" fontId="0" fillId="0" borderId="71" xfId="0" applyFill="1" applyBorder="1" applyAlignment="1">
      <alignment horizontal="center" vertical="center" wrapText="1"/>
    </xf>
    <xf numFmtId="0" fontId="0" fillId="0" borderId="37" xfId="0" applyFill="1" applyBorder="1" applyAlignment="1">
      <alignment horizontal="center" vertical="center" wrapText="1"/>
    </xf>
    <xf numFmtId="0" fontId="0" fillId="0" borderId="102" xfId="0" applyBorder="1" applyAlignment="1">
      <alignment horizontal="center" vertical="center" wrapText="1"/>
    </xf>
    <xf numFmtId="0" fontId="0" fillId="0" borderId="46" xfId="0" applyBorder="1" applyAlignment="1">
      <alignment horizontal="center" vertical="center" wrapText="1"/>
    </xf>
    <xf numFmtId="0" fontId="0" fillId="0" borderId="45" xfId="0" applyBorder="1" applyAlignment="1">
      <alignment horizontal="center" vertical="center" wrapText="1"/>
    </xf>
    <xf numFmtId="0" fontId="0" fillId="0" borderId="97" xfId="0" applyBorder="1" applyAlignment="1">
      <alignment horizontal="center" vertical="center" wrapText="1"/>
    </xf>
    <xf numFmtId="0" fontId="0" fillId="0" borderId="36" xfId="0" applyBorder="1" applyAlignment="1">
      <alignment horizontal="center" vertical="center" wrapText="1"/>
    </xf>
    <xf numFmtId="0" fontId="0" fillId="0" borderId="37" xfId="0" applyBorder="1" applyAlignment="1">
      <alignment horizontal="center" vertical="center" wrapText="1"/>
    </xf>
    <xf numFmtId="0" fontId="0" fillId="0" borderId="38" xfId="0" applyBorder="1" applyAlignment="1">
      <alignment horizontal="center" vertical="center" wrapText="1"/>
    </xf>
    <xf numFmtId="0" fontId="0" fillId="0" borderId="72" xfId="0" applyBorder="1" applyAlignment="1">
      <alignment horizontal="center" vertical="center" wrapText="1"/>
    </xf>
    <xf numFmtId="0" fontId="0" fillId="0" borderId="36" xfId="0" applyFill="1" applyBorder="1" applyAlignment="1">
      <alignment horizontal="justify" vertical="center" wrapText="1"/>
    </xf>
    <xf numFmtId="0" fontId="0" fillId="0" borderId="37" xfId="0" applyFill="1" applyBorder="1" applyAlignment="1">
      <alignment horizontal="justify" vertical="center" wrapText="1"/>
    </xf>
    <xf numFmtId="0" fontId="0" fillId="0" borderId="51" xfId="0" applyFill="1" applyBorder="1" applyAlignment="1">
      <alignment horizontal="justify" vertical="center" wrapText="1"/>
    </xf>
    <xf numFmtId="0" fontId="0" fillId="0" borderId="27" xfId="0" applyFill="1" applyBorder="1" applyAlignment="1">
      <alignment horizontal="justify" vertical="center" wrapText="1"/>
    </xf>
    <xf numFmtId="2" fontId="15" fillId="0" borderId="111" xfId="0" applyNumberFormat="1" applyFont="1" applyFill="1" applyBorder="1" applyAlignment="1">
      <alignment horizontal="center" vertical="center" wrapText="1"/>
    </xf>
    <xf numFmtId="0" fontId="12" fillId="0" borderId="70" xfId="0" applyFont="1" applyFill="1" applyBorder="1" applyAlignment="1">
      <alignment horizontal="center" vertical="top" wrapText="1"/>
    </xf>
    <xf numFmtId="0" fontId="12" fillId="0" borderId="28" xfId="0" applyFont="1" applyFill="1" applyBorder="1" applyAlignment="1">
      <alignment horizontal="center" vertical="top" wrapText="1"/>
    </xf>
    <xf numFmtId="0" fontId="47" fillId="0" borderId="40" xfId="0" applyFont="1" applyFill="1" applyBorder="1" applyAlignment="1">
      <alignment horizontal="center" vertical="top" wrapText="1"/>
    </xf>
    <xf numFmtId="0" fontId="49" fillId="0" borderId="40" xfId="0" applyFont="1" applyFill="1" applyBorder="1" applyAlignment="1">
      <alignment horizontal="center" vertical="top" wrapText="1"/>
    </xf>
    <xf numFmtId="0" fontId="49" fillId="0" borderId="115" xfId="0" applyFont="1" applyFill="1" applyBorder="1" applyAlignment="1">
      <alignment horizontal="center" vertical="top" wrapText="1"/>
    </xf>
    <xf numFmtId="0" fontId="39" fillId="0" borderId="111" xfId="0" applyFont="1" applyFill="1" applyBorder="1" applyAlignment="1">
      <alignment horizontal="center" vertical="center" wrapText="1"/>
    </xf>
    <xf numFmtId="0" fontId="31" fillId="0" borderId="82" xfId="0" applyFont="1" applyFill="1" applyBorder="1" applyAlignment="1">
      <alignment horizontal="center" vertical="center" wrapText="1"/>
    </xf>
    <xf numFmtId="0" fontId="31" fillId="0" borderId="79" xfId="0" applyFont="1" applyFill="1" applyBorder="1" applyAlignment="1">
      <alignment horizontal="center" vertical="center" wrapText="1"/>
    </xf>
    <xf numFmtId="0" fontId="31" fillId="0" borderId="83" xfId="0" applyFont="1" applyFill="1" applyBorder="1" applyAlignment="1">
      <alignment horizontal="center" vertical="center" wrapText="1"/>
    </xf>
    <xf numFmtId="0" fontId="29" fillId="0" borderId="82" xfId="0" applyFont="1" applyFill="1" applyBorder="1" applyAlignment="1">
      <alignment horizontal="center" vertical="center" wrapText="1"/>
    </xf>
    <xf numFmtId="0" fontId="29" fillId="0" borderId="79" xfId="0" applyFont="1" applyFill="1" applyBorder="1" applyAlignment="1">
      <alignment horizontal="center" vertical="center" wrapText="1"/>
    </xf>
    <xf numFmtId="0" fontId="31" fillId="0" borderId="61" xfId="0" applyFont="1" applyFill="1" applyBorder="1" applyAlignment="1">
      <alignment horizontal="center" vertical="center" wrapText="1"/>
    </xf>
    <xf numFmtId="0" fontId="31" fillId="0" borderId="56" xfId="0" applyFont="1" applyFill="1" applyBorder="1" applyAlignment="1">
      <alignment horizontal="center" vertical="center" wrapText="1"/>
    </xf>
    <xf numFmtId="0" fontId="31" fillId="0" borderId="57" xfId="0" applyFont="1" applyFill="1" applyBorder="1" applyAlignment="1">
      <alignment horizontal="center" vertical="center" wrapText="1"/>
    </xf>
    <xf numFmtId="0" fontId="31" fillId="0" borderId="84" xfId="0" applyFont="1" applyFill="1" applyBorder="1" applyAlignment="1">
      <alignment horizontal="center" vertical="center" wrapText="1"/>
    </xf>
    <xf numFmtId="0" fontId="31" fillId="0" borderId="50" xfId="0" applyFont="1" applyFill="1" applyBorder="1" applyAlignment="1">
      <alignment horizontal="center" vertical="center" wrapText="1"/>
    </xf>
    <xf numFmtId="0" fontId="31" fillId="0" borderId="85" xfId="0" applyFont="1" applyFill="1" applyBorder="1" applyAlignment="1">
      <alignment horizontal="center" vertical="center" wrapText="1"/>
    </xf>
    <xf numFmtId="0" fontId="38" fillId="0" borderId="111" xfId="0" applyFont="1" applyFill="1" applyBorder="1" applyAlignment="1">
      <alignment horizontal="center" vertical="center" wrapText="1"/>
    </xf>
    <xf numFmtId="0" fontId="15" fillId="0" borderId="111" xfId="0" applyFont="1" applyFill="1" applyBorder="1" applyAlignment="1">
      <alignment horizontal="center" vertical="center" wrapText="1"/>
    </xf>
    <xf numFmtId="0" fontId="0" fillId="0" borderId="50" xfId="0" applyFill="1" applyBorder="1" applyAlignment="1">
      <alignment horizontal="center" vertical="center"/>
    </xf>
    <xf numFmtId="0" fontId="0" fillId="0" borderId="85" xfId="0" applyFill="1" applyBorder="1" applyAlignment="1">
      <alignment horizontal="center" vertical="center"/>
    </xf>
    <xf numFmtId="0" fontId="0" fillId="0" borderId="88" xfId="0" applyFill="1" applyBorder="1" applyAlignment="1">
      <alignment horizontal="center" vertical="center"/>
    </xf>
    <xf numFmtId="0" fontId="34" fillId="0" borderId="51" xfId="0" quotePrefix="1" applyFont="1" applyBorder="1" applyAlignment="1">
      <alignment horizontal="center" vertical="center" wrapText="1"/>
    </xf>
    <xf numFmtId="0" fontId="12" fillId="0" borderId="27" xfId="0" applyFont="1" applyBorder="1" applyAlignment="1">
      <alignment horizontal="center" vertical="center" wrapText="1"/>
    </xf>
    <xf numFmtId="0" fontId="12" fillId="0" borderId="52" xfId="0" applyFont="1" applyBorder="1" applyAlignment="1">
      <alignment horizontal="center" vertical="center" wrapText="1"/>
    </xf>
    <xf numFmtId="0" fontId="12" fillId="0" borderId="51" xfId="0" applyFont="1" applyBorder="1" applyAlignment="1">
      <alignment horizontal="center" vertical="center" wrapText="1"/>
    </xf>
    <xf numFmtId="0" fontId="34" fillId="0" borderId="82" xfId="0" applyFont="1" applyBorder="1" applyAlignment="1">
      <alignment horizontal="center" vertical="center" wrapText="1"/>
    </xf>
    <xf numFmtId="0" fontId="34" fillId="0" borderId="79" xfId="0" applyFont="1" applyBorder="1" applyAlignment="1">
      <alignment horizontal="center" vertical="center" wrapText="1"/>
    </xf>
    <xf numFmtId="0" fontId="34" fillId="0" borderId="83" xfId="0" applyFont="1" applyBorder="1" applyAlignment="1">
      <alignment horizontal="center" vertical="center" wrapText="1"/>
    </xf>
    <xf numFmtId="0" fontId="0" fillId="0" borderId="102" xfId="0" applyBorder="1" applyAlignment="1">
      <alignment horizontal="center" wrapText="1"/>
    </xf>
    <xf numFmtId="0" fontId="0" fillId="0" borderId="46" xfId="0" applyBorder="1" applyAlignment="1">
      <alignment horizontal="center" wrapText="1"/>
    </xf>
    <xf numFmtId="0" fontId="0" fillId="0" borderId="45" xfId="0" applyBorder="1" applyAlignment="1">
      <alignment horizontal="center"/>
    </xf>
    <xf numFmtId="0" fontId="0" fillId="0" borderId="98" xfId="0" applyBorder="1" applyAlignment="1">
      <alignment horizontal="center"/>
    </xf>
    <xf numFmtId="0" fontId="0" fillId="0" borderId="97" xfId="0" applyBorder="1" applyAlignment="1">
      <alignment horizontal="center"/>
    </xf>
    <xf numFmtId="0" fontId="0" fillId="0" borderId="99" xfId="0" applyBorder="1" applyAlignment="1">
      <alignment horizontal="center"/>
    </xf>
    <xf numFmtId="0" fontId="0" fillId="0" borderId="27" xfId="0" applyFont="1" applyFill="1" applyBorder="1" applyAlignment="1">
      <alignment horizontal="center" vertical="center" wrapText="1"/>
    </xf>
    <xf numFmtId="0" fontId="0" fillId="0" borderId="36" xfId="0" applyFont="1" applyFill="1" applyBorder="1" applyAlignment="1">
      <alignment horizontal="justify" vertical="center" wrapText="1"/>
    </xf>
    <xf numFmtId="0" fontId="0" fillId="0" borderId="37" xfId="0" applyFont="1" applyFill="1" applyBorder="1" applyAlignment="1">
      <alignment horizontal="justify" vertical="center" wrapText="1"/>
    </xf>
    <xf numFmtId="0" fontId="46" fillId="0" borderId="36" xfId="0" applyFont="1" applyFill="1" applyBorder="1" applyAlignment="1">
      <alignment horizontal="center" vertical="center" wrapText="1"/>
    </xf>
    <xf numFmtId="0" fontId="46" fillId="0" borderId="72" xfId="0" applyFont="1" applyFill="1" applyBorder="1" applyAlignment="1">
      <alignment horizontal="center" vertical="center" wrapText="1"/>
    </xf>
    <xf numFmtId="2" fontId="39" fillId="0" borderId="92" xfId="0" applyNumberFormat="1" applyFont="1" applyFill="1" applyBorder="1" applyAlignment="1">
      <alignment horizontal="center" vertical="center" wrapText="1"/>
    </xf>
    <xf numFmtId="2" fontId="39" fillId="0" borderId="114" xfId="0" applyNumberFormat="1" applyFont="1" applyFill="1" applyBorder="1" applyAlignment="1">
      <alignment horizontal="center" vertical="center" wrapText="1"/>
    </xf>
    <xf numFmtId="0" fontId="45" fillId="3" borderId="27" xfId="0" applyFont="1" applyFill="1" applyBorder="1" applyAlignment="1">
      <alignment horizontal="center" vertical="top" wrapText="1"/>
    </xf>
    <xf numFmtId="0" fontId="48" fillId="3" borderId="27" xfId="0" applyFont="1" applyFill="1" applyBorder="1" applyAlignment="1">
      <alignment horizontal="center" vertical="top" wrapText="1"/>
    </xf>
    <xf numFmtId="0" fontId="48" fillId="3" borderId="52" xfId="0" applyFont="1" applyFill="1" applyBorder="1" applyAlignment="1">
      <alignment horizontal="center" vertical="top" wrapText="1"/>
    </xf>
    <xf numFmtId="0" fontId="39" fillId="0" borderId="113" xfId="0" applyFont="1" applyFill="1" applyBorder="1" applyAlignment="1">
      <alignment horizontal="center" vertical="center" wrapText="1"/>
    </xf>
    <xf numFmtId="0" fontId="39" fillId="0" borderId="92" xfId="0" applyFont="1" applyFill="1" applyBorder="1" applyAlignment="1">
      <alignment horizontal="center" vertical="center" wrapText="1"/>
    </xf>
    <xf numFmtId="0" fontId="39" fillId="0" borderId="114" xfId="0" applyFont="1" applyFill="1" applyBorder="1" applyAlignment="1">
      <alignment horizontal="center" vertical="center" wrapText="1"/>
    </xf>
    <xf numFmtId="0" fontId="15" fillId="0" borderId="113" xfId="0" applyFont="1" applyFill="1" applyBorder="1" applyAlignment="1">
      <alignment horizontal="center" vertical="center" wrapText="1"/>
    </xf>
    <xf numFmtId="0" fontId="15" fillId="0" borderId="92" xfId="0" applyFont="1" applyFill="1" applyBorder="1" applyAlignment="1">
      <alignment horizontal="center" vertical="center" wrapText="1"/>
    </xf>
    <xf numFmtId="0" fontId="15" fillId="0" borderId="114" xfId="0" applyFont="1" applyFill="1" applyBorder="1" applyAlignment="1">
      <alignment horizontal="center" vertical="center" wrapText="1"/>
    </xf>
    <xf numFmtId="0" fontId="39" fillId="0" borderId="93" xfId="0" applyFont="1" applyFill="1" applyBorder="1" applyAlignment="1">
      <alignment horizontal="center" vertical="center" wrapText="1"/>
    </xf>
    <xf numFmtId="0" fontId="38" fillId="0" borderId="112" xfId="0" applyFont="1" applyFill="1" applyBorder="1" applyAlignment="1">
      <alignment horizontal="center" vertical="center" wrapText="1"/>
    </xf>
    <xf numFmtId="0" fontId="15" fillId="0" borderId="112" xfId="0" applyFont="1" applyFill="1" applyBorder="1" applyAlignment="1">
      <alignment horizontal="center" vertical="center" wrapText="1"/>
    </xf>
    <xf numFmtId="0" fontId="38" fillId="0" borderId="70" xfId="0" applyFont="1" applyFill="1" applyBorder="1" applyAlignment="1">
      <alignment horizontal="center" vertical="center" wrapText="1"/>
    </xf>
    <xf numFmtId="0" fontId="38" fillId="0" borderId="28" xfId="0" applyFont="1" applyFill="1" applyBorder="1" applyAlignment="1">
      <alignment horizontal="center" vertical="center" wrapText="1"/>
    </xf>
    <xf numFmtId="0" fontId="38" fillId="0" borderId="65" xfId="0" applyFont="1" applyFill="1" applyBorder="1" applyAlignment="1">
      <alignment horizontal="center" vertical="center" wrapText="1"/>
    </xf>
    <xf numFmtId="0" fontId="39" fillId="0" borderId="78" xfId="0" applyFont="1" applyFill="1" applyBorder="1" applyAlignment="1">
      <alignment horizontal="center" vertical="center" wrapText="1"/>
    </xf>
    <xf numFmtId="0" fontId="39" fillId="0" borderId="80" xfId="0" applyFont="1" applyFill="1" applyBorder="1" applyAlignment="1">
      <alignment horizontal="center" vertical="center" wrapText="1"/>
    </xf>
    <xf numFmtId="0" fontId="12" fillId="0" borderId="63" xfId="0" applyFont="1" applyBorder="1" applyAlignment="1">
      <alignment horizontal="center" vertical="center" wrapText="1"/>
    </xf>
    <xf numFmtId="0" fontId="12" fillId="0" borderId="28" xfId="0" applyFont="1" applyBorder="1" applyAlignment="1">
      <alignment horizontal="center" vertical="center" wrapText="1"/>
    </xf>
    <xf numFmtId="0" fontId="31" fillId="0" borderId="63" xfId="0" applyFont="1" applyBorder="1" applyAlignment="1">
      <alignment horizontal="center" vertical="center" wrapText="1"/>
    </xf>
    <xf numFmtId="0" fontId="32" fillId="0" borderId="66" xfId="0" quotePrefix="1" applyFont="1" applyBorder="1" applyAlignment="1">
      <alignment horizontal="center" vertical="center" wrapText="1"/>
    </xf>
    <xf numFmtId="0" fontId="32" fillId="0" borderId="67" xfId="0" quotePrefix="1" applyFont="1" applyBorder="1" applyAlignment="1">
      <alignment horizontal="center" vertical="center" wrapText="1"/>
    </xf>
    <xf numFmtId="0" fontId="32" fillId="0" borderId="68" xfId="0" quotePrefix="1" applyFont="1" applyBorder="1" applyAlignment="1">
      <alignment horizontal="center" vertical="center" wrapText="1"/>
    </xf>
    <xf numFmtId="0" fontId="29" fillId="0" borderId="100" xfId="0" quotePrefix="1" applyFont="1" applyBorder="1" applyAlignment="1">
      <alignment horizontal="center" wrapText="1"/>
    </xf>
    <xf numFmtId="0" fontId="29" fillId="0" borderId="5" xfId="0" applyFont="1" applyBorder="1" applyAlignment="1">
      <alignment horizontal="center" wrapText="1"/>
    </xf>
    <xf numFmtId="0" fontId="29" fillId="0" borderId="101" xfId="0" applyFont="1" applyBorder="1" applyAlignment="1">
      <alignment horizontal="center" wrapText="1"/>
    </xf>
    <xf numFmtId="0" fontId="0" fillId="0" borderId="51" xfId="0" applyBorder="1" applyAlignment="1">
      <alignment horizontal="center" vertical="center" wrapText="1"/>
    </xf>
    <xf numFmtId="0" fontId="0" fillId="0" borderId="27" xfId="0" applyBorder="1" applyAlignment="1">
      <alignment horizontal="center" vertical="center" wrapText="1"/>
    </xf>
    <xf numFmtId="0" fontId="0" fillId="0" borderId="45" xfId="0" applyBorder="1" applyAlignment="1">
      <alignment horizontal="center" wrapText="1"/>
    </xf>
    <xf numFmtId="0" fontId="0" fillId="0" borderId="98" xfId="0" applyBorder="1" applyAlignment="1">
      <alignment horizontal="center" wrapText="1"/>
    </xf>
    <xf numFmtId="0" fontId="0" fillId="0" borderId="97" xfId="0" applyBorder="1" applyAlignment="1">
      <alignment horizontal="center" wrapText="1"/>
    </xf>
    <xf numFmtId="0" fontId="15" fillId="0" borderId="58"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59" xfId="0" applyFont="1" applyFill="1" applyBorder="1" applyAlignment="1">
      <alignment horizontal="center" vertical="center" wrapText="1"/>
    </xf>
    <xf numFmtId="0" fontId="12" fillId="0" borderId="110" xfId="0" applyFont="1" applyBorder="1" applyAlignment="1">
      <alignment horizontal="center" vertical="top" wrapText="1"/>
    </xf>
    <xf numFmtId="0" fontId="12" fillId="0" borderId="69" xfId="0" applyFont="1" applyBorder="1" applyAlignment="1">
      <alignment horizontal="center" vertical="top" wrapText="1"/>
    </xf>
    <xf numFmtId="0" fontId="12" fillId="0" borderId="88" xfId="0" applyFont="1" applyBorder="1" applyAlignment="1">
      <alignment horizontal="center" vertical="top" wrapText="1"/>
    </xf>
    <xf numFmtId="0" fontId="12" fillId="0" borderId="85" xfId="0" applyFont="1" applyBorder="1" applyAlignment="1">
      <alignment horizontal="center" vertical="top" wrapText="1"/>
    </xf>
    <xf numFmtId="0" fontId="41" fillId="0" borderId="0" xfId="0" applyFont="1" applyBorder="1" applyAlignment="1">
      <alignment horizontal="center" vertical="top" wrapText="1"/>
    </xf>
    <xf numFmtId="0" fontId="41" fillId="0" borderId="59" xfId="0" applyFont="1" applyBorder="1" applyAlignment="1">
      <alignment horizontal="center" vertical="top" wrapText="1"/>
    </xf>
    <xf numFmtId="0" fontId="41" fillId="0" borderId="50" xfId="0" applyFont="1" applyBorder="1" applyAlignment="1">
      <alignment horizontal="center" vertical="top" wrapText="1"/>
    </xf>
    <xf numFmtId="0" fontId="41" fillId="0" borderId="85" xfId="0" applyFont="1" applyBorder="1" applyAlignment="1">
      <alignment horizontal="center" vertical="top" wrapText="1"/>
    </xf>
    <xf numFmtId="0" fontId="12" fillId="0" borderId="89" xfId="0" applyFont="1" applyBorder="1" applyAlignment="1">
      <alignment horizontal="center" vertical="center"/>
    </xf>
    <xf numFmtId="0" fontId="12" fillId="0" borderId="76" xfId="0" applyFont="1" applyBorder="1" applyAlignment="1">
      <alignment horizontal="center" vertical="center"/>
    </xf>
    <xf numFmtId="0" fontId="12" fillId="0" borderId="77" xfId="0" applyFont="1" applyBorder="1" applyAlignment="1">
      <alignment horizontal="center" vertical="center"/>
    </xf>
    <xf numFmtId="0" fontId="12" fillId="0" borderId="90" xfId="0" applyFont="1" applyBorder="1" applyAlignment="1">
      <alignment horizontal="center" vertical="center"/>
    </xf>
    <xf numFmtId="0" fontId="39" fillId="0" borderId="0" xfId="0" applyFont="1" applyFill="1" applyBorder="1" applyAlignment="1">
      <alignment horizontal="center" vertical="center" wrapText="1"/>
    </xf>
    <xf numFmtId="0" fontId="39" fillId="0" borderId="59" xfId="0" applyFont="1" applyFill="1" applyBorder="1" applyAlignment="1">
      <alignment horizontal="center" vertical="center" wrapText="1"/>
    </xf>
    <xf numFmtId="2" fontId="15" fillId="0" borderId="55" xfId="0" applyNumberFormat="1" applyFont="1" applyFill="1" applyBorder="1" applyAlignment="1">
      <alignment horizontal="center" vertical="center" wrapText="1"/>
    </xf>
    <xf numFmtId="2" fontId="15" fillId="0" borderId="56" xfId="0" applyNumberFormat="1" applyFont="1" applyFill="1" applyBorder="1" applyAlignment="1">
      <alignment horizontal="center" vertical="center" wrapText="1"/>
    </xf>
    <xf numFmtId="2" fontId="15" fillId="0" borderId="57" xfId="0" applyNumberFormat="1" applyFont="1" applyFill="1" applyBorder="1" applyAlignment="1">
      <alignment horizontal="center" vertical="center" wrapText="1"/>
    </xf>
    <xf numFmtId="2" fontId="15" fillId="0" borderId="58" xfId="0" applyNumberFormat="1" applyFont="1" applyFill="1" applyBorder="1" applyAlignment="1">
      <alignment horizontal="center" vertical="center" wrapText="1"/>
    </xf>
    <xf numFmtId="2" fontId="15" fillId="0" borderId="0" xfId="0" applyNumberFormat="1" applyFont="1" applyFill="1" applyBorder="1" applyAlignment="1">
      <alignment horizontal="center" vertical="center" wrapText="1"/>
    </xf>
    <xf numFmtId="2" fontId="15" fillId="0" borderId="59" xfId="0" applyNumberFormat="1" applyFont="1" applyFill="1" applyBorder="1" applyAlignment="1">
      <alignment horizontal="center" vertical="center" wrapText="1"/>
    </xf>
    <xf numFmtId="2" fontId="15" fillId="0" borderId="88" xfId="0" applyNumberFormat="1" applyFont="1" applyFill="1" applyBorder="1" applyAlignment="1">
      <alignment horizontal="center" vertical="center" wrapText="1"/>
    </xf>
    <xf numFmtId="2" fontId="15" fillId="0" borderId="50" xfId="0" applyNumberFormat="1" applyFont="1" applyFill="1" applyBorder="1" applyAlignment="1">
      <alignment horizontal="center" vertical="center" wrapText="1"/>
    </xf>
    <xf numFmtId="2" fontId="15" fillId="0" borderId="85" xfId="0" applyNumberFormat="1" applyFont="1" applyFill="1" applyBorder="1" applyAlignment="1">
      <alignment horizontal="center" vertical="center" wrapText="1"/>
    </xf>
    <xf numFmtId="0" fontId="39" fillId="0" borderId="58" xfId="0" applyFont="1" applyFill="1" applyBorder="1" applyAlignment="1">
      <alignment horizontal="center" vertical="center" wrapText="1"/>
    </xf>
    <xf numFmtId="0" fontId="31" fillId="0" borderId="80" xfId="0" applyFont="1" applyFill="1" applyBorder="1" applyAlignment="1">
      <alignment horizontal="center" vertical="center" wrapText="1"/>
    </xf>
    <xf numFmtId="0" fontId="29" fillId="0" borderId="78" xfId="0" applyFont="1" applyFill="1" applyBorder="1" applyAlignment="1">
      <alignment horizontal="center" vertical="center" wrapText="1"/>
    </xf>
    <xf numFmtId="0" fontId="15" fillId="0" borderId="28" xfId="0" applyFont="1" applyFill="1" applyBorder="1" applyAlignment="1">
      <alignment horizontal="center" vertical="center" wrapText="1"/>
    </xf>
    <xf numFmtId="0" fontId="35" fillId="0" borderId="71" xfId="0" applyFont="1" applyBorder="1" applyAlignment="1">
      <alignment horizontal="center" vertical="center" wrapText="1"/>
    </xf>
    <xf numFmtId="0" fontId="35" fillId="0" borderId="37" xfId="0" applyFont="1" applyBorder="1" applyAlignment="1">
      <alignment horizontal="center" vertical="center" wrapText="1"/>
    </xf>
    <xf numFmtId="0" fontId="35" fillId="0" borderId="72" xfId="0" applyFont="1" applyBorder="1" applyAlignment="1">
      <alignment horizontal="center" vertical="center" wrapText="1"/>
    </xf>
    <xf numFmtId="0" fontId="31" fillId="0" borderId="80" xfId="0" applyFont="1" applyBorder="1" applyAlignment="1">
      <alignment horizontal="center" vertical="center" wrapText="1"/>
    </xf>
    <xf numFmtId="0" fontId="29" fillId="0" borderId="78" xfId="0" applyFont="1" applyBorder="1" applyAlignment="1">
      <alignment horizontal="center" vertical="center" wrapText="1"/>
    </xf>
    <xf numFmtId="0" fontId="29" fillId="0" borderId="58" xfId="0" applyFont="1" applyBorder="1" applyAlignment="1">
      <alignment horizontal="center"/>
    </xf>
    <xf numFmtId="0" fontId="29" fillId="0" borderId="0" xfId="0" applyFont="1" applyBorder="1" applyAlignment="1">
      <alignment horizontal="center"/>
    </xf>
    <xf numFmtId="0" fontId="29" fillId="0" borderId="59" xfId="0" applyFont="1" applyBorder="1" applyAlignment="1">
      <alignment horizontal="center"/>
    </xf>
    <xf numFmtId="0" fontId="12" fillId="0" borderId="58" xfId="0" applyFont="1" applyBorder="1" applyAlignment="1">
      <alignment horizontal="center"/>
    </xf>
    <xf numFmtId="0" fontId="12" fillId="0" borderId="0" xfId="0" applyFont="1" applyBorder="1" applyAlignment="1">
      <alignment horizontal="center"/>
    </xf>
    <xf numFmtId="0" fontId="12" fillId="0" borderId="59" xfId="0" applyFont="1" applyBorder="1" applyAlignment="1">
      <alignment horizontal="center"/>
    </xf>
    <xf numFmtId="0" fontId="12" fillId="0" borderId="60" xfId="0" applyFont="1" applyBorder="1" applyAlignment="1">
      <alignment horizontal="center" vertical="center" wrapText="1"/>
    </xf>
    <xf numFmtId="0" fontId="12" fillId="0" borderId="64" xfId="0" applyFont="1" applyBorder="1" applyAlignment="1">
      <alignment horizontal="center" vertical="center" wrapText="1"/>
    </xf>
    <xf numFmtId="0" fontId="0" fillId="0" borderId="71" xfId="0" applyBorder="1" applyAlignment="1">
      <alignment horizontal="center" wrapText="1"/>
    </xf>
    <xf numFmtId="0" fontId="0" fillId="0" borderId="38" xfId="0" applyBorder="1" applyAlignment="1">
      <alignment horizontal="center" wrapText="1"/>
    </xf>
    <xf numFmtId="0" fontId="0" fillId="0" borderId="36" xfId="0" applyBorder="1" applyAlignment="1">
      <alignment horizontal="center" wrapText="1"/>
    </xf>
    <xf numFmtId="0" fontId="0" fillId="0" borderId="36" xfId="0" applyBorder="1" applyAlignment="1">
      <alignment horizontal="center"/>
    </xf>
    <xf numFmtId="0" fontId="0" fillId="0" borderId="37" xfId="0" applyBorder="1" applyAlignment="1">
      <alignment horizontal="center"/>
    </xf>
    <xf numFmtId="0" fontId="0" fillId="0" borderId="38" xfId="0" applyBorder="1" applyAlignment="1">
      <alignment horizontal="center"/>
    </xf>
    <xf numFmtId="0" fontId="0" fillId="0" borderId="72" xfId="0" applyBorder="1" applyAlignment="1">
      <alignment horizontal="center"/>
    </xf>
    <xf numFmtId="0" fontId="0" fillId="0" borderId="71" xfId="0" applyFill="1" applyBorder="1" applyAlignment="1">
      <alignment horizontal="center" wrapText="1"/>
    </xf>
    <xf numFmtId="0" fontId="0" fillId="0" borderId="38" xfId="0" applyFill="1" applyBorder="1" applyAlignment="1">
      <alignment horizontal="center" wrapText="1"/>
    </xf>
    <xf numFmtId="0" fontId="0" fillId="0" borderId="36" xfId="0" applyFill="1" applyBorder="1" applyAlignment="1">
      <alignment horizontal="center" wrapText="1"/>
    </xf>
    <xf numFmtId="2" fontId="15" fillId="0" borderId="113" xfId="0" applyNumberFormat="1" applyFont="1" applyFill="1" applyBorder="1" applyAlignment="1">
      <alignment horizontal="center" vertical="center" wrapText="1"/>
    </xf>
    <xf numFmtId="2" fontId="15" fillId="0" borderId="92" xfId="0" applyNumberFormat="1" applyFont="1" applyFill="1" applyBorder="1" applyAlignment="1">
      <alignment horizontal="center" vertical="center" wrapText="1"/>
    </xf>
    <xf numFmtId="2" fontId="15" fillId="0" borderId="114" xfId="0" applyNumberFormat="1" applyFont="1" applyFill="1" applyBorder="1" applyAlignment="1">
      <alignment horizontal="center" vertical="center" wrapText="1"/>
    </xf>
    <xf numFmtId="0" fontId="50" fillId="3" borderId="27" xfId="0" applyFont="1" applyFill="1" applyBorder="1" applyAlignment="1">
      <alignment horizontal="center" vertical="top" wrapText="1"/>
    </xf>
    <xf numFmtId="0" fontId="49" fillId="3" borderId="27" xfId="0" applyFont="1" applyFill="1" applyBorder="1" applyAlignment="1">
      <alignment horizontal="center" vertical="top" wrapText="1"/>
    </xf>
    <xf numFmtId="0" fontId="49" fillId="3" borderId="52" xfId="0" applyFont="1" applyFill="1" applyBorder="1" applyAlignment="1">
      <alignment horizontal="center" vertical="top" wrapText="1"/>
    </xf>
    <xf numFmtId="0" fontId="2" fillId="0" borderId="82" xfId="0" applyFont="1" applyFill="1" applyBorder="1" applyAlignment="1">
      <alignment horizontal="center" vertical="center" wrapText="1"/>
    </xf>
    <xf numFmtId="0" fontId="2" fillId="0" borderId="79" xfId="0" applyFont="1" applyFill="1" applyBorder="1" applyAlignment="1">
      <alignment horizontal="center" vertical="center" wrapText="1"/>
    </xf>
    <xf numFmtId="0" fontId="2" fillId="0" borderId="83" xfId="0" applyFont="1" applyFill="1" applyBorder="1" applyAlignment="1">
      <alignment horizontal="center" vertical="center" wrapText="1"/>
    </xf>
    <xf numFmtId="0" fontId="0" fillId="0" borderId="51" xfId="0" applyBorder="1" applyAlignment="1">
      <alignment horizontal="center" wrapText="1"/>
    </xf>
    <xf numFmtId="0" fontId="0" fillId="0" borderId="27" xfId="0" applyBorder="1" applyAlignment="1">
      <alignment horizontal="center" wrapText="1"/>
    </xf>
    <xf numFmtId="0" fontId="12" fillId="0" borderId="36" xfId="0" applyFont="1" applyBorder="1" applyAlignment="1">
      <alignment horizontal="center" vertical="center"/>
    </xf>
    <xf numFmtId="0" fontId="12" fillId="0" borderId="37" xfId="0" applyFont="1" applyBorder="1" applyAlignment="1">
      <alignment horizontal="center" vertical="center"/>
    </xf>
    <xf numFmtId="0" fontId="12" fillId="0" borderId="38" xfId="0" applyFont="1" applyBorder="1" applyAlignment="1">
      <alignment horizontal="center" vertical="center"/>
    </xf>
    <xf numFmtId="2" fontId="39" fillId="0" borderId="113" xfId="0" applyNumberFormat="1" applyFont="1" applyFill="1" applyBorder="1" applyAlignment="1">
      <alignment horizontal="center" vertical="center" wrapText="1"/>
    </xf>
    <xf numFmtId="0" fontId="12" fillId="0" borderId="70" xfId="0" applyFont="1" applyBorder="1" applyAlignment="1">
      <alignment horizontal="center" vertical="center" wrapText="1"/>
    </xf>
    <xf numFmtId="0" fontId="47" fillId="3" borderId="40" xfId="0" applyFont="1" applyFill="1" applyBorder="1" applyAlignment="1">
      <alignment horizontal="center" vertical="center" wrapText="1"/>
    </xf>
    <xf numFmtId="0" fontId="49" fillId="3" borderId="40" xfId="0" applyFont="1" applyFill="1" applyBorder="1" applyAlignment="1">
      <alignment horizontal="center" vertical="center" wrapText="1"/>
    </xf>
    <xf numFmtId="0" fontId="49" fillId="3" borderId="27" xfId="0" applyFont="1" applyFill="1" applyBorder="1" applyAlignment="1">
      <alignment horizontal="center" vertical="center" wrapText="1"/>
    </xf>
    <xf numFmtId="0" fontId="49" fillId="3" borderId="115" xfId="0" applyFont="1" applyFill="1" applyBorder="1" applyAlignment="1">
      <alignment horizontal="center" vertical="center" wrapText="1"/>
    </xf>
    <xf numFmtId="0" fontId="2" fillId="0" borderId="82" xfId="0" applyFont="1" applyBorder="1" applyAlignment="1">
      <alignment horizontal="center" vertical="center" wrapText="1"/>
    </xf>
    <xf numFmtId="0" fontId="2" fillId="0" borderId="79" xfId="0" applyFont="1" applyBorder="1" applyAlignment="1">
      <alignment horizontal="center" vertical="center" wrapText="1"/>
    </xf>
    <xf numFmtId="0" fontId="2" fillId="0" borderId="83" xfId="0" applyFont="1" applyBorder="1" applyAlignment="1">
      <alignment horizontal="center" vertical="center" wrapText="1"/>
    </xf>
    <xf numFmtId="0" fontId="0" fillId="0" borderId="2" xfId="0" applyBorder="1" applyAlignment="1">
      <alignment horizontal="center"/>
    </xf>
    <xf numFmtId="0" fontId="0" fillId="0" borderId="3" xfId="0" applyBorder="1" applyAlignment="1">
      <alignment horizontal="center"/>
    </xf>
    <xf numFmtId="0" fontId="42" fillId="0" borderId="2" xfId="0" applyFont="1" applyBorder="1" applyAlignment="1">
      <alignment horizontal="center" vertical="center"/>
    </xf>
    <xf numFmtId="0" fontId="42" fillId="0" borderId="3" xfId="0" applyFont="1" applyBorder="1" applyAlignment="1">
      <alignment horizontal="center" vertical="center" wrapText="1"/>
    </xf>
    <xf numFmtId="0" fontId="0" fillId="0" borderId="48" xfId="0" applyBorder="1" applyAlignment="1">
      <alignment horizontal="center" wrapText="1"/>
    </xf>
    <xf numFmtId="0" fontId="0" fillId="0" borderId="136" xfId="0" applyBorder="1" applyAlignment="1">
      <alignment horizontal="center"/>
    </xf>
    <xf numFmtId="0" fontId="29" fillId="0" borderId="4" xfId="0" quotePrefix="1" applyFont="1" applyBorder="1" applyAlignment="1">
      <alignment horizontal="center" vertical="top" wrapText="1"/>
    </xf>
    <xf numFmtId="0" fontId="29" fillId="0" borderId="135" xfId="0" applyFont="1" applyBorder="1" applyAlignment="1">
      <alignment horizontal="center" vertical="top" wrapText="1"/>
    </xf>
    <xf numFmtId="0" fontId="12" fillId="0" borderId="4" xfId="0" applyFont="1" applyBorder="1" applyAlignment="1">
      <alignment horizontal="center" wrapText="1"/>
    </xf>
    <xf numFmtId="0" fontId="12" fillId="0" borderId="135" xfId="0" applyFont="1" applyBorder="1" applyAlignment="1">
      <alignment horizontal="center" wrapText="1"/>
    </xf>
    <xf numFmtId="0" fontId="0" fillId="0" borderId="120" xfId="0" applyBorder="1" applyAlignment="1">
      <alignment horizontal="center" wrapText="1"/>
    </xf>
    <xf numFmtId="0" fontId="0" fillId="0" borderId="121" xfId="0" applyBorder="1" applyAlignment="1">
      <alignment horizontal="center"/>
    </xf>
    <xf numFmtId="0" fontId="0" fillId="0" borderId="31" xfId="0" applyFill="1" applyBorder="1" applyAlignment="1">
      <alignment horizontal="justify" vertical="center" wrapText="1"/>
    </xf>
    <xf numFmtId="0" fontId="46" fillId="0" borderId="121" xfId="0" applyFont="1" applyFill="1" applyBorder="1" applyAlignment="1">
      <alignment horizontal="center" vertical="center" wrapText="1"/>
    </xf>
    <xf numFmtId="0" fontId="12" fillId="1" borderId="120" xfId="0" applyFont="1" applyFill="1" applyBorder="1" applyAlignment="1">
      <alignment horizontal="center" vertical="center"/>
    </xf>
    <xf numFmtId="0" fontId="12" fillId="1" borderId="121" xfId="0" applyFont="1" applyFill="1" applyBorder="1" applyAlignment="1">
      <alignment horizontal="center" vertical="center"/>
    </xf>
    <xf numFmtId="0" fontId="39" fillId="0" borderId="129" xfId="0" applyFont="1" applyFill="1" applyBorder="1" applyAlignment="1">
      <alignment horizontal="center" vertical="center" wrapText="1"/>
    </xf>
    <xf numFmtId="0" fontId="12" fillId="0" borderId="120" xfId="0" applyFont="1" applyBorder="1" applyAlignment="1">
      <alignment horizontal="center" vertical="top" wrapText="1"/>
    </xf>
    <xf numFmtId="0" fontId="48" fillId="3" borderId="32" xfId="0" applyFont="1" applyFill="1" applyBorder="1" applyAlignment="1">
      <alignment horizontal="center" vertical="top" wrapText="1"/>
    </xf>
    <xf numFmtId="0" fontId="12" fillId="0" borderId="133" xfId="0" applyFont="1" applyBorder="1" applyAlignment="1">
      <alignment horizontal="center"/>
    </xf>
    <xf numFmtId="0" fontId="12" fillId="0" borderId="134" xfId="0" applyFont="1" applyBorder="1" applyAlignment="1">
      <alignment horizontal="center"/>
    </xf>
    <xf numFmtId="0" fontId="12" fillId="0" borderId="31" xfId="0" applyFont="1" applyBorder="1" applyAlignment="1">
      <alignment horizontal="center" vertical="center"/>
    </xf>
    <xf numFmtId="0" fontId="31" fillId="0" borderId="118" xfId="0" applyFont="1" applyBorder="1" applyAlignment="1">
      <alignment horizontal="center" vertical="center" wrapText="1"/>
    </xf>
    <xf numFmtId="0" fontId="31" fillId="0" borderId="3" xfId="0" applyFont="1" applyBorder="1" applyAlignment="1">
      <alignment horizontal="center" vertical="center" wrapText="1"/>
    </xf>
    <xf numFmtId="0" fontId="31" fillId="0" borderId="30" xfId="0" applyFont="1" applyBorder="1" applyAlignment="1">
      <alignment horizontal="center" vertical="center" wrapText="1"/>
    </xf>
    <xf numFmtId="0" fontId="15" fillId="0" borderId="127" xfId="0" applyFont="1" applyFill="1" applyBorder="1" applyAlignment="1">
      <alignment horizontal="center" vertical="center" wrapText="1"/>
    </xf>
    <xf numFmtId="0" fontId="39" fillId="0" borderId="61" xfId="0" applyFont="1" applyFill="1" applyBorder="1" applyAlignment="1">
      <alignment horizontal="center" vertical="center" wrapText="1"/>
    </xf>
    <xf numFmtId="0" fontId="39" fillId="0" borderId="118" xfId="0" applyFont="1" applyFill="1" applyBorder="1" applyAlignment="1">
      <alignment horizontal="center" vertical="center" wrapText="1"/>
    </xf>
    <xf numFmtId="0" fontId="39" fillId="0" borderId="84" xfId="0" applyFont="1" applyFill="1" applyBorder="1" applyAlignment="1">
      <alignment horizontal="center" vertical="center" wrapText="1"/>
    </xf>
    <xf numFmtId="0" fontId="39" fillId="0" borderId="125" xfId="0" applyFont="1" applyFill="1" applyBorder="1" applyAlignment="1">
      <alignment horizontal="center" vertical="center" wrapText="1"/>
    </xf>
    <xf numFmtId="0" fontId="38" fillId="0" borderId="124" xfId="0" applyFont="1" applyFill="1" applyBorder="1" applyAlignment="1">
      <alignment horizontal="center" vertical="center" wrapText="1"/>
    </xf>
    <xf numFmtId="0" fontId="38" fillId="0" borderId="126" xfId="0" applyFont="1" applyFill="1" applyBorder="1" applyAlignment="1">
      <alignment horizontal="center" vertical="center" wrapText="1"/>
    </xf>
    <xf numFmtId="0" fontId="38" fillId="0" borderId="128" xfId="0" applyFont="1" applyFill="1" applyBorder="1" applyAlignment="1">
      <alignment horizontal="center" vertical="center" wrapText="1"/>
    </xf>
    <xf numFmtId="0" fontId="34" fillId="0" borderId="31" xfId="0" quotePrefix="1" applyFont="1" applyBorder="1" applyAlignment="1">
      <alignment horizontal="center" vertical="center" wrapText="1"/>
    </xf>
    <xf numFmtId="0" fontId="12" fillId="0" borderId="32" xfId="0" applyFont="1" applyBorder="1" applyAlignment="1">
      <alignment horizontal="center" vertical="center" wrapText="1"/>
    </xf>
    <xf numFmtId="0" fontId="12" fillId="0" borderId="31" xfId="0" applyFont="1" applyBorder="1" applyAlignment="1">
      <alignment horizontal="center" vertical="center" wrapText="1"/>
    </xf>
    <xf numFmtId="0" fontId="35" fillId="0" borderId="31" xfId="0" applyFont="1" applyBorder="1" applyAlignment="1">
      <alignment horizontal="center" vertical="center" wrapText="1"/>
    </xf>
    <xf numFmtId="0" fontId="44" fillId="0" borderId="32" xfId="0" applyFont="1" applyBorder="1" applyAlignment="1">
      <alignment horizontal="center" vertical="center" wrapText="1"/>
    </xf>
    <xf numFmtId="0" fontId="36" fillId="0" borderId="31" xfId="0" applyFont="1" applyBorder="1" applyAlignment="1">
      <alignment horizontal="center" vertical="center" wrapText="1"/>
    </xf>
    <xf numFmtId="0" fontId="36" fillId="0" borderId="32" xfId="0" applyFont="1" applyBorder="1" applyAlignment="1">
      <alignment horizontal="center" vertical="center" wrapText="1"/>
    </xf>
    <xf numFmtId="0" fontId="37" fillId="0" borderId="122" xfId="0" applyFont="1" applyBorder="1" applyAlignment="1">
      <alignment horizontal="center" vertical="center" wrapText="1"/>
    </xf>
    <xf numFmtId="0" fontId="37" fillId="0" borderId="123" xfId="0" applyFont="1" applyBorder="1" applyAlignment="1">
      <alignment horizontal="center" vertical="center" wrapText="1"/>
    </xf>
    <xf numFmtId="0" fontId="34" fillId="0" borderId="122" xfId="0" applyFont="1" applyBorder="1" applyAlignment="1">
      <alignment horizontal="center" vertical="center" wrapText="1"/>
    </xf>
    <xf numFmtId="0" fontId="34" fillId="0" borderId="123" xfId="0" applyFont="1" applyBorder="1" applyAlignment="1">
      <alignment horizontal="center" vertical="center" wrapText="1"/>
    </xf>
    <xf numFmtId="0" fontId="39" fillId="0" borderId="61" xfId="0" applyFont="1" applyBorder="1" applyAlignment="1">
      <alignment horizontal="center" vertical="center" wrapText="1"/>
    </xf>
    <xf numFmtId="0" fontId="39" fillId="0" borderId="118" xfId="0" applyFont="1" applyBorder="1" applyAlignment="1">
      <alignment horizontal="center" vertical="center" wrapText="1"/>
    </xf>
    <xf numFmtId="0" fontId="39" fillId="0" borderId="84" xfId="0" applyFont="1" applyBorder="1" applyAlignment="1">
      <alignment horizontal="center" vertical="center" wrapText="1"/>
    </xf>
    <xf numFmtId="0" fontId="39" fillId="0" borderId="125" xfId="0" applyFont="1" applyBorder="1" applyAlignment="1">
      <alignment horizontal="center" vertical="center" wrapText="1"/>
    </xf>
    <xf numFmtId="0" fontId="29" fillId="0" borderId="14" xfId="0" applyFont="1" applyBorder="1" applyAlignment="1">
      <alignment horizontal="center"/>
    </xf>
    <xf numFmtId="0" fontId="29" fillId="0" borderId="16" xfId="0" applyFont="1" applyBorder="1" applyAlignment="1">
      <alignment horizontal="center"/>
    </xf>
    <xf numFmtId="0" fontId="29" fillId="0" borderId="1" xfId="0" applyFont="1" applyBorder="1" applyAlignment="1">
      <alignment horizontal="center"/>
    </xf>
    <xf numFmtId="0" fontId="29" fillId="0" borderId="2" xfId="0" applyFont="1" applyBorder="1" applyAlignment="1">
      <alignment horizontal="left"/>
    </xf>
    <xf numFmtId="0" fontId="29" fillId="0" borderId="3" xfId="0" applyFont="1" applyBorder="1" applyAlignment="1">
      <alignment horizontal="left"/>
    </xf>
    <xf numFmtId="0" fontId="12" fillId="0" borderId="2" xfId="0" applyFont="1" applyBorder="1" applyAlignment="1">
      <alignment horizontal="left"/>
    </xf>
    <xf numFmtId="0" fontId="12" fillId="0" borderId="3" xfId="0" applyFont="1" applyBorder="1" applyAlignment="1">
      <alignment horizontal="left"/>
    </xf>
    <xf numFmtId="0" fontId="12" fillId="0" borderId="117" xfId="0" applyFont="1" applyBorder="1" applyAlignment="1">
      <alignment horizontal="center" vertical="top" wrapText="1"/>
    </xf>
    <xf numFmtId="0" fontId="12" fillId="0" borderId="2" xfId="0" applyFont="1" applyBorder="1" applyAlignment="1">
      <alignment horizontal="center" vertical="top" wrapText="1"/>
    </xf>
    <xf numFmtId="0" fontId="12" fillId="0" borderId="29" xfId="0" applyFont="1" applyBorder="1" applyAlignment="1">
      <alignment horizontal="center" vertical="top" wrapText="1"/>
    </xf>
    <xf numFmtId="0" fontId="33" fillId="0" borderId="119" xfId="0" applyFont="1" applyBorder="1" applyAlignment="1">
      <alignment horizontal="center" vertical="center" wrapText="1"/>
    </xf>
    <xf numFmtId="0" fontId="33" fillId="0" borderId="30" xfId="0" applyFont="1" applyBorder="1" applyAlignment="1">
      <alignment horizontal="center" vertical="center" wrapText="1"/>
    </xf>
    <xf numFmtId="0" fontId="29" fillId="0" borderId="4" xfId="0" quotePrefix="1" applyFont="1" applyBorder="1" applyAlignment="1">
      <alignment horizontal="center" wrapText="1"/>
    </xf>
    <xf numFmtId="0" fontId="29" fillId="0" borderId="135" xfId="0" applyFont="1" applyBorder="1" applyAlignment="1">
      <alignment horizontal="center" wrapText="1"/>
    </xf>
    <xf numFmtId="0" fontId="43" fillId="0" borderId="24" xfId="0" applyFont="1" applyBorder="1" applyAlignment="1">
      <alignment horizontal="center" vertical="center"/>
    </xf>
    <xf numFmtId="0" fontId="43" fillId="0" borderId="25" xfId="0" applyFont="1" applyBorder="1" applyAlignment="1">
      <alignment horizontal="center" vertical="center"/>
    </xf>
    <xf numFmtId="0" fontId="43" fillId="0" borderId="25" xfId="0" applyFont="1" applyBorder="1" applyAlignment="1">
      <alignment horizontal="center" vertical="center" wrapText="1"/>
    </xf>
    <xf numFmtId="0" fontId="43" fillId="0" borderId="26" xfId="0" applyFont="1" applyBorder="1" applyAlignment="1">
      <alignment horizontal="center" vertical="center" wrapText="1"/>
    </xf>
    <xf numFmtId="0" fontId="0" fillId="0" borderId="31" xfId="0" applyFont="1" applyFill="1" applyBorder="1" applyAlignment="1">
      <alignment horizontal="justify" vertical="center" wrapText="1"/>
    </xf>
    <xf numFmtId="0" fontId="0" fillId="0" borderId="27" xfId="0" applyFont="1" applyFill="1" applyBorder="1" applyAlignment="1">
      <alignment horizontal="justify" vertical="center" wrapText="1"/>
    </xf>
    <xf numFmtId="0" fontId="0" fillId="0" borderId="120" xfId="0" applyFill="1" applyBorder="1" applyAlignment="1">
      <alignment horizontal="justify" vertical="center" wrapText="1"/>
    </xf>
    <xf numFmtId="0" fontId="12" fillId="0" borderId="130" xfId="0" applyFont="1" applyBorder="1" applyAlignment="1">
      <alignment horizontal="center" vertical="center" wrapText="1"/>
    </xf>
    <xf numFmtId="0" fontId="12" fillId="0" borderId="68" xfId="0" applyFont="1" applyBorder="1" applyAlignment="1">
      <alignment horizontal="center" vertical="center" wrapText="1"/>
    </xf>
    <xf numFmtId="0" fontId="12" fillId="0" borderId="131" xfId="0" applyFont="1" applyBorder="1" applyAlignment="1">
      <alignment horizontal="center" vertical="center" wrapText="1"/>
    </xf>
    <xf numFmtId="0" fontId="12" fillId="0" borderId="132" xfId="0" applyFont="1" applyBorder="1" applyAlignment="1">
      <alignment horizontal="center" vertical="center" wrapText="1"/>
    </xf>
    <xf numFmtId="0" fontId="41" fillId="0" borderId="67" xfId="0" applyFont="1" applyBorder="1" applyAlignment="1">
      <alignment horizontal="center" vertical="center" wrapText="1"/>
    </xf>
    <xf numFmtId="0" fontId="41" fillId="0" borderId="119" xfId="0" applyFont="1" applyBorder="1" applyAlignment="1">
      <alignment horizontal="center" vertical="center" wrapText="1"/>
    </xf>
    <xf numFmtId="0" fontId="41" fillId="0" borderId="50" xfId="0" applyFont="1" applyBorder="1" applyAlignment="1">
      <alignment horizontal="center" vertical="center" wrapText="1"/>
    </xf>
    <xf numFmtId="0" fontId="41" fillId="0" borderId="125" xfId="0" applyFont="1" applyBorder="1" applyAlignment="1">
      <alignment horizontal="center" vertical="center" wrapText="1"/>
    </xf>
    <xf numFmtId="1" fontId="15" fillId="0" borderId="113" xfId="0" applyNumberFormat="1" applyFont="1" applyFill="1" applyBorder="1" applyAlignment="1">
      <alignment horizontal="center" vertical="center" wrapText="1"/>
    </xf>
    <xf numFmtId="1" fontId="15" fillId="0" borderId="92" xfId="0" applyNumberFormat="1" applyFont="1" applyFill="1" applyBorder="1" applyAlignment="1">
      <alignment horizontal="center" vertical="center" wrapText="1"/>
    </xf>
    <xf numFmtId="1" fontId="15" fillId="0" borderId="114" xfId="0" applyNumberFormat="1" applyFont="1" applyFill="1" applyBorder="1" applyAlignment="1">
      <alignment horizontal="center" vertical="center" wrapText="1"/>
    </xf>
    <xf numFmtId="0" fontId="31" fillId="0" borderId="125" xfId="0" applyFont="1" applyBorder="1" applyAlignment="1">
      <alignment horizontal="center" vertical="center" wrapText="1"/>
    </xf>
    <xf numFmtId="0" fontId="35" fillId="0" borderId="120" xfId="0" applyFont="1" applyBorder="1" applyAlignment="1">
      <alignment horizontal="center" vertical="center" wrapText="1"/>
    </xf>
    <xf numFmtId="0" fontId="35" fillId="0" borderId="121" xfId="0" applyFont="1" applyBorder="1" applyAlignment="1">
      <alignment horizontal="center" vertical="center" wrapText="1"/>
    </xf>
    <xf numFmtId="0" fontId="46" fillId="0" borderId="37" xfId="0" applyFont="1" applyFill="1" applyBorder="1" applyAlignment="1">
      <alignment horizontal="center" vertical="center" wrapText="1"/>
    </xf>
    <xf numFmtId="0" fontId="12" fillId="1" borderId="37" xfId="0" applyFont="1" applyFill="1" applyBorder="1" applyAlignment="1">
      <alignment horizontal="center" vertical="center"/>
    </xf>
    <xf numFmtId="0" fontId="31" fillId="0" borderId="55" xfId="0" applyFont="1" applyFill="1" applyBorder="1" applyAlignment="1">
      <alignment horizontal="center" vertical="center" wrapText="1"/>
    </xf>
    <xf numFmtId="0" fontId="31" fillId="0" borderId="88" xfId="0" applyFont="1" applyFill="1" applyBorder="1" applyAlignment="1">
      <alignment horizontal="center" vertical="center" wrapText="1"/>
    </xf>
    <xf numFmtId="2" fontId="15" fillId="0" borderId="82" xfId="0" applyNumberFormat="1" applyFont="1" applyFill="1" applyBorder="1" applyAlignment="1">
      <alignment horizontal="center" vertical="center" wrapText="1"/>
    </xf>
    <xf numFmtId="2" fontId="15" fillId="0" borderId="79" xfId="0" applyNumberFormat="1" applyFont="1" applyFill="1" applyBorder="1" applyAlignment="1">
      <alignment horizontal="center" vertical="center" wrapText="1"/>
    </xf>
    <xf numFmtId="2" fontId="15" fillId="0" borderId="83" xfId="0" applyNumberFormat="1" applyFont="1" applyFill="1" applyBorder="1" applyAlignment="1">
      <alignment horizontal="center" vertical="center" wrapText="1"/>
    </xf>
    <xf numFmtId="2" fontId="39" fillId="0" borderId="82" xfId="0" applyNumberFormat="1" applyFont="1" applyFill="1" applyBorder="1" applyAlignment="1">
      <alignment horizontal="center" vertical="center" wrapText="1"/>
    </xf>
    <xf numFmtId="2" fontId="39" fillId="0" borderId="79" xfId="0" applyNumberFormat="1" applyFont="1" applyFill="1" applyBorder="1" applyAlignment="1">
      <alignment horizontal="center" vertical="center" wrapText="1"/>
    </xf>
    <xf numFmtId="2" fontId="39" fillId="0" borderId="83" xfId="0" applyNumberFormat="1" applyFont="1" applyFill="1" applyBorder="1" applyAlignment="1">
      <alignment horizontal="center" vertical="center" wrapText="1"/>
    </xf>
    <xf numFmtId="0" fontId="31" fillId="0" borderId="55" xfId="0" applyFont="1" applyBorder="1" applyAlignment="1">
      <alignment horizontal="center" vertical="center" wrapText="1"/>
    </xf>
    <xf numFmtId="0" fontId="31" fillId="0" borderId="88" xfId="0" applyFont="1" applyBorder="1" applyAlignment="1">
      <alignment horizontal="center" vertical="center" wrapText="1"/>
    </xf>
    <xf numFmtId="0" fontId="0" fillId="0" borderId="66" xfId="0" applyBorder="1" applyAlignment="1">
      <alignment horizontal="center"/>
    </xf>
    <xf numFmtId="0" fontId="0" fillId="0" borderId="67" xfId="0" applyBorder="1" applyAlignment="1">
      <alignment horizontal="center"/>
    </xf>
    <xf numFmtId="0" fontId="0" fillId="0" borderId="68" xfId="0" applyBorder="1" applyAlignment="1">
      <alignment horizontal="center"/>
    </xf>
    <xf numFmtId="0" fontId="0" fillId="0" borderId="69" xfId="0" applyBorder="1" applyAlignment="1">
      <alignment horizontal="center"/>
    </xf>
    <xf numFmtId="0" fontId="29" fillId="0" borderId="137" xfId="0" quotePrefix="1" applyFont="1" applyBorder="1" applyAlignment="1">
      <alignment horizontal="center" wrapText="1"/>
    </xf>
    <xf numFmtId="0" fontId="29" fillId="0" borderId="16" xfId="0" applyFont="1" applyBorder="1" applyAlignment="1">
      <alignment horizontal="center" wrapText="1"/>
    </xf>
    <xf numFmtId="0" fontId="29" fillId="0" borderId="109" xfId="0" applyFont="1" applyBorder="1" applyAlignment="1">
      <alignment horizontal="center" wrapText="1"/>
    </xf>
    <xf numFmtId="0" fontId="12" fillId="0" borderId="110" xfId="0" applyFont="1" applyBorder="1" applyAlignment="1">
      <alignment horizontal="center" wrapText="1"/>
    </xf>
    <xf numFmtId="0" fontId="12" fillId="0" borderId="67" xfId="0" applyFont="1" applyBorder="1" applyAlignment="1">
      <alignment horizontal="center" wrapText="1"/>
    </xf>
    <xf numFmtId="0" fontId="12" fillId="0" borderId="69" xfId="0" applyFont="1" applyBorder="1" applyAlignment="1">
      <alignment horizontal="center" wrapText="1"/>
    </xf>
    <xf numFmtId="0" fontId="12" fillId="0" borderId="70" xfId="0" applyFont="1" applyBorder="1" applyAlignment="1">
      <alignment horizontal="center" wrapText="1"/>
    </xf>
    <xf numFmtId="0" fontId="12" fillId="0" borderId="28" xfId="0" applyFont="1" applyBorder="1" applyAlignment="1">
      <alignment horizontal="center" wrapText="1"/>
    </xf>
    <xf numFmtId="0" fontId="12" fillId="0" borderId="65" xfId="0" applyFont="1" applyBorder="1" applyAlignment="1">
      <alignment horizontal="center" wrapText="1"/>
    </xf>
    <xf numFmtId="0" fontId="0" fillId="0" borderId="71" xfId="0" applyBorder="1" applyAlignment="1">
      <alignment horizontal="center" vertical="center" wrapText="1"/>
    </xf>
    <xf numFmtId="0" fontId="0" fillId="0" borderId="36" xfId="0" applyFont="1" applyBorder="1" applyAlignment="1">
      <alignment horizontal="justify" vertical="justify"/>
    </xf>
    <xf numFmtId="0" fontId="0" fillId="0" borderId="37" xfId="0" applyFont="1" applyBorder="1" applyAlignment="1">
      <alignment horizontal="justify" vertical="justify"/>
    </xf>
    <xf numFmtId="0" fontId="0" fillId="0" borderId="38" xfId="0" applyFont="1" applyBorder="1" applyAlignment="1">
      <alignment horizontal="justify" vertical="justify"/>
    </xf>
    <xf numFmtId="0" fontId="10" fillId="0" borderId="36" xfId="0" applyFont="1" applyBorder="1" applyAlignment="1">
      <alignment horizontal="center" vertical="center" wrapText="1"/>
    </xf>
    <xf numFmtId="0" fontId="10" fillId="0" borderId="37" xfId="0" applyFont="1" applyBorder="1" applyAlignment="1">
      <alignment horizontal="center" vertical="center" wrapText="1"/>
    </xf>
    <xf numFmtId="0" fontId="10" fillId="0" borderId="72" xfId="0" applyFont="1" applyBorder="1" applyAlignment="1">
      <alignment horizontal="center" vertical="center" wrapText="1"/>
    </xf>
    <xf numFmtId="0" fontId="12" fillId="0" borderId="71" xfId="0" applyFont="1" applyBorder="1" applyAlignment="1">
      <alignment horizontal="center" vertical="center" wrapText="1"/>
    </xf>
    <xf numFmtId="0" fontId="12" fillId="0" borderId="37" xfId="0" applyFont="1" applyBorder="1" applyAlignment="1">
      <alignment horizontal="center" vertical="center" wrapText="1"/>
    </xf>
    <xf numFmtId="0" fontId="41" fillId="0" borderId="27" xfId="0" applyFont="1" applyBorder="1" applyAlignment="1">
      <alignment horizontal="center" vertical="center" wrapText="1"/>
    </xf>
    <xf numFmtId="0" fontId="55" fillId="0" borderId="27" xfId="0" applyFont="1" applyBorder="1" applyAlignment="1">
      <alignment horizontal="center" vertical="center" wrapText="1"/>
    </xf>
    <xf numFmtId="0" fontId="55" fillId="0" borderId="52" xfId="0" applyFont="1" applyBorder="1" applyAlignment="1">
      <alignment horizontal="center" vertical="center" wrapText="1"/>
    </xf>
    <xf numFmtId="0" fontId="12" fillId="0" borderId="55" xfId="0" applyFont="1" applyBorder="1" applyAlignment="1">
      <alignment horizontal="center" vertical="center"/>
    </xf>
    <xf numFmtId="0" fontId="12" fillId="0" borderId="60" xfId="0" applyFont="1" applyBorder="1" applyAlignment="1">
      <alignment horizontal="center" vertical="center"/>
    </xf>
    <xf numFmtId="0" fontId="12" fillId="0" borderId="58" xfId="0" applyFont="1" applyBorder="1" applyAlignment="1">
      <alignment horizontal="center" vertical="center"/>
    </xf>
    <xf numFmtId="0" fontId="12" fillId="0" borderId="62" xfId="0" applyFont="1" applyBorder="1" applyAlignment="1">
      <alignment horizontal="center" vertical="center"/>
    </xf>
    <xf numFmtId="0" fontId="12" fillId="0" borderId="70" xfId="0" applyFont="1" applyBorder="1" applyAlignment="1">
      <alignment horizontal="center" vertical="center"/>
    </xf>
    <xf numFmtId="0" fontId="12" fillId="0" borderId="64" xfId="0" applyFont="1" applyBorder="1" applyAlignment="1">
      <alignment horizontal="center" vertical="center"/>
    </xf>
    <xf numFmtId="0" fontId="12" fillId="0" borderId="77" xfId="0" applyFont="1" applyBorder="1" applyAlignment="1">
      <alignment horizontal="center" vertical="center" wrapText="1"/>
    </xf>
    <xf numFmtId="0" fontId="12" fillId="0" borderId="61" xfId="0" applyFont="1" applyBorder="1" applyAlignment="1">
      <alignment horizontal="center" vertical="center"/>
    </xf>
    <xf numFmtId="0" fontId="12" fillId="0" borderId="49" xfId="0" applyFont="1" applyBorder="1" applyAlignment="1">
      <alignment horizontal="center" vertical="center"/>
    </xf>
    <xf numFmtId="0" fontId="12" fillId="0" borderId="63" xfId="0" applyFont="1" applyBorder="1" applyAlignment="1">
      <alignment horizontal="center" vertical="center"/>
    </xf>
    <xf numFmtId="0" fontId="0" fillId="0" borderId="111" xfId="0" applyFill="1" applyBorder="1" applyAlignment="1">
      <alignment horizontal="center" vertical="center"/>
    </xf>
    <xf numFmtId="0" fontId="0" fillId="0" borderId="96" xfId="0" applyBorder="1" applyAlignment="1">
      <alignment horizontal="center" wrapText="1"/>
    </xf>
    <xf numFmtId="0" fontId="29" fillId="0" borderId="5" xfId="0" quotePrefix="1" applyFont="1" applyBorder="1" applyAlignment="1">
      <alignment horizontal="center" vertical="center" wrapText="1"/>
    </xf>
    <xf numFmtId="0" fontId="29" fillId="0" borderId="101" xfId="0" quotePrefix="1" applyFont="1" applyBorder="1" applyAlignment="1">
      <alignment horizontal="center" vertical="center" wrapText="1"/>
    </xf>
    <xf numFmtId="0" fontId="10" fillId="0" borderId="36" xfId="0" applyFont="1" applyFill="1" applyBorder="1" applyAlignment="1">
      <alignment horizontal="center" vertical="center" wrapText="1"/>
    </xf>
    <xf numFmtId="0" fontId="10" fillId="0" borderId="37" xfId="0" applyFont="1" applyFill="1" applyBorder="1" applyAlignment="1">
      <alignment horizontal="center" vertical="center" wrapText="1"/>
    </xf>
    <xf numFmtId="0" fontId="10" fillId="0" borderId="72" xfId="0" applyFont="1" applyFill="1" applyBorder="1" applyAlignment="1">
      <alignment horizontal="center" vertical="center" wrapText="1"/>
    </xf>
    <xf numFmtId="0" fontId="47" fillId="3" borderId="79" xfId="0" applyFont="1" applyFill="1" applyBorder="1" applyAlignment="1">
      <alignment horizontal="center" vertical="top" wrapText="1"/>
    </xf>
    <xf numFmtId="0" fontId="47" fillId="3" borderId="83" xfId="0" applyFont="1" applyFill="1" applyBorder="1" applyAlignment="1">
      <alignment horizontal="center" vertical="top" wrapText="1"/>
    </xf>
    <xf numFmtId="0" fontId="12" fillId="0" borderId="82" xfId="0" applyFont="1" applyBorder="1" applyAlignment="1">
      <alignment horizontal="center"/>
    </xf>
    <xf numFmtId="0" fontId="12" fillId="0" borderId="79" xfId="0" applyFont="1" applyBorder="1" applyAlignment="1">
      <alignment horizontal="center"/>
    </xf>
    <xf numFmtId="0" fontId="12" fillId="0" borderId="83" xfId="0" applyFont="1" applyBorder="1" applyAlignment="1">
      <alignment horizontal="center"/>
    </xf>
    <xf numFmtId="0" fontId="31" fillId="0" borderId="58" xfId="0" applyFont="1" applyBorder="1" applyAlignment="1">
      <alignment horizontal="center" vertical="center" wrapText="1"/>
    </xf>
    <xf numFmtId="0" fontId="31" fillId="0" borderId="70" xfId="0" applyFont="1" applyBorder="1" applyAlignment="1">
      <alignment horizontal="center" vertical="center" wrapText="1"/>
    </xf>
    <xf numFmtId="2" fontId="0" fillId="0" borderId="82" xfId="0" applyNumberFormat="1" applyFill="1" applyBorder="1" applyAlignment="1">
      <alignment horizontal="center" vertical="center"/>
    </xf>
    <xf numFmtId="2" fontId="0" fillId="0" borderId="79" xfId="0" applyNumberFormat="1" applyFill="1" applyBorder="1" applyAlignment="1">
      <alignment horizontal="center" vertical="center"/>
    </xf>
    <xf numFmtId="2" fontId="0" fillId="0" borderId="83" xfId="0" applyNumberFormat="1" applyFill="1" applyBorder="1" applyAlignment="1">
      <alignment horizontal="center" vertical="center"/>
    </xf>
    <xf numFmtId="0" fontId="0" fillId="0" borderId="82" xfId="0" applyFill="1" applyBorder="1" applyAlignment="1">
      <alignment horizontal="center" vertical="center" wrapText="1"/>
    </xf>
    <xf numFmtId="0" fontId="0" fillId="0" borderId="79" xfId="0" applyFill="1" applyBorder="1" applyAlignment="1">
      <alignment horizontal="center" vertical="center" wrapText="1"/>
    </xf>
    <xf numFmtId="0" fontId="0" fillId="0" borderId="83" xfId="0" applyFill="1" applyBorder="1" applyAlignment="1">
      <alignment horizontal="center" vertical="center" wrapText="1"/>
    </xf>
    <xf numFmtId="0" fontId="12" fillId="0" borderId="78" xfId="0" applyFont="1" applyFill="1" applyBorder="1" applyAlignment="1">
      <alignment horizontal="center" vertical="center" wrapText="1"/>
    </xf>
    <xf numFmtId="0" fontId="12" fillId="0" borderId="79" xfId="0" applyFont="1" applyFill="1" applyBorder="1" applyAlignment="1">
      <alignment horizontal="center" vertical="center" wrapText="1"/>
    </xf>
    <xf numFmtId="0" fontId="12" fillId="0" borderId="80" xfId="0" applyFont="1" applyFill="1" applyBorder="1" applyAlignment="1">
      <alignment horizontal="center" vertical="center" wrapText="1"/>
    </xf>
    <xf numFmtId="0" fontId="38" fillId="0" borderId="102" xfId="0" applyFont="1" applyFill="1" applyBorder="1" applyAlignment="1">
      <alignment horizontal="center" vertical="center" wrapText="1"/>
    </xf>
    <xf numFmtId="0" fontId="38" fillId="0" borderId="104" xfId="0" applyFont="1" applyFill="1" applyBorder="1" applyAlignment="1">
      <alignment horizontal="center" vertical="center" wrapText="1"/>
    </xf>
    <xf numFmtId="0" fontId="38" fillId="0" borderId="106" xfId="0" applyFont="1" applyFill="1" applyBorder="1" applyAlignment="1">
      <alignment horizontal="center" vertical="center" wrapText="1"/>
    </xf>
    <xf numFmtId="0" fontId="38" fillId="0" borderId="103" xfId="0" applyFont="1" applyFill="1" applyBorder="1" applyAlignment="1">
      <alignment horizontal="center" vertical="center" wrapText="1"/>
    </xf>
    <xf numFmtId="0" fontId="38" fillId="0" borderId="105" xfId="0" applyFont="1" applyFill="1" applyBorder="1" applyAlignment="1">
      <alignment horizontal="center" vertical="center" wrapText="1"/>
    </xf>
    <xf numFmtId="0" fontId="38" fillId="0" borderId="107" xfId="0" applyFont="1" applyFill="1" applyBorder="1" applyAlignment="1">
      <alignment horizontal="center" vertical="center" wrapText="1"/>
    </xf>
    <xf numFmtId="0" fontId="36" fillId="0" borderId="71" xfId="0" applyFont="1" applyBorder="1" applyAlignment="1">
      <alignment horizontal="center" vertical="center" wrapText="1"/>
    </xf>
    <xf numFmtId="0" fontId="36" fillId="0" borderId="37" xfId="0" applyFont="1" applyBorder="1" applyAlignment="1">
      <alignment horizontal="center" vertical="center" wrapText="1"/>
    </xf>
    <xf numFmtId="0" fontId="36" fillId="0" borderId="72" xfId="0" applyFont="1" applyBorder="1" applyAlignment="1">
      <alignment horizontal="center" vertical="center" wrapText="1"/>
    </xf>
    <xf numFmtId="0" fontId="12" fillId="0" borderId="78" xfId="0" applyFont="1" applyBorder="1" applyAlignment="1">
      <alignment horizontal="center" vertical="center" wrapText="1"/>
    </xf>
    <xf numFmtId="0" fontId="12" fillId="0" borderId="79" xfId="0" applyFont="1" applyBorder="1" applyAlignment="1">
      <alignment horizontal="center" vertical="center" wrapText="1"/>
    </xf>
    <xf numFmtId="0" fontId="12" fillId="0" borderId="80" xfId="0" applyFont="1" applyBorder="1" applyAlignment="1">
      <alignment horizontal="center" vertical="center" wrapText="1"/>
    </xf>
    <xf numFmtId="0" fontId="29" fillId="0" borderId="5" xfId="0" quotePrefix="1" applyFont="1" applyBorder="1" applyAlignment="1">
      <alignment horizontal="center" vertical="top" wrapText="1"/>
    </xf>
    <xf numFmtId="0" fontId="29" fillId="0" borderId="101" xfId="0" quotePrefix="1" applyFont="1" applyBorder="1" applyAlignment="1">
      <alignment horizontal="center" vertical="top" wrapText="1"/>
    </xf>
    <xf numFmtId="0" fontId="0" fillId="0" borderId="0" xfId="0" applyFill="1" applyBorder="1" applyAlignment="1">
      <alignment horizontal="center"/>
    </xf>
    <xf numFmtId="0" fontId="0" fillId="0" borderId="59" xfId="0" applyFill="1" applyBorder="1" applyAlignment="1">
      <alignment horizontal="center"/>
    </xf>
    <xf numFmtId="0" fontId="46" fillId="0" borderId="36" xfId="0" applyFont="1" applyBorder="1" applyAlignment="1">
      <alignment horizontal="center" vertical="center" wrapText="1"/>
    </xf>
    <xf numFmtId="0" fontId="46" fillId="0" borderId="37" xfId="0" applyFont="1" applyBorder="1" applyAlignment="1">
      <alignment horizontal="center" vertical="center" wrapText="1"/>
    </xf>
    <xf numFmtId="0" fontId="46" fillId="0" borderId="72" xfId="0" applyFont="1" applyBorder="1" applyAlignment="1">
      <alignment horizontal="center" vertical="center" wrapText="1"/>
    </xf>
    <xf numFmtId="0" fontId="31" fillId="0" borderId="82" xfId="0" applyFont="1" applyBorder="1" applyAlignment="1">
      <alignment horizontal="center" vertical="top" wrapText="1"/>
    </xf>
    <xf numFmtId="0" fontId="31" fillId="0" borderId="79" xfId="0" applyFont="1" applyBorder="1" applyAlignment="1">
      <alignment horizontal="center" vertical="top" wrapText="1"/>
    </xf>
    <xf numFmtId="0" fontId="31" fillId="0" borderId="83" xfId="0" applyFont="1" applyBorder="1" applyAlignment="1">
      <alignment horizontal="center" vertical="top" wrapText="1"/>
    </xf>
    <xf numFmtId="0" fontId="45" fillId="3" borderId="79" xfId="0" applyFont="1" applyFill="1" applyBorder="1" applyAlignment="1">
      <alignment horizontal="center" vertical="top" wrapText="1"/>
    </xf>
    <xf numFmtId="0" fontId="45" fillId="3" borderId="83" xfId="0" applyFont="1" applyFill="1" applyBorder="1" applyAlignment="1">
      <alignment horizontal="center" vertical="top" wrapText="1"/>
    </xf>
    <xf numFmtId="0" fontId="31" fillId="3" borderId="82" xfId="0" applyFont="1" applyFill="1" applyBorder="1" applyAlignment="1">
      <alignment horizontal="center" vertical="top" wrapText="1"/>
    </xf>
    <xf numFmtId="0" fontId="31" fillId="3" borderId="79" xfId="0" applyFont="1" applyFill="1" applyBorder="1" applyAlignment="1">
      <alignment horizontal="center" vertical="top" wrapText="1"/>
    </xf>
    <xf numFmtId="0" fontId="31" fillId="3" borderId="83" xfId="0" applyFont="1" applyFill="1" applyBorder="1" applyAlignment="1">
      <alignment horizontal="center" vertical="top" wrapText="1"/>
    </xf>
    <xf numFmtId="0" fontId="0" fillId="0" borderId="82" xfId="0" applyFill="1" applyBorder="1" applyAlignment="1">
      <alignment horizontal="center"/>
    </xf>
    <xf numFmtId="0" fontId="0" fillId="0" borderId="79" xfId="0" applyFill="1" applyBorder="1" applyAlignment="1">
      <alignment horizontal="center"/>
    </xf>
    <xf numFmtId="0" fontId="0" fillId="0" borderId="83" xfId="0" applyFill="1" applyBorder="1" applyAlignment="1">
      <alignment horizontal="center"/>
    </xf>
    <xf numFmtId="0" fontId="38" fillId="0" borderId="102" xfId="0" applyFont="1" applyBorder="1" applyAlignment="1">
      <alignment horizontal="center" vertical="center" wrapText="1"/>
    </xf>
    <xf numFmtId="0" fontId="38" fillId="0" borderId="104" xfId="0" applyFont="1" applyBorder="1" applyAlignment="1">
      <alignment horizontal="center" vertical="center" wrapText="1"/>
    </xf>
    <xf numFmtId="0" fontId="38" fillId="0" borderId="106" xfId="0" applyFont="1" applyBorder="1" applyAlignment="1">
      <alignment horizontal="center" vertical="center" wrapText="1"/>
    </xf>
    <xf numFmtId="0" fontId="38" fillId="0" borderId="103" xfId="0" applyFont="1" applyBorder="1" applyAlignment="1">
      <alignment horizontal="center" vertical="center" wrapText="1"/>
    </xf>
    <xf numFmtId="0" fontId="38" fillId="0" borderId="105" xfId="0" applyFont="1" applyBorder="1" applyAlignment="1">
      <alignment horizontal="center" vertical="center" wrapText="1"/>
    </xf>
    <xf numFmtId="0" fontId="38" fillId="0" borderId="107" xfId="0" applyFont="1" applyBorder="1" applyAlignment="1">
      <alignment horizontal="center" vertical="center" wrapText="1"/>
    </xf>
    <xf numFmtId="0" fontId="42" fillId="0" borderId="58" xfId="0" applyFont="1" applyFill="1" applyBorder="1" applyAlignment="1">
      <alignment horizontal="center" vertical="center"/>
    </xf>
    <xf numFmtId="0" fontId="42" fillId="0" borderId="0" xfId="0" applyFont="1" applyFill="1" applyBorder="1" applyAlignment="1">
      <alignment horizontal="center" vertical="center"/>
    </xf>
    <xf numFmtId="0" fontId="41" fillId="0" borderId="78" xfId="0" applyFont="1" applyBorder="1" applyAlignment="1">
      <alignment horizontal="center" vertical="center" wrapText="1"/>
    </xf>
    <xf numFmtId="0" fontId="41" fillId="0" borderId="79" xfId="0" applyFont="1" applyBorder="1" applyAlignment="1">
      <alignment horizontal="center" vertical="center" wrapText="1"/>
    </xf>
    <xf numFmtId="0" fontId="41" fillId="0" borderId="83" xfId="0" applyFont="1" applyBorder="1" applyAlignment="1">
      <alignment horizontal="center" vertical="center" wrapText="1"/>
    </xf>
    <xf numFmtId="0" fontId="0" fillId="0" borderId="82" xfId="0" applyNumberFormat="1" applyFill="1" applyBorder="1" applyAlignment="1">
      <alignment horizontal="center" vertical="center" wrapText="1"/>
    </xf>
    <xf numFmtId="0" fontId="0" fillId="0" borderId="79" xfId="0" applyNumberFormat="1" applyFill="1" applyBorder="1" applyAlignment="1">
      <alignment horizontal="center" vertical="center" wrapText="1"/>
    </xf>
    <xf numFmtId="0" fontId="0" fillId="0" borderId="83" xfId="0" applyNumberFormat="1" applyFill="1" applyBorder="1" applyAlignment="1">
      <alignment horizontal="center" vertical="center" wrapText="1"/>
    </xf>
    <xf numFmtId="2" fontId="0" fillId="0" borderId="82" xfId="0" applyNumberFormat="1" applyFill="1" applyBorder="1" applyAlignment="1">
      <alignment horizontal="center" vertical="center" wrapText="1"/>
    </xf>
    <xf numFmtId="2" fontId="0" fillId="0" borderId="79" xfId="0" applyNumberFormat="1" applyFill="1" applyBorder="1" applyAlignment="1">
      <alignment horizontal="center" vertical="center" wrapText="1"/>
    </xf>
    <xf numFmtId="2" fontId="0" fillId="0" borderId="83" xfId="0" applyNumberFormat="1" applyFill="1" applyBorder="1" applyAlignment="1">
      <alignment horizontal="center" vertical="center" wrapText="1"/>
    </xf>
    <xf numFmtId="0" fontId="38" fillId="0" borderId="51" xfId="0" applyFont="1" applyFill="1" applyBorder="1" applyAlignment="1">
      <alignment horizontal="center" vertical="center" wrapText="1"/>
    </xf>
    <xf numFmtId="0" fontId="34" fillId="0" borderId="67" xfId="0" applyFont="1" applyBorder="1" applyAlignment="1">
      <alignment horizontal="center" vertical="center" wrapText="1"/>
    </xf>
    <xf numFmtId="0" fontId="34" fillId="0" borderId="69" xfId="0" applyFont="1" applyBorder="1" applyAlignment="1">
      <alignment horizontal="center" vertical="center" wrapText="1"/>
    </xf>
    <xf numFmtId="0" fontId="7" fillId="3" borderId="14" xfId="0" applyFont="1" applyFill="1" applyBorder="1" applyAlignment="1">
      <alignment horizontal="center" vertical="center" wrapText="1"/>
    </xf>
    <xf numFmtId="0" fontId="7" fillId="3" borderId="16"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63" fillId="3" borderId="11" xfId="0" applyFont="1" applyFill="1" applyBorder="1" applyAlignment="1">
      <alignment horizontal="center" vertical="center" wrapText="1"/>
    </xf>
    <xf numFmtId="0" fontId="18" fillId="3" borderId="14" xfId="0" applyFont="1" applyFill="1" applyBorder="1" applyAlignment="1">
      <alignment horizontal="center" vertical="center"/>
    </xf>
    <xf numFmtId="0" fontId="18" fillId="3" borderId="16" xfId="0" applyFont="1" applyFill="1" applyBorder="1" applyAlignment="1">
      <alignment horizontal="center" vertical="center"/>
    </xf>
    <xf numFmtId="0" fontId="18" fillId="3" borderId="1" xfId="0" applyFont="1" applyFill="1" applyBorder="1" applyAlignment="1">
      <alignment horizontal="center" vertical="center"/>
    </xf>
  </cellXfs>
  <cellStyles count="2">
    <cellStyle name="Moneda 3" xfId="1"/>
    <cellStyle name="Normal" xfId="0" builtinId="0"/>
  </cellStyles>
  <dxfs count="0"/>
  <tableStyles count="0" defaultTableStyle="TableStyleMedium9" defaultPivotStyle="PivotStyleLight16"/>
  <colors>
    <mruColors>
      <color rgb="FF3314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3</xdr:row>
      <xdr:rowOff>161925</xdr:rowOff>
    </xdr:from>
    <xdr:to>
      <xdr:col>0</xdr:col>
      <xdr:colOff>1995487</xdr:colOff>
      <xdr:row>5</xdr:row>
      <xdr:rowOff>142875</xdr:rowOff>
    </xdr:to>
    <xdr:pic>
      <xdr:nvPicPr>
        <xdr:cNvPr id="2" name="Imagen 1" descr="https://lh3.googleusercontent.com/-lds3ItmlfGsIUjadvwQav8NBiEzBD7hO8RoMixfXdG_87RQ4cvy8pEX7zBazbMHbUCyeg=s16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933450"/>
          <a:ext cx="1976437" cy="5810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28575</xdr:colOff>
      <xdr:row>1</xdr:row>
      <xdr:rowOff>66675</xdr:rowOff>
    </xdr:from>
    <xdr:to>
      <xdr:col>0</xdr:col>
      <xdr:colOff>2047875</xdr:colOff>
      <xdr:row>3</xdr:row>
      <xdr:rowOff>200025</xdr:rowOff>
    </xdr:to>
    <xdr:pic>
      <xdr:nvPicPr>
        <xdr:cNvPr id="2" name="Imagen 1" descr="https://lh3.googleusercontent.com/-lds3ItmlfGsIUjadvwQav8NBiEzBD7hO8RoMixfXdG_87RQ4cvy8pEX7zBazbMHbUCyeg=s16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5" y="257175"/>
          <a:ext cx="20193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16</xdr:col>
      <xdr:colOff>66675</xdr:colOff>
      <xdr:row>41</xdr:row>
      <xdr:rowOff>1000125</xdr:rowOff>
    </xdr:from>
    <xdr:to>
      <xdr:col>27</xdr:col>
      <xdr:colOff>0</xdr:colOff>
      <xdr:row>41</xdr:row>
      <xdr:rowOff>1000125</xdr:rowOff>
    </xdr:to>
    <xdr:sp macro="" textlink="">
      <xdr:nvSpPr>
        <xdr:cNvPr id="2" name="Line 5"/>
        <xdr:cNvSpPr>
          <a:spLocks noChangeShapeType="1"/>
        </xdr:cNvSpPr>
      </xdr:nvSpPr>
      <xdr:spPr bwMode="auto">
        <a:xfrm>
          <a:off x="10410825" y="18840450"/>
          <a:ext cx="3514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219075</xdr:colOff>
      <xdr:row>42</xdr:row>
      <xdr:rowOff>9525</xdr:rowOff>
    </xdr:from>
    <xdr:to>
      <xdr:col>4</xdr:col>
      <xdr:colOff>800100</xdr:colOff>
      <xdr:row>42</xdr:row>
      <xdr:rowOff>9525</xdr:rowOff>
    </xdr:to>
    <xdr:sp macro="" textlink="">
      <xdr:nvSpPr>
        <xdr:cNvPr id="3" name="Line 6"/>
        <xdr:cNvSpPr>
          <a:spLocks noChangeShapeType="1"/>
        </xdr:cNvSpPr>
      </xdr:nvSpPr>
      <xdr:spPr bwMode="auto">
        <a:xfrm>
          <a:off x="981075" y="18849975"/>
          <a:ext cx="46958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66675</xdr:colOff>
      <xdr:row>86</xdr:row>
      <xdr:rowOff>1000125</xdr:rowOff>
    </xdr:from>
    <xdr:to>
      <xdr:col>27</xdr:col>
      <xdr:colOff>0</xdr:colOff>
      <xdr:row>86</xdr:row>
      <xdr:rowOff>1000125</xdr:rowOff>
    </xdr:to>
    <xdr:sp macro="" textlink="">
      <xdr:nvSpPr>
        <xdr:cNvPr id="4" name="Line 5"/>
        <xdr:cNvSpPr>
          <a:spLocks noChangeShapeType="1"/>
        </xdr:cNvSpPr>
      </xdr:nvSpPr>
      <xdr:spPr bwMode="auto">
        <a:xfrm>
          <a:off x="10410825" y="38357175"/>
          <a:ext cx="3514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219075</xdr:colOff>
      <xdr:row>87</xdr:row>
      <xdr:rowOff>9525</xdr:rowOff>
    </xdr:from>
    <xdr:to>
      <xdr:col>4</xdr:col>
      <xdr:colOff>800100</xdr:colOff>
      <xdr:row>87</xdr:row>
      <xdr:rowOff>9525</xdr:rowOff>
    </xdr:to>
    <xdr:sp macro="" textlink="">
      <xdr:nvSpPr>
        <xdr:cNvPr id="5" name="Line 6"/>
        <xdr:cNvSpPr>
          <a:spLocks noChangeShapeType="1"/>
        </xdr:cNvSpPr>
      </xdr:nvSpPr>
      <xdr:spPr bwMode="auto">
        <a:xfrm>
          <a:off x="981075" y="38366700"/>
          <a:ext cx="46958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66675</xdr:colOff>
      <xdr:row>132</xdr:row>
      <xdr:rowOff>1000125</xdr:rowOff>
    </xdr:from>
    <xdr:to>
      <xdr:col>27</xdr:col>
      <xdr:colOff>0</xdr:colOff>
      <xdr:row>132</xdr:row>
      <xdr:rowOff>1000125</xdr:rowOff>
    </xdr:to>
    <xdr:sp macro="" textlink="">
      <xdr:nvSpPr>
        <xdr:cNvPr id="6" name="Line 5"/>
        <xdr:cNvSpPr>
          <a:spLocks noChangeShapeType="1"/>
        </xdr:cNvSpPr>
      </xdr:nvSpPr>
      <xdr:spPr bwMode="auto">
        <a:xfrm>
          <a:off x="10410825" y="54940200"/>
          <a:ext cx="3514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219075</xdr:colOff>
      <xdr:row>133</xdr:row>
      <xdr:rowOff>9525</xdr:rowOff>
    </xdr:from>
    <xdr:to>
      <xdr:col>4</xdr:col>
      <xdr:colOff>800100</xdr:colOff>
      <xdr:row>133</xdr:row>
      <xdr:rowOff>9525</xdr:rowOff>
    </xdr:to>
    <xdr:sp macro="" textlink="">
      <xdr:nvSpPr>
        <xdr:cNvPr id="7" name="Line 6"/>
        <xdr:cNvSpPr>
          <a:spLocks noChangeShapeType="1"/>
        </xdr:cNvSpPr>
      </xdr:nvSpPr>
      <xdr:spPr bwMode="auto">
        <a:xfrm>
          <a:off x="981075" y="54949725"/>
          <a:ext cx="46958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66675</xdr:colOff>
      <xdr:row>177</xdr:row>
      <xdr:rowOff>1000125</xdr:rowOff>
    </xdr:from>
    <xdr:to>
      <xdr:col>27</xdr:col>
      <xdr:colOff>0</xdr:colOff>
      <xdr:row>177</xdr:row>
      <xdr:rowOff>1000125</xdr:rowOff>
    </xdr:to>
    <xdr:sp macro="" textlink="">
      <xdr:nvSpPr>
        <xdr:cNvPr id="8" name="Line 5"/>
        <xdr:cNvSpPr>
          <a:spLocks noChangeShapeType="1"/>
        </xdr:cNvSpPr>
      </xdr:nvSpPr>
      <xdr:spPr bwMode="auto">
        <a:xfrm>
          <a:off x="10410825" y="75266550"/>
          <a:ext cx="3514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219075</xdr:colOff>
      <xdr:row>178</xdr:row>
      <xdr:rowOff>9525</xdr:rowOff>
    </xdr:from>
    <xdr:to>
      <xdr:col>4</xdr:col>
      <xdr:colOff>800100</xdr:colOff>
      <xdr:row>178</xdr:row>
      <xdr:rowOff>9525</xdr:rowOff>
    </xdr:to>
    <xdr:sp macro="" textlink="">
      <xdr:nvSpPr>
        <xdr:cNvPr id="9" name="Line 6"/>
        <xdr:cNvSpPr>
          <a:spLocks noChangeShapeType="1"/>
        </xdr:cNvSpPr>
      </xdr:nvSpPr>
      <xdr:spPr bwMode="auto">
        <a:xfrm>
          <a:off x="981075" y="75276075"/>
          <a:ext cx="46958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xdr:col>
      <xdr:colOff>123825</xdr:colOff>
      <xdr:row>4</xdr:row>
      <xdr:rowOff>28575</xdr:rowOff>
    </xdr:from>
    <xdr:to>
      <xdr:col>1</xdr:col>
      <xdr:colOff>1857375</xdr:colOff>
      <xdr:row>6</xdr:row>
      <xdr:rowOff>304800</xdr:rowOff>
    </xdr:to>
    <xdr:pic>
      <xdr:nvPicPr>
        <xdr:cNvPr id="10" name="Imagen 9" descr="https://lh3.googleusercontent.com/-lds3ItmlfGsIUjadvwQav8NBiEzBD7hO8RoMixfXdG_87RQ4cvy8pEX7zBazbMHbUCyeg=s16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3825" y="990600"/>
          <a:ext cx="1733550" cy="666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16</xdr:col>
      <xdr:colOff>66675</xdr:colOff>
      <xdr:row>37</xdr:row>
      <xdr:rowOff>1000125</xdr:rowOff>
    </xdr:from>
    <xdr:to>
      <xdr:col>27</xdr:col>
      <xdr:colOff>0</xdr:colOff>
      <xdr:row>37</xdr:row>
      <xdr:rowOff>1000125</xdr:rowOff>
    </xdr:to>
    <xdr:sp macro="" textlink="">
      <xdr:nvSpPr>
        <xdr:cNvPr id="2" name="Line 5"/>
        <xdr:cNvSpPr>
          <a:spLocks noChangeShapeType="1"/>
        </xdr:cNvSpPr>
      </xdr:nvSpPr>
      <xdr:spPr bwMode="auto">
        <a:xfrm>
          <a:off x="9667875" y="19640550"/>
          <a:ext cx="34861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219075</xdr:colOff>
      <xdr:row>38</xdr:row>
      <xdr:rowOff>9525</xdr:rowOff>
    </xdr:from>
    <xdr:to>
      <xdr:col>4</xdr:col>
      <xdr:colOff>800100</xdr:colOff>
      <xdr:row>38</xdr:row>
      <xdr:rowOff>9525</xdr:rowOff>
    </xdr:to>
    <xdr:sp macro="" textlink="">
      <xdr:nvSpPr>
        <xdr:cNvPr id="3" name="Line 6"/>
        <xdr:cNvSpPr>
          <a:spLocks noChangeShapeType="1"/>
        </xdr:cNvSpPr>
      </xdr:nvSpPr>
      <xdr:spPr bwMode="auto">
        <a:xfrm>
          <a:off x="981075" y="19650075"/>
          <a:ext cx="41148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66675</xdr:colOff>
      <xdr:row>82</xdr:row>
      <xdr:rowOff>1000125</xdr:rowOff>
    </xdr:from>
    <xdr:to>
      <xdr:col>27</xdr:col>
      <xdr:colOff>0</xdr:colOff>
      <xdr:row>82</xdr:row>
      <xdr:rowOff>1000125</xdr:rowOff>
    </xdr:to>
    <xdr:sp macro="" textlink="">
      <xdr:nvSpPr>
        <xdr:cNvPr id="4" name="Line 5"/>
        <xdr:cNvSpPr>
          <a:spLocks noChangeShapeType="1"/>
        </xdr:cNvSpPr>
      </xdr:nvSpPr>
      <xdr:spPr bwMode="auto">
        <a:xfrm>
          <a:off x="9667875" y="35480625"/>
          <a:ext cx="34861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219075</xdr:colOff>
      <xdr:row>83</xdr:row>
      <xdr:rowOff>9525</xdr:rowOff>
    </xdr:from>
    <xdr:to>
      <xdr:col>4</xdr:col>
      <xdr:colOff>800100</xdr:colOff>
      <xdr:row>83</xdr:row>
      <xdr:rowOff>9525</xdr:rowOff>
    </xdr:to>
    <xdr:sp macro="" textlink="">
      <xdr:nvSpPr>
        <xdr:cNvPr id="5" name="Line 6"/>
        <xdr:cNvSpPr>
          <a:spLocks noChangeShapeType="1"/>
        </xdr:cNvSpPr>
      </xdr:nvSpPr>
      <xdr:spPr bwMode="auto">
        <a:xfrm>
          <a:off x="981075" y="35490150"/>
          <a:ext cx="41148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66675</xdr:colOff>
      <xdr:row>126</xdr:row>
      <xdr:rowOff>1000125</xdr:rowOff>
    </xdr:from>
    <xdr:to>
      <xdr:col>27</xdr:col>
      <xdr:colOff>0</xdr:colOff>
      <xdr:row>126</xdr:row>
      <xdr:rowOff>1000125</xdr:rowOff>
    </xdr:to>
    <xdr:sp macro="" textlink="">
      <xdr:nvSpPr>
        <xdr:cNvPr id="6" name="Line 5"/>
        <xdr:cNvSpPr>
          <a:spLocks noChangeShapeType="1"/>
        </xdr:cNvSpPr>
      </xdr:nvSpPr>
      <xdr:spPr bwMode="auto">
        <a:xfrm>
          <a:off x="9667875" y="49168050"/>
          <a:ext cx="34861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219075</xdr:colOff>
      <xdr:row>127</xdr:row>
      <xdr:rowOff>9525</xdr:rowOff>
    </xdr:from>
    <xdr:to>
      <xdr:col>4</xdr:col>
      <xdr:colOff>800100</xdr:colOff>
      <xdr:row>127</xdr:row>
      <xdr:rowOff>9525</xdr:rowOff>
    </xdr:to>
    <xdr:sp macro="" textlink="">
      <xdr:nvSpPr>
        <xdr:cNvPr id="7" name="Line 6"/>
        <xdr:cNvSpPr>
          <a:spLocks noChangeShapeType="1"/>
        </xdr:cNvSpPr>
      </xdr:nvSpPr>
      <xdr:spPr bwMode="auto">
        <a:xfrm>
          <a:off x="981075" y="49177575"/>
          <a:ext cx="41148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66675</xdr:colOff>
      <xdr:row>171</xdr:row>
      <xdr:rowOff>1000125</xdr:rowOff>
    </xdr:from>
    <xdr:to>
      <xdr:col>27</xdr:col>
      <xdr:colOff>0</xdr:colOff>
      <xdr:row>171</xdr:row>
      <xdr:rowOff>1000125</xdr:rowOff>
    </xdr:to>
    <xdr:sp macro="" textlink="">
      <xdr:nvSpPr>
        <xdr:cNvPr id="8" name="Line 5"/>
        <xdr:cNvSpPr>
          <a:spLocks noChangeShapeType="1"/>
        </xdr:cNvSpPr>
      </xdr:nvSpPr>
      <xdr:spPr bwMode="auto">
        <a:xfrm>
          <a:off x="9667875" y="64598550"/>
          <a:ext cx="34861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219075</xdr:colOff>
      <xdr:row>172</xdr:row>
      <xdr:rowOff>9525</xdr:rowOff>
    </xdr:from>
    <xdr:to>
      <xdr:col>4</xdr:col>
      <xdr:colOff>800100</xdr:colOff>
      <xdr:row>172</xdr:row>
      <xdr:rowOff>9525</xdr:rowOff>
    </xdr:to>
    <xdr:sp macro="" textlink="">
      <xdr:nvSpPr>
        <xdr:cNvPr id="9" name="Line 6"/>
        <xdr:cNvSpPr>
          <a:spLocks noChangeShapeType="1"/>
        </xdr:cNvSpPr>
      </xdr:nvSpPr>
      <xdr:spPr bwMode="auto">
        <a:xfrm>
          <a:off x="981075" y="64608075"/>
          <a:ext cx="41148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66675</xdr:colOff>
      <xdr:row>37</xdr:row>
      <xdr:rowOff>1000125</xdr:rowOff>
    </xdr:from>
    <xdr:to>
      <xdr:col>27</xdr:col>
      <xdr:colOff>0</xdr:colOff>
      <xdr:row>37</xdr:row>
      <xdr:rowOff>1000125</xdr:rowOff>
    </xdr:to>
    <xdr:sp macro="" textlink="">
      <xdr:nvSpPr>
        <xdr:cNvPr id="10" name="Line 5"/>
        <xdr:cNvSpPr>
          <a:spLocks noChangeShapeType="1"/>
        </xdr:cNvSpPr>
      </xdr:nvSpPr>
      <xdr:spPr bwMode="auto">
        <a:xfrm>
          <a:off x="9667875" y="19640550"/>
          <a:ext cx="34861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219075</xdr:colOff>
      <xdr:row>38</xdr:row>
      <xdr:rowOff>9525</xdr:rowOff>
    </xdr:from>
    <xdr:to>
      <xdr:col>4</xdr:col>
      <xdr:colOff>800100</xdr:colOff>
      <xdr:row>38</xdr:row>
      <xdr:rowOff>9525</xdr:rowOff>
    </xdr:to>
    <xdr:sp macro="" textlink="">
      <xdr:nvSpPr>
        <xdr:cNvPr id="11" name="Line 6"/>
        <xdr:cNvSpPr>
          <a:spLocks noChangeShapeType="1"/>
        </xdr:cNvSpPr>
      </xdr:nvSpPr>
      <xdr:spPr bwMode="auto">
        <a:xfrm>
          <a:off x="981075" y="19650075"/>
          <a:ext cx="41148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66675</xdr:colOff>
      <xdr:row>82</xdr:row>
      <xdr:rowOff>1000125</xdr:rowOff>
    </xdr:from>
    <xdr:to>
      <xdr:col>27</xdr:col>
      <xdr:colOff>0</xdr:colOff>
      <xdr:row>82</xdr:row>
      <xdr:rowOff>1000125</xdr:rowOff>
    </xdr:to>
    <xdr:sp macro="" textlink="">
      <xdr:nvSpPr>
        <xdr:cNvPr id="12" name="Line 5"/>
        <xdr:cNvSpPr>
          <a:spLocks noChangeShapeType="1"/>
        </xdr:cNvSpPr>
      </xdr:nvSpPr>
      <xdr:spPr bwMode="auto">
        <a:xfrm>
          <a:off x="9667875" y="35480625"/>
          <a:ext cx="34861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219075</xdr:colOff>
      <xdr:row>83</xdr:row>
      <xdr:rowOff>9525</xdr:rowOff>
    </xdr:from>
    <xdr:to>
      <xdr:col>4</xdr:col>
      <xdr:colOff>800100</xdr:colOff>
      <xdr:row>83</xdr:row>
      <xdr:rowOff>9525</xdr:rowOff>
    </xdr:to>
    <xdr:sp macro="" textlink="">
      <xdr:nvSpPr>
        <xdr:cNvPr id="13" name="Line 6"/>
        <xdr:cNvSpPr>
          <a:spLocks noChangeShapeType="1"/>
        </xdr:cNvSpPr>
      </xdr:nvSpPr>
      <xdr:spPr bwMode="auto">
        <a:xfrm>
          <a:off x="981075" y="35490150"/>
          <a:ext cx="41148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66675</xdr:colOff>
      <xdr:row>126</xdr:row>
      <xdr:rowOff>1000125</xdr:rowOff>
    </xdr:from>
    <xdr:to>
      <xdr:col>27</xdr:col>
      <xdr:colOff>0</xdr:colOff>
      <xdr:row>126</xdr:row>
      <xdr:rowOff>1000125</xdr:rowOff>
    </xdr:to>
    <xdr:sp macro="" textlink="">
      <xdr:nvSpPr>
        <xdr:cNvPr id="14" name="Line 5"/>
        <xdr:cNvSpPr>
          <a:spLocks noChangeShapeType="1"/>
        </xdr:cNvSpPr>
      </xdr:nvSpPr>
      <xdr:spPr bwMode="auto">
        <a:xfrm>
          <a:off x="9667875" y="49168050"/>
          <a:ext cx="34861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219075</xdr:colOff>
      <xdr:row>127</xdr:row>
      <xdr:rowOff>9525</xdr:rowOff>
    </xdr:from>
    <xdr:to>
      <xdr:col>4</xdr:col>
      <xdr:colOff>800100</xdr:colOff>
      <xdr:row>127</xdr:row>
      <xdr:rowOff>9525</xdr:rowOff>
    </xdr:to>
    <xdr:sp macro="" textlink="">
      <xdr:nvSpPr>
        <xdr:cNvPr id="15" name="Line 6"/>
        <xdr:cNvSpPr>
          <a:spLocks noChangeShapeType="1"/>
        </xdr:cNvSpPr>
      </xdr:nvSpPr>
      <xdr:spPr bwMode="auto">
        <a:xfrm>
          <a:off x="981075" y="49177575"/>
          <a:ext cx="41148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26570</xdr:colOff>
      <xdr:row>172</xdr:row>
      <xdr:rowOff>0</xdr:rowOff>
    </xdr:from>
    <xdr:to>
      <xdr:col>26</xdr:col>
      <xdr:colOff>481264</xdr:colOff>
      <xdr:row>172</xdr:row>
      <xdr:rowOff>0</xdr:rowOff>
    </xdr:to>
    <xdr:sp macro="" textlink="">
      <xdr:nvSpPr>
        <xdr:cNvPr id="16" name="Line 5"/>
        <xdr:cNvSpPr>
          <a:spLocks noChangeShapeType="1"/>
        </xdr:cNvSpPr>
      </xdr:nvSpPr>
      <xdr:spPr bwMode="auto">
        <a:xfrm>
          <a:off x="9627770" y="64598550"/>
          <a:ext cx="3416969"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219075</xdr:colOff>
      <xdr:row>172</xdr:row>
      <xdr:rowOff>9525</xdr:rowOff>
    </xdr:from>
    <xdr:to>
      <xdr:col>4</xdr:col>
      <xdr:colOff>800100</xdr:colOff>
      <xdr:row>172</xdr:row>
      <xdr:rowOff>9525</xdr:rowOff>
    </xdr:to>
    <xdr:sp macro="" textlink="">
      <xdr:nvSpPr>
        <xdr:cNvPr id="17" name="Line 6"/>
        <xdr:cNvSpPr>
          <a:spLocks noChangeShapeType="1"/>
        </xdr:cNvSpPr>
      </xdr:nvSpPr>
      <xdr:spPr bwMode="auto">
        <a:xfrm>
          <a:off x="981075" y="64608075"/>
          <a:ext cx="41148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66675</xdr:colOff>
      <xdr:row>37</xdr:row>
      <xdr:rowOff>1000125</xdr:rowOff>
    </xdr:from>
    <xdr:to>
      <xdr:col>27</xdr:col>
      <xdr:colOff>0</xdr:colOff>
      <xdr:row>37</xdr:row>
      <xdr:rowOff>1000125</xdr:rowOff>
    </xdr:to>
    <xdr:sp macro="" textlink="">
      <xdr:nvSpPr>
        <xdr:cNvPr id="19" name="Line 5"/>
        <xdr:cNvSpPr>
          <a:spLocks noChangeShapeType="1"/>
        </xdr:cNvSpPr>
      </xdr:nvSpPr>
      <xdr:spPr bwMode="auto">
        <a:xfrm>
          <a:off x="9667875" y="19640550"/>
          <a:ext cx="34861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219075</xdr:colOff>
      <xdr:row>38</xdr:row>
      <xdr:rowOff>9525</xdr:rowOff>
    </xdr:from>
    <xdr:to>
      <xdr:col>4</xdr:col>
      <xdr:colOff>800100</xdr:colOff>
      <xdr:row>38</xdr:row>
      <xdr:rowOff>9525</xdr:rowOff>
    </xdr:to>
    <xdr:sp macro="" textlink="">
      <xdr:nvSpPr>
        <xdr:cNvPr id="20" name="Line 6"/>
        <xdr:cNvSpPr>
          <a:spLocks noChangeShapeType="1"/>
        </xdr:cNvSpPr>
      </xdr:nvSpPr>
      <xdr:spPr bwMode="auto">
        <a:xfrm>
          <a:off x="981075" y="19650075"/>
          <a:ext cx="41148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66675</xdr:colOff>
      <xdr:row>82</xdr:row>
      <xdr:rowOff>1000125</xdr:rowOff>
    </xdr:from>
    <xdr:to>
      <xdr:col>27</xdr:col>
      <xdr:colOff>0</xdr:colOff>
      <xdr:row>82</xdr:row>
      <xdr:rowOff>1000125</xdr:rowOff>
    </xdr:to>
    <xdr:sp macro="" textlink="">
      <xdr:nvSpPr>
        <xdr:cNvPr id="21" name="Line 5"/>
        <xdr:cNvSpPr>
          <a:spLocks noChangeShapeType="1"/>
        </xdr:cNvSpPr>
      </xdr:nvSpPr>
      <xdr:spPr bwMode="auto">
        <a:xfrm>
          <a:off x="9667875" y="35480625"/>
          <a:ext cx="34861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219075</xdr:colOff>
      <xdr:row>83</xdr:row>
      <xdr:rowOff>9525</xdr:rowOff>
    </xdr:from>
    <xdr:to>
      <xdr:col>4</xdr:col>
      <xdr:colOff>800100</xdr:colOff>
      <xdr:row>83</xdr:row>
      <xdr:rowOff>9525</xdr:rowOff>
    </xdr:to>
    <xdr:sp macro="" textlink="">
      <xdr:nvSpPr>
        <xdr:cNvPr id="22" name="Line 6"/>
        <xdr:cNvSpPr>
          <a:spLocks noChangeShapeType="1"/>
        </xdr:cNvSpPr>
      </xdr:nvSpPr>
      <xdr:spPr bwMode="auto">
        <a:xfrm>
          <a:off x="981075" y="35490150"/>
          <a:ext cx="41148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66675</xdr:colOff>
      <xdr:row>126</xdr:row>
      <xdr:rowOff>1000125</xdr:rowOff>
    </xdr:from>
    <xdr:to>
      <xdr:col>27</xdr:col>
      <xdr:colOff>0</xdr:colOff>
      <xdr:row>126</xdr:row>
      <xdr:rowOff>1000125</xdr:rowOff>
    </xdr:to>
    <xdr:sp macro="" textlink="">
      <xdr:nvSpPr>
        <xdr:cNvPr id="23" name="Line 5"/>
        <xdr:cNvSpPr>
          <a:spLocks noChangeShapeType="1"/>
        </xdr:cNvSpPr>
      </xdr:nvSpPr>
      <xdr:spPr bwMode="auto">
        <a:xfrm>
          <a:off x="9667875" y="49168050"/>
          <a:ext cx="34861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219075</xdr:colOff>
      <xdr:row>127</xdr:row>
      <xdr:rowOff>9525</xdr:rowOff>
    </xdr:from>
    <xdr:to>
      <xdr:col>4</xdr:col>
      <xdr:colOff>800100</xdr:colOff>
      <xdr:row>127</xdr:row>
      <xdr:rowOff>9525</xdr:rowOff>
    </xdr:to>
    <xdr:sp macro="" textlink="">
      <xdr:nvSpPr>
        <xdr:cNvPr id="24" name="Line 6"/>
        <xdr:cNvSpPr>
          <a:spLocks noChangeShapeType="1"/>
        </xdr:cNvSpPr>
      </xdr:nvSpPr>
      <xdr:spPr bwMode="auto">
        <a:xfrm>
          <a:off x="981075" y="49177575"/>
          <a:ext cx="41148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66675</xdr:colOff>
      <xdr:row>171</xdr:row>
      <xdr:rowOff>1000125</xdr:rowOff>
    </xdr:from>
    <xdr:to>
      <xdr:col>27</xdr:col>
      <xdr:colOff>0</xdr:colOff>
      <xdr:row>171</xdr:row>
      <xdr:rowOff>1000125</xdr:rowOff>
    </xdr:to>
    <xdr:sp macro="" textlink="">
      <xdr:nvSpPr>
        <xdr:cNvPr id="25" name="Line 5"/>
        <xdr:cNvSpPr>
          <a:spLocks noChangeShapeType="1"/>
        </xdr:cNvSpPr>
      </xdr:nvSpPr>
      <xdr:spPr bwMode="auto">
        <a:xfrm>
          <a:off x="9667875" y="64598550"/>
          <a:ext cx="34861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219075</xdr:colOff>
      <xdr:row>172</xdr:row>
      <xdr:rowOff>9525</xdr:rowOff>
    </xdr:from>
    <xdr:to>
      <xdr:col>4</xdr:col>
      <xdr:colOff>800100</xdr:colOff>
      <xdr:row>172</xdr:row>
      <xdr:rowOff>9525</xdr:rowOff>
    </xdr:to>
    <xdr:sp macro="" textlink="">
      <xdr:nvSpPr>
        <xdr:cNvPr id="26" name="Line 6"/>
        <xdr:cNvSpPr>
          <a:spLocks noChangeShapeType="1"/>
        </xdr:cNvSpPr>
      </xdr:nvSpPr>
      <xdr:spPr bwMode="auto">
        <a:xfrm>
          <a:off x="981075" y="64608075"/>
          <a:ext cx="41148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66675</xdr:colOff>
      <xdr:row>37</xdr:row>
      <xdr:rowOff>1000125</xdr:rowOff>
    </xdr:from>
    <xdr:to>
      <xdr:col>27</xdr:col>
      <xdr:colOff>0</xdr:colOff>
      <xdr:row>37</xdr:row>
      <xdr:rowOff>1000125</xdr:rowOff>
    </xdr:to>
    <xdr:sp macro="" textlink="">
      <xdr:nvSpPr>
        <xdr:cNvPr id="27" name="Line 5"/>
        <xdr:cNvSpPr>
          <a:spLocks noChangeShapeType="1"/>
        </xdr:cNvSpPr>
      </xdr:nvSpPr>
      <xdr:spPr bwMode="auto">
        <a:xfrm>
          <a:off x="9667875" y="19640550"/>
          <a:ext cx="34861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219075</xdr:colOff>
      <xdr:row>38</xdr:row>
      <xdr:rowOff>9525</xdr:rowOff>
    </xdr:from>
    <xdr:to>
      <xdr:col>4</xdr:col>
      <xdr:colOff>800100</xdr:colOff>
      <xdr:row>38</xdr:row>
      <xdr:rowOff>9525</xdr:rowOff>
    </xdr:to>
    <xdr:sp macro="" textlink="">
      <xdr:nvSpPr>
        <xdr:cNvPr id="28" name="Line 6"/>
        <xdr:cNvSpPr>
          <a:spLocks noChangeShapeType="1"/>
        </xdr:cNvSpPr>
      </xdr:nvSpPr>
      <xdr:spPr bwMode="auto">
        <a:xfrm>
          <a:off x="981075" y="19650075"/>
          <a:ext cx="41148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66675</xdr:colOff>
      <xdr:row>82</xdr:row>
      <xdr:rowOff>1000125</xdr:rowOff>
    </xdr:from>
    <xdr:to>
      <xdr:col>27</xdr:col>
      <xdr:colOff>0</xdr:colOff>
      <xdr:row>82</xdr:row>
      <xdr:rowOff>1000125</xdr:rowOff>
    </xdr:to>
    <xdr:sp macro="" textlink="">
      <xdr:nvSpPr>
        <xdr:cNvPr id="29" name="Line 5"/>
        <xdr:cNvSpPr>
          <a:spLocks noChangeShapeType="1"/>
        </xdr:cNvSpPr>
      </xdr:nvSpPr>
      <xdr:spPr bwMode="auto">
        <a:xfrm>
          <a:off x="9667875" y="35480625"/>
          <a:ext cx="34861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219075</xdr:colOff>
      <xdr:row>83</xdr:row>
      <xdr:rowOff>9525</xdr:rowOff>
    </xdr:from>
    <xdr:to>
      <xdr:col>4</xdr:col>
      <xdr:colOff>800100</xdr:colOff>
      <xdr:row>83</xdr:row>
      <xdr:rowOff>9525</xdr:rowOff>
    </xdr:to>
    <xdr:sp macro="" textlink="">
      <xdr:nvSpPr>
        <xdr:cNvPr id="30" name="Line 6"/>
        <xdr:cNvSpPr>
          <a:spLocks noChangeShapeType="1"/>
        </xdr:cNvSpPr>
      </xdr:nvSpPr>
      <xdr:spPr bwMode="auto">
        <a:xfrm>
          <a:off x="981075" y="35490150"/>
          <a:ext cx="41148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66675</xdr:colOff>
      <xdr:row>126</xdr:row>
      <xdr:rowOff>1000125</xdr:rowOff>
    </xdr:from>
    <xdr:to>
      <xdr:col>27</xdr:col>
      <xdr:colOff>0</xdr:colOff>
      <xdr:row>126</xdr:row>
      <xdr:rowOff>1000125</xdr:rowOff>
    </xdr:to>
    <xdr:sp macro="" textlink="">
      <xdr:nvSpPr>
        <xdr:cNvPr id="31" name="Line 5"/>
        <xdr:cNvSpPr>
          <a:spLocks noChangeShapeType="1"/>
        </xdr:cNvSpPr>
      </xdr:nvSpPr>
      <xdr:spPr bwMode="auto">
        <a:xfrm>
          <a:off x="9667875" y="49168050"/>
          <a:ext cx="34861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219075</xdr:colOff>
      <xdr:row>127</xdr:row>
      <xdr:rowOff>9525</xdr:rowOff>
    </xdr:from>
    <xdr:to>
      <xdr:col>4</xdr:col>
      <xdr:colOff>800100</xdr:colOff>
      <xdr:row>127</xdr:row>
      <xdr:rowOff>9525</xdr:rowOff>
    </xdr:to>
    <xdr:sp macro="" textlink="">
      <xdr:nvSpPr>
        <xdr:cNvPr id="32" name="Line 6"/>
        <xdr:cNvSpPr>
          <a:spLocks noChangeShapeType="1"/>
        </xdr:cNvSpPr>
      </xdr:nvSpPr>
      <xdr:spPr bwMode="auto">
        <a:xfrm>
          <a:off x="981075" y="49177575"/>
          <a:ext cx="41148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26570</xdr:colOff>
      <xdr:row>172</xdr:row>
      <xdr:rowOff>0</xdr:rowOff>
    </xdr:from>
    <xdr:to>
      <xdr:col>26</xdr:col>
      <xdr:colOff>481264</xdr:colOff>
      <xdr:row>172</xdr:row>
      <xdr:rowOff>0</xdr:rowOff>
    </xdr:to>
    <xdr:sp macro="" textlink="">
      <xdr:nvSpPr>
        <xdr:cNvPr id="33" name="Line 5"/>
        <xdr:cNvSpPr>
          <a:spLocks noChangeShapeType="1"/>
        </xdr:cNvSpPr>
      </xdr:nvSpPr>
      <xdr:spPr bwMode="auto">
        <a:xfrm>
          <a:off x="9627770" y="64598550"/>
          <a:ext cx="3416969"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219075</xdr:colOff>
      <xdr:row>172</xdr:row>
      <xdr:rowOff>9525</xdr:rowOff>
    </xdr:from>
    <xdr:to>
      <xdr:col>4</xdr:col>
      <xdr:colOff>800100</xdr:colOff>
      <xdr:row>172</xdr:row>
      <xdr:rowOff>9525</xdr:rowOff>
    </xdr:to>
    <xdr:sp macro="" textlink="">
      <xdr:nvSpPr>
        <xdr:cNvPr id="34" name="Line 6"/>
        <xdr:cNvSpPr>
          <a:spLocks noChangeShapeType="1"/>
        </xdr:cNvSpPr>
      </xdr:nvSpPr>
      <xdr:spPr bwMode="auto">
        <a:xfrm>
          <a:off x="981075" y="64608075"/>
          <a:ext cx="41148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16</xdr:col>
      <xdr:colOff>66675</xdr:colOff>
      <xdr:row>37</xdr:row>
      <xdr:rowOff>1000125</xdr:rowOff>
    </xdr:from>
    <xdr:to>
      <xdr:col>28</xdr:col>
      <xdr:colOff>0</xdr:colOff>
      <xdr:row>37</xdr:row>
      <xdr:rowOff>1000125</xdr:rowOff>
    </xdr:to>
    <xdr:sp macro="" textlink="">
      <xdr:nvSpPr>
        <xdr:cNvPr id="6" name="Line 5"/>
        <xdr:cNvSpPr>
          <a:spLocks noChangeShapeType="1"/>
        </xdr:cNvSpPr>
      </xdr:nvSpPr>
      <xdr:spPr bwMode="auto">
        <a:xfrm>
          <a:off x="8439150" y="14868525"/>
          <a:ext cx="32194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219075</xdr:colOff>
      <xdr:row>38</xdr:row>
      <xdr:rowOff>9525</xdr:rowOff>
    </xdr:from>
    <xdr:to>
      <xdr:col>4</xdr:col>
      <xdr:colOff>800100</xdr:colOff>
      <xdr:row>38</xdr:row>
      <xdr:rowOff>9525</xdr:rowOff>
    </xdr:to>
    <xdr:sp macro="" textlink="">
      <xdr:nvSpPr>
        <xdr:cNvPr id="7" name="Line 6"/>
        <xdr:cNvSpPr>
          <a:spLocks noChangeShapeType="1"/>
        </xdr:cNvSpPr>
      </xdr:nvSpPr>
      <xdr:spPr bwMode="auto">
        <a:xfrm>
          <a:off x="571500" y="14878050"/>
          <a:ext cx="42481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66675</xdr:colOff>
      <xdr:row>81</xdr:row>
      <xdr:rowOff>1000125</xdr:rowOff>
    </xdr:from>
    <xdr:to>
      <xdr:col>28</xdr:col>
      <xdr:colOff>0</xdr:colOff>
      <xdr:row>81</xdr:row>
      <xdr:rowOff>1000125</xdr:rowOff>
    </xdr:to>
    <xdr:sp macro="" textlink="">
      <xdr:nvSpPr>
        <xdr:cNvPr id="8" name="Line 5"/>
        <xdr:cNvSpPr>
          <a:spLocks noChangeShapeType="1"/>
        </xdr:cNvSpPr>
      </xdr:nvSpPr>
      <xdr:spPr bwMode="auto">
        <a:xfrm>
          <a:off x="8439150" y="31803975"/>
          <a:ext cx="32194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219075</xdr:colOff>
      <xdr:row>82</xdr:row>
      <xdr:rowOff>9525</xdr:rowOff>
    </xdr:from>
    <xdr:to>
      <xdr:col>4</xdr:col>
      <xdr:colOff>800100</xdr:colOff>
      <xdr:row>82</xdr:row>
      <xdr:rowOff>9525</xdr:rowOff>
    </xdr:to>
    <xdr:sp macro="" textlink="">
      <xdr:nvSpPr>
        <xdr:cNvPr id="9" name="Line 6"/>
        <xdr:cNvSpPr>
          <a:spLocks noChangeShapeType="1"/>
        </xdr:cNvSpPr>
      </xdr:nvSpPr>
      <xdr:spPr bwMode="auto">
        <a:xfrm>
          <a:off x="571500" y="31813500"/>
          <a:ext cx="42481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15</xdr:col>
      <xdr:colOff>66675</xdr:colOff>
      <xdr:row>36</xdr:row>
      <xdr:rowOff>1000125</xdr:rowOff>
    </xdr:from>
    <xdr:to>
      <xdr:col>27</xdr:col>
      <xdr:colOff>0</xdr:colOff>
      <xdr:row>36</xdr:row>
      <xdr:rowOff>1000125</xdr:rowOff>
    </xdr:to>
    <xdr:sp macro="" textlink="">
      <xdr:nvSpPr>
        <xdr:cNvPr id="2" name="Line 5"/>
        <xdr:cNvSpPr>
          <a:spLocks noChangeShapeType="1"/>
        </xdr:cNvSpPr>
      </xdr:nvSpPr>
      <xdr:spPr bwMode="auto">
        <a:xfrm>
          <a:off x="9753600" y="17392650"/>
          <a:ext cx="34385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219075</xdr:colOff>
      <xdr:row>37</xdr:row>
      <xdr:rowOff>9525</xdr:rowOff>
    </xdr:from>
    <xdr:to>
      <xdr:col>4</xdr:col>
      <xdr:colOff>800100</xdr:colOff>
      <xdr:row>37</xdr:row>
      <xdr:rowOff>9525</xdr:rowOff>
    </xdr:to>
    <xdr:sp macro="" textlink="">
      <xdr:nvSpPr>
        <xdr:cNvPr id="3" name="Line 6"/>
        <xdr:cNvSpPr>
          <a:spLocks noChangeShapeType="1"/>
        </xdr:cNvSpPr>
      </xdr:nvSpPr>
      <xdr:spPr bwMode="auto">
        <a:xfrm>
          <a:off x="981075" y="17402175"/>
          <a:ext cx="46482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66675</xdr:colOff>
      <xdr:row>79</xdr:row>
      <xdr:rowOff>1000125</xdr:rowOff>
    </xdr:from>
    <xdr:to>
      <xdr:col>27</xdr:col>
      <xdr:colOff>0</xdr:colOff>
      <xdr:row>79</xdr:row>
      <xdr:rowOff>1000125</xdr:rowOff>
    </xdr:to>
    <xdr:sp macro="" textlink="">
      <xdr:nvSpPr>
        <xdr:cNvPr id="4" name="Line 5"/>
        <xdr:cNvSpPr>
          <a:spLocks noChangeShapeType="1"/>
        </xdr:cNvSpPr>
      </xdr:nvSpPr>
      <xdr:spPr bwMode="auto">
        <a:xfrm>
          <a:off x="9753600" y="35318700"/>
          <a:ext cx="34385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219075</xdr:colOff>
      <xdr:row>80</xdr:row>
      <xdr:rowOff>9525</xdr:rowOff>
    </xdr:from>
    <xdr:to>
      <xdr:col>4</xdr:col>
      <xdr:colOff>800100</xdr:colOff>
      <xdr:row>80</xdr:row>
      <xdr:rowOff>9525</xdr:rowOff>
    </xdr:to>
    <xdr:sp macro="" textlink="">
      <xdr:nvSpPr>
        <xdr:cNvPr id="5" name="Line 6"/>
        <xdr:cNvSpPr>
          <a:spLocks noChangeShapeType="1"/>
        </xdr:cNvSpPr>
      </xdr:nvSpPr>
      <xdr:spPr bwMode="auto">
        <a:xfrm>
          <a:off x="981075" y="35328225"/>
          <a:ext cx="46482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66675</xdr:colOff>
      <xdr:row>124</xdr:row>
      <xdr:rowOff>1000125</xdr:rowOff>
    </xdr:from>
    <xdr:to>
      <xdr:col>27</xdr:col>
      <xdr:colOff>0</xdr:colOff>
      <xdr:row>124</xdr:row>
      <xdr:rowOff>1000125</xdr:rowOff>
    </xdr:to>
    <xdr:sp macro="" textlink="">
      <xdr:nvSpPr>
        <xdr:cNvPr id="6" name="Line 5"/>
        <xdr:cNvSpPr>
          <a:spLocks noChangeShapeType="1"/>
        </xdr:cNvSpPr>
      </xdr:nvSpPr>
      <xdr:spPr bwMode="auto">
        <a:xfrm>
          <a:off x="9753600" y="53111400"/>
          <a:ext cx="34385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219075</xdr:colOff>
      <xdr:row>125</xdr:row>
      <xdr:rowOff>9525</xdr:rowOff>
    </xdr:from>
    <xdr:to>
      <xdr:col>4</xdr:col>
      <xdr:colOff>800100</xdr:colOff>
      <xdr:row>125</xdr:row>
      <xdr:rowOff>9525</xdr:rowOff>
    </xdr:to>
    <xdr:sp macro="" textlink="">
      <xdr:nvSpPr>
        <xdr:cNvPr id="7" name="Line 6"/>
        <xdr:cNvSpPr>
          <a:spLocks noChangeShapeType="1"/>
        </xdr:cNvSpPr>
      </xdr:nvSpPr>
      <xdr:spPr bwMode="auto">
        <a:xfrm>
          <a:off x="981075" y="53120925"/>
          <a:ext cx="46482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66675</xdr:colOff>
      <xdr:row>36</xdr:row>
      <xdr:rowOff>1000125</xdr:rowOff>
    </xdr:from>
    <xdr:to>
      <xdr:col>27</xdr:col>
      <xdr:colOff>0</xdr:colOff>
      <xdr:row>36</xdr:row>
      <xdr:rowOff>1000125</xdr:rowOff>
    </xdr:to>
    <xdr:sp macro="" textlink="">
      <xdr:nvSpPr>
        <xdr:cNvPr id="8" name="Line 5"/>
        <xdr:cNvSpPr>
          <a:spLocks noChangeShapeType="1"/>
        </xdr:cNvSpPr>
      </xdr:nvSpPr>
      <xdr:spPr bwMode="auto">
        <a:xfrm>
          <a:off x="9753600" y="17392650"/>
          <a:ext cx="34385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219075</xdr:colOff>
      <xdr:row>37</xdr:row>
      <xdr:rowOff>9525</xdr:rowOff>
    </xdr:from>
    <xdr:to>
      <xdr:col>4</xdr:col>
      <xdr:colOff>800100</xdr:colOff>
      <xdr:row>37</xdr:row>
      <xdr:rowOff>9525</xdr:rowOff>
    </xdr:to>
    <xdr:sp macro="" textlink="">
      <xdr:nvSpPr>
        <xdr:cNvPr id="9" name="Line 6"/>
        <xdr:cNvSpPr>
          <a:spLocks noChangeShapeType="1"/>
        </xdr:cNvSpPr>
      </xdr:nvSpPr>
      <xdr:spPr bwMode="auto">
        <a:xfrm>
          <a:off x="981075" y="17402175"/>
          <a:ext cx="46482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66675</xdr:colOff>
      <xdr:row>80</xdr:row>
      <xdr:rowOff>4233</xdr:rowOff>
    </xdr:from>
    <xdr:to>
      <xdr:col>27</xdr:col>
      <xdr:colOff>0</xdr:colOff>
      <xdr:row>80</xdr:row>
      <xdr:rowOff>4233</xdr:rowOff>
    </xdr:to>
    <xdr:sp macro="" textlink="">
      <xdr:nvSpPr>
        <xdr:cNvPr id="10" name="Line 5"/>
        <xdr:cNvSpPr>
          <a:spLocks noChangeShapeType="1"/>
        </xdr:cNvSpPr>
      </xdr:nvSpPr>
      <xdr:spPr bwMode="auto">
        <a:xfrm>
          <a:off x="9753600" y="35322933"/>
          <a:ext cx="34385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219075</xdr:colOff>
      <xdr:row>80</xdr:row>
      <xdr:rowOff>9525</xdr:rowOff>
    </xdr:from>
    <xdr:to>
      <xdr:col>4</xdr:col>
      <xdr:colOff>800100</xdr:colOff>
      <xdr:row>80</xdr:row>
      <xdr:rowOff>9525</xdr:rowOff>
    </xdr:to>
    <xdr:sp macro="" textlink="">
      <xdr:nvSpPr>
        <xdr:cNvPr id="11" name="Line 6"/>
        <xdr:cNvSpPr>
          <a:spLocks noChangeShapeType="1"/>
        </xdr:cNvSpPr>
      </xdr:nvSpPr>
      <xdr:spPr bwMode="auto">
        <a:xfrm>
          <a:off x="981075" y="35328225"/>
          <a:ext cx="46482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66675</xdr:colOff>
      <xdr:row>124</xdr:row>
      <xdr:rowOff>1000125</xdr:rowOff>
    </xdr:from>
    <xdr:to>
      <xdr:col>27</xdr:col>
      <xdr:colOff>0</xdr:colOff>
      <xdr:row>124</xdr:row>
      <xdr:rowOff>1000125</xdr:rowOff>
    </xdr:to>
    <xdr:sp macro="" textlink="">
      <xdr:nvSpPr>
        <xdr:cNvPr id="12" name="Line 5"/>
        <xdr:cNvSpPr>
          <a:spLocks noChangeShapeType="1"/>
        </xdr:cNvSpPr>
      </xdr:nvSpPr>
      <xdr:spPr bwMode="auto">
        <a:xfrm>
          <a:off x="9753600" y="53111400"/>
          <a:ext cx="34385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219075</xdr:colOff>
      <xdr:row>125</xdr:row>
      <xdr:rowOff>9525</xdr:rowOff>
    </xdr:from>
    <xdr:to>
      <xdr:col>4</xdr:col>
      <xdr:colOff>800100</xdr:colOff>
      <xdr:row>125</xdr:row>
      <xdr:rowOff>9525</xdr:rowOff>
    </xdr:to>
    <xdr:sp macro="" textlink="">
      <xdr:nvSpPr>
        <xdr:cNvPr id="13" name="Line 6"/>
        <xdr:cNvSpPr>
          <a:spLocks noChangeShapeType="1"/>
        </xdr:cNvSpPr>
      </xdr:nvSpPr>
      <xdr:spPr bwMode="auto">
        <a:xfrm>
          <a:off x="981075" y="53120925"/>
          <a:ext cx="46482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38100</xdr:colOff>
      <xdr:row>1</xdr:row>
      <xdr:rowOff>38101</xdr:rowOff>
    </xdr:from>
    <xdr:to>
      <xdr:col>0</xdr:col>
      <xdr:colOff>1219200</xdr:colOff>
      <xdr:row>3</xdr:row>
      <xdr:rowOff>171450</xdr:rowOff>
    </xdr:to>
    <xdr:pic>
      <xdr:nvPicPr>
        <xdr:cNvPr id="2" name="image1.jpeg" descr="image1.jpe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238126"/>
          <a:ext cx="1181100" cy="8477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TEQ%20Indicadores%20Resultados%202017/POAFederal%203erCuat%202017.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CEDULA- académico"/>
      <sheetName val="2.-CEDULA-vinculación"/>
      <sheetName val="3.-CEDULA -gestión"/>
      <sheetName val="4.-CEDULA-equidad"/>
    </sheetNames>
    <sheetDataSet>
      <sheetData sheetId="0"/>
      <sheetData sheetId="1"/>
      <sheetData sheetId="2"/>
      <sheetData sheetId="3">
        <row r="17">
          <cell r="AX17" t="str">
            <v>Cursos impartidos sobre equidad de género</v>
          </cell>
        </row>
        <row r="18">
          <cell r="AX18" t="str">
            <v>Indicador: Porcentaje de estudiantes mujeres atendidas en la institución</v>
          </cell>
        </row>
        <row r="19">
          <cell r="AX19" t="str">
            <v>Indicador: Porcentaje de estudiantes mujeres becadas</v>
          </cell>
        </row>
        <row r="20">
          <cell r="AX20" t="str">
            <v>Certificación en el  Modelo de Equidad de Género (MEG)</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AG313"/>
  <sheetViews>
    <sheetView tabSelected="1" workbookViewId="0">
      <selection activeCell="A4" sqref="A4:G4"/>
    </sheetView>
  </sheetViews>
  <sheetFormatPr baseColWidth="10" defaultRowHeight="20.25" customHeight="1" x14ac:dyDescent="0.25"/>
  <cols>
    <col min="1" max="1" width="33" style="31" customWidth="1"/>
    <col min="2" max="3" width="13.42578125" style="31" customWidth="1"/>
    <col min="4" max="5" width="13.42578125" style="56" customWidth="1"/>
    <col min="6" max="6" width="13.42578125" style="31" customWidth="1"/>
    <col min="7" max="7" width="11.28515625" style="31" customWidth="1"/>
    <col min="8" max="33" width="11.42578125" style="28"/>
    <col min="34" max="16384" width="11.42578125" style="31"/>
  </cols>
  <sheetData>
    <row r="1" spans="1:7" s="28" customFormat="1" ht="20.25" customHeight="1" x14ac:dyDescent="0.25">
      <c r="D1" s="29"/>
      <c r="E1" s="29"/>
    </row>
    <row r="2" spans="1:7" s="28" customFormat="1" ht="20.25" customHeight="1" x14ac:dyDescent="0.25">
      <c r="D2" s="29"/>
      <c r="E2" s="29"/>
      <c r="G2" s="30"/>
    </row>
    <row r="3" spans="1:7" s="28" customFormat="1" ht="20.25" customHeight="1" thickBot="1" x14ac:dyDescent="0.3">
      <c r="D3" s="29"/>
      <c r="E3" s="29"/>
    </row>
    <row r="4" spans="1:7" ht="27" customHeight="1" x14ac:dyDescent="0.25">
      <c r="A4" s="866" t="s">
        <v>460</v>
      </c>
      <c r="B4" s="867"/>
      <c r="C4" s="867"/>
      <c r="D4" s="867"/>
      <c r="E4" s="867"/>
      <c r="F4" s="867"/>
      <c r="G4" s="868"/>
    </row>
    <row r="5" spans="1:7" ht="20.25" customHeight="1" x14ac:dyDescent="0.25">
      <c r="A5" s="254" t="s">
        <v>22</v>
      </c>
      <c r="B5" s="255"/>
      <c r="C5" s="255"/>
      <c r="D5" s="255"/>
      <c r="E5" s="255"/>
      <c r="F5" s="255"/>
      <c r="G5" s="256"/>
    </row>
    <row r="6" spans="1:7" ht="20.25" customHeight="1" thickBot="1" x14ac:dyDescent="0.3">
      <c r="A6" s="254" t="s">
        <v>70</v>
      </c>
      <c r="B6" s="255"/>
      <c r="C6" s="255"/>
      <c r="D6" s="255"/>
      <c r="E6" s="255"/>
      <c r="F6" s="255"/>
      <c r="G6" s="256"/>
    </row>
    <row r="7" spans="1:7" ht="20.25" customHeight="1" thickBot="1" x14ac:dyDescent="0.3">
      <c r="A7" s="32"/>
      <c r="B7" s="257" t="s">
        <v>3</v>
      </c>
      <c r="C7" s="257"/>
      <c r="D7" s="257"/>
      <c r="E7" s="257"/>
      <c r="F7" s="257"/>
      <c r="G7" s="32"/>
    </row>
    <row r="8" spans="1:7" ht="16.5" customHeight="1" x14ac:dyDescent="0.25">
      <c r="A8" s="33" t="s">
        <v>0</v>
      </c>
      <c r="B8" s="258" t="s">
        <v>5</v>
      </c>
      <c r="C8" s="34" t="s">
        <v>10</v>
      </c>
      <c r="D8" s="260" t="s">
        <v>1</v>
      </c>
      <c r="E8" s="260" t="s">
        <v>2</v>
      </c>
      <c r="F8" s="262" t="s">
        <v>6</v>
      </c>
      <c r="G8" s="33" t="s">
        <v>4</v>
      </c>
    </row>
    <row r="9" spans="1:7" ht="15" customHeight="1" thickBot="1" x14ac:dyDescent="0.3">
      <c r="A9" s="35"/>
      <c r="B9" s="259"/>
      <c r="C9" s="36" t="s">
        <v>11</v>
      </c>
      <c r="D9" s="261"/>
      <c r="E9" s="261"/>
      <c r="F9" s="263"/>
      <c r="G9" s="33"/>
    </row>
    <row r="10" spans="1:7" s="28" customFormat="1" ht="13.5" customHeight="1" thickBot="1" x14ac:dyDescent="0.3">
      <c r="A10" s="37"/>
      <c r="B10" s="38">
        <v>1</v>
      </c>
      <c r="C10" s="38">
        <v>2</v>
      </c>
      <c r="D10" s="38" t="s">
        <v>8</v>
      </c>
      <c r="E10" s="38">
        <v>4</v>
      </c>
      <c r="F10" s="39">
        <v>5</v>
      </c>
      <c r="G10" s="40" t="s">
        <v>9</v>
      </c>
    </row>
    <row r="11" spans="1:7" s="28" customFormat="1" ht="20.25" customHeight="1" x14ac:dyDescent="0.25">
      <c r="A11" s="865" t="s">
        <v>12</v>
      </c>
      <c r="B11" s="41"/>
      <c r="C11" s="41"/>
      <c r="D11" s="41"/>
      <c r="E11" s="41"/>
      <c r="F11" s="41"/>
      <c r="G11" s="42"/>
    </row>
    <row r="12" spans="1:7" s="28" customFormat="1" ht="22.5" x14ac:dyDescent="0.25">
      <c r="A12" s="43" t="s">
        <v>23</v>
      </c>
      <c r="B12" s="41"/>
      <c r="C12" s="41"/>
      <c r="D12" s="41"/>
      <c r="E12" s="41"/>
      <c r="F12" s="41"/>
      <c r="G12" s="42"/>
    </row>
    <row r="13" spans="1:7" s="28" customFormat="1" ht="19.5" customHeight="1" x14ac:dyDescent="0.25">
      <c r="A13" s="43" t="s">
        <v>13</v>
      </c>
      <c r="B13" s="41"/>
      <c r="C13" s="41"/>
      <c r="D13" s="41"/>
      <c r="E13" s="41"/>
      <c r="F13" s="41"/>
      <c r="G13" s="42"/>
    </row>
    <row r="14" spans="1:7" s="28" customFormat="1" ht="18" customHeight="1" x14ac:dyDescent="0.25">
      <c r="A14" s="43" t="s">
        <v>14</v>
      </c>
      <c r="B14" s="41"/>
      <c r="C14" s="41"/>
      <c r="D14" s="41"/>
      <c r="E14" s="41"/>
      <c r="F14" s="41"/>
      <c r="G14" s="42"/>
    </row>
    <row r="15" spans="1:7" s="28" customFormat="1" ht="19.5" customHeight="1" x14ac:dyDescent="0.25">
      <c r="A15" s="43" t="s">
        <v>24</v>
      </c>
      <c r="B15" s="41"/>
      <c r="C15" s="41"/>
      <c r="D15" s="41"/>
      <c r="E15" s="41"/>
      <c r="F15" s="41"/>
      <c r="G15" s="42"/>
    </row>
    <row r="16" spans="1:7" s="28" customFormat="1" ht="19.5" customHeight="1" x14ac:dyDescent="0.25">
      <c r="A16" s="43" t="s">
        <v>25</v>
      </c>
      <c r="B16" s="44">
        <v>263823952</v>
      </c>
      <c r="C16" s="44">
        <v>24315546</v>
      </c>
      <c r="D16" s="44">
        <v>288139498</v>
      </c>
      <c r="E16" s="44">
        <v>286588632</v>
      </c>
      <c r="F16" s="44">
        <v>285616237</v>
      </c>
      <c r="G16" s="44">
        <v>1550866</v>
      </c>
    </row>
    <row r="17" spans="1:7" s="28" customFormat="1" ht="18.75" customHeight="1" x14ac:dyDescent="0.25">
      <c r="A17" s="43" t="s">
        <v>26</v>
      </c>
      <c r="B17" s="41"/>
      <c r="C17" s="41"/>
      <c r="D17" s="41"/>
      <c r="E17" s="41"/>
      <c r="F17" s="41"/>
      <c r="G17" s="42"/>
    </row>
    <row r="18" spans="1:7" s="28" customFormat="1" ht="27.75" customHeight="1" x14ac:dyDescent="0.25">
      <c r="A18" s="43" t="s">
        <v>15</v>
      </c>
      <c r="B18" s="41"/>
      <c r="C18" s="41"/>
      <c r="D18" s="41"/>
      <c r="E18" s="41"/>
      <c r="F18" s="41"/>
      <c r="G18" s="42"/>
    </row>
    <row r="19" spans="1:7" s="28" customFormat="1" ht="16.5" customHeight="1" x14ac:dyDescent="0.25">
      <c r="A19" s="43" t="s">
        <v>16</v>
      </c>
      <c r="B19" s="41"/>
      <c r="C19" s="41"/>
      <c r="D19" s="41"/>
      <c r="E19" s="41"/>
      <c r="F19" s="41"/>
      <c r="G19" s="42"/>
    </row>
    <row r="20" spans="1:7" s="28" customFormat="1" ht="16.5" customHeight="1" x14ac:dyDescent="0.25">
      <c r="A20" s="43" t="s">
        <v>17</v>
      </c>
      <c r="B20" s="41"/>
      <c r="C20" s="41"/>
      <c r="D20" s="41"/>
      <c r="E20" s="41"/>
      <c r="F20" s="41"/>
      <c r="G20" s="42"/>
    </row>
    <row r="21" spans="1:7" s="28" customFormat="1" ht="28.5" customHeight="1" x14ac:dyDescent="0.25">
      <c r="A21" s="43" t="s">
        <v>27</v>
      </c>
      <c r="B21" s="41"/>
      <c r="C21" s="41"/>
      <c r="D21" s="41"/>
      <c r="E21" s="41"/>
      <c r="F21" s="41"/>
      <c r="G21" s="42"/>
    </row>
    <row r="22" spans="1:7" s="28" customFormat="1" ht="15.75" customHeight="1" x14ac:dyDescent="0.25">
      <c r="A22" s="43" t="s">
        <v>18</v>
      </c>
      <c r="B22" s="41"/>
      <c r="C22" s="41"/>
      <c r="D22" s="41"/>
      <c r="E22" s="41"/>
      <c r="F22" s="41"/>
      <c r="G22" s="42"/>
    </row>
    <row r="23" spans="1:7" s="28" customFormat="1" ht="15.75" customHeight="1" x14ac:dyDescent="0.25">
      <c r="A23" s="43" t="s">
        <v>19</v>
      </c>
      <c r="B23" s="41"/>
      <c r="C23" s="41"/>
      <c r="D23" s="41"/>
      <c r="E23" s="41"/>
      <c r="F23" s="41"/>
      <c r="G23" s="42"/>
    </row>
    <row r="24" spans="1:7" s="28" customFormat="1" ht="15.75" customHeight="1" x14ac:dyDescent="0.25">
      <c r="A24" s="43" t="s">
        <v>20</v>
      </c>
      <c r="B24" s="41"/>
      <c r="C24" s="41"/>
      <c r="D24" s="41"/>
      <c r="E24" s="41"/>
      <c r="F24" s="41"/>
      <c r="G24" s="42"/>
    </row>
    <row r="25" spans="1:7" s="28" customFormat="1" ht="22.5" x14ac:dyDescent="0.25">
      <c r="A25" s="43" t="s">
        <v>65</v>
      </c>
      <c r="B25" s="41"/>
      <c r="C25" s="41"/>
      <c r="D25" s="41"/>
      <c r="E25" s="41"/>
      <c r="F25" s="41"/>
      <c r="G25" s="42"/>
    </row>
    <row r="26" spans="1:7" s="28" customFormat="1" ht="22.5" x14ac:dyDescent="0.25">
      <c r="A26" s="43" t="s">
        <v>21</v>
      </c>
      <c r="B26" s="41"/>
      <c r="C26" s="41"/>
      <c r="D26" s="41"/>
      <c r="E26" s="41"/>
      <c r="F26" s="41"/>
      <c r="G26" s="42"/>
    </row>
    <row r="27" spans="1:7" s="28" customFormat="1" ht="19.5" customHeight="1" x14ac:dyDescent="0.25">
      <c r="A27" s="43" t="s">
        <v>28</v>
      </c>
      <c r="B27" s="41"/>
      <c r="C27" s="41"/>
      <c r="D27" s="41"/>
      <c r="E27" s="41"/>
      <c r="F27" s="41"/>
      <c r="G27" s="42"/>
    </row>
    <row r="28" spans="1:7" s="28" customFormat="1" ht="19.5" customHeight="1" x14ac:dyDescent="0.25">
      <c r="A28" s="43" t="s">
        <v>29</v>
      </c>
      <c r="B28" s="41"/>
      <c r="C28" s="41"/>
      <c r="D28" s="41"/>
      <c r="E28" s="41"/>
      <c r="F28" s="41"/>
      <c r="G28" s="42"/>
    </row>
    <row r="29" spans="1:7" s="28" customFormat="1" ht="19.5" customHeight="1" x14ac:dyDescent="0.25">
      <c r="A29" s="43" t="s">
        <v>30</v>
      </c>
      <c r="B29" s="41"/>
      <c r="C29" s="41"/>
      <c r="D29" s="41"/>
      <c r="E29" s="41"/>
      <c r="F29" s="41"/>
      <c r="G29" s="42"/>
    </row>
    <row r="30" spans="1:7" s="28" customFormat="1" ht="19.5" customHeight="1" x14ac:dyDescent="0.25">
      <c r="A30" s="43" t="s">
        <v>31</v>
      </c>
      <c r="B30" s="41"/>
      <c r="C30" s="41"/>
      <c r="D30" s="41"/>
      <c r="E30" s="41"/>
      <c r="F30" s="41"/>
      <c r="G30" s="42"/>
    </row>
    <row r="31" spans="1:7" s="28" customFormat="1" ht="16.5" customHeight="1" x14ac:dyDescent="0.25">
      <c r="A31" s="43" t="s">
        <v>32</v>
      </c>
      <c r="B31" s="41"/>
      <c r="C31" s="41"/>
      <c r="D31" s="41"/>
      <c r="E31" s="41"/>
      <c r="F31" s="41"/>
      <c r="G31" s="42"/>
    </row>
    <row r="32" spans="1:7" s="28" customFormat="1" ht="19.5" customHeight="1" x14ac:dyDescent="0.25">
      <c r="A32" s="43" t="s">
        <v>37</v>
      </c>
      <c r="B32" s="41"/>
      <c r="C32" s="41"/>
      <c r="D32" s="41"/>
      <c r="E32" s="41"/>
      <c r="F32" s="41"/>
      <c r="G32" s="42"/>
    </row>
    <row r="33" spans="1:7" s="28" customFormat="1" ht="15.75" customHeight="1" x14ac:dyDescent="0.25">
      <c r="A33" s="43" t="s">
        <v>38</v>
      </c>
      <c r="B33" s="41"/>
      <c r="C33" s="41"/>
      <c r="D33" s="41"/>
      <c r="E33" s="41"/>
      <c r="F33" s="41"/>
      <c r="G33" s="42"/>
    </row>
    <row r="34" spans="1:7" s="28" customFormat="1" ht="15" x14ac:dyDescent="0.25">
      <c r="A34" s="43" t="s">
        <v>39</v>
      </c>
      <c r="B34" s="41"/>
      <c r="C34" s="41"/>
      <c r="D34" s="41"/>
      <c r="E34" s="41"/>
      <c r="F34" s="41"/>
      <c r="G34" s="42"/>
    </row>
    <row r="35" spans="1:7" s="28" customFormat="1" ht="22.5" x14ac:dyDescent="0.25">
      <c r="A35" s="43" t="s">
        <v>33</v>
      </c>
      <c r="B35" s="41"/>
      <c r="C35" s="41"/>
      <c r="D35" s="41"/>
      <c r="E35" s="41"/>
      <c r="F35" s="41"/>
      <c r="G35" s="42"/>
    </row>
    <row r="36" spans="1:7" s="28" customFormat="1" ht="27" customHeight="1" x14ac:dyDescent="0.25">
      <c r="A36" s="43" t="s">
        <v>40</v>
      </c>
      <c r="B36" s="41"/>
      <c r="C36" s="41"/>
      <c r="D36" s="41"/>
      <c r="E36" s="41"/>
      <c r="F36" s="41"/>
      <c r="G36" s="42"/>
    </row>
    <row r="37" spans="1:7" s="28" customFormat="1" ht="15" x14ac:dyDescent="0.25">
      <c r="A37" s="43" t="s">
        <v>41</v>
      </c>
      <c r="B37" s="41"/>
      <c r="C37" s="41"/>
      <c r="D37" s="41"/>
      <c r="E37" s="41"/>
      <c r="F37" s="41"/>
      <c r="G37" s="42"/>
    </row>
    <row r="38" spans="1:7" s="28" customFormat="1" ht="25.5" customHeight="1" x14ac:dyDescent="0.25">
      <c r="A38" s="45" t="s">
        <v>34</v>
      </c>
      <c r="B38" s="41"/>
      <c r="C38" s="41"/>
      <c r="D38" s="41"/>
      <c r="E38" s="41"/>
      <c r="F38" s="41"/>
      <c r="G38" s="42"/>
    </row>
    <row r="39" spans="1:7" s="28" customFormat="1" ht="22.5" x14ac:dyDescent="0.25">
      <c r="A39" s="45" t="s">
        <v>35</v>
      </c>
      <c r="B39" s="41"/>
      <c r="C39" s="41"/>
      <c r="D39" s="41"/>
      <c r="E39" s="41"/>
      <c r="F39" s="41"/>
      <c r="G39" s="42"/>
    </row>
    <row r="40" spans="1:7" s="28" customFormat="1" ht="24.75" customHeight="1" thickBot="1" x14ac:dyDescent="0.3">
      <c r="A40" s="45" t="s">
        <v>36</v>
      </c>
      <c r="B40" s="41"/>
      <c r="C40" s="41"/>
      <c r="D40" s="41"/>
      <c r="E40" s="41"/>
      <c r="F40" s="41"/>
      <c r="G40" s="42"/>
    </row>
    <row r="41" spans="1:7" ht="20.25" customHeight="1" thickBot="1" x14ac:dyDescent="0.3">
      <c r="A41" s="46" t="s">
        <v>7</v>
      </c>
      <c r="B41" s="47">
        <f t="shared" ref="B41:G41" si="0">SUM(B11:B40)</f>
        <v>263823952</v>
      </c>
      <c r="C41" s="47">
        <f t="shared" si="0"/>
        <v>24315546</v>
      </c>
      <c r="D41" s="47">
        <f t="shared" si="0"/>
        <v>288139498</v>
      </c>
      <c r="E41" s="47">
        <f t="shared" si="0"/>
        <v>286588632</v>
      </c>
      <c r="F41" s="47">
        <f t="shared" si="0"/>
        <v>285616237</v>
      </c>
      <c r="G41" s="47">
        <f t="shared" si="0"/>
        <v>1550866</v>
      </c>
    </row>
    <row r="42" spans="1:7" s="28" customFormat="1" ht="4.5" customHeight="1" thickBot="1" x14ac:dyDescent="0.3">
      <c r="D42" s="29"/>
      <c r="E42" s="29"/>
      <c r="G42" s="28" t="s">
        <v>42</v>
      </c>
    </row>
    <row r="43" spans="1:7" s="28" customFormat="1" ht="20.25" customHeight="1" x14ac:dyDescent="0.25">
      <c r="A43" s="48"/>
      <c r="B43" s="49"/>
      <c r="C43" s="49"/>
      <c r="D43" s="50"/>
      <c r="E43" s="50"/>
      <c r="F43" s="49"/>
      <c r="G43" s="51"/>
    </row>
    <row r="44" spans="1:7" s="28" customFormat="1" ht="20.25" customHeight="1" x14ac:dyDescent="0.25">
      <c r="A44" s="248" t="s">
        <v>66</v>
      </c>
      <c r="B44" s="249"/>
      <c r="C44" s="249"/>
      <c r="D44" s="249" t="s">
        <v>66</v>
      </c>
      <c r="E44" s="249"/>
      <c r="F44" s="249"/>
      <c r="G44" s="250"/>
    </row>
    <row r="45" spans="1:7" s="28" customFormat="1" ht="20.25" customHeight="1" x14ac:dyDescent="0.25">
      <c r="A45" s="251" t="s">
        <v>63</v>
      </c>
      <c r="B45" s="252"/>
      <c r="C45" s="252"/>
      <c r="D45" s="252" t="s">
        <v>67</v>
      </c>
      <c r="E45" s="252"/>
      <c r="F45" s="252"/>
      <c r="G45" s="253"/>
    </row>
    <row r="46" spans="1:7" s="28" customFormat="1" ht="20.25" customHeight="1" x14ac:dyDescent="0.25">
      <c r="A46" s="251" t="s">
        <v>64</v>
      </c>
      <c r="B46" s="252"/>
      <c r="C46" s="252"/>
      <c r="D46" s="252" t="s">
        <v>68</v>
      </c>
      <c r="E46" s="252"/>
      <c r="F46" s="252"/>
      <c r="G46" s="253"/>
    </row>
    <row r="47" spans="1:7" s="28" customFormat="1" ht="22.5" customHeight="1" x14ac:dyDescent="0.25">
      <c r="A47" s="245" t="s">
        <v>62</v>
      </c>
      <c r="B47" s="246"/>
      <c r="C47" s="246"/>
      <c r="D47" s="246"/>
      <c r="E47" s="246"/>
      <c r="F47" s="246"/>
      <c r="G47" s="247"/>
    </row>
    <row r="48" spans="1:7" s="28" customFormat="1" ht="3.75" customHeight="1" thickBot="1" x14ac:dyDescent="0.3">
      <c r="A48" s="52"/>
      <c r="B48" s="53"/>
      <c r="C48" s="53"/>
      <c r="D48" s="54"/>
      <c r="E48" s="54"/>
      <c r="F48" s="53"/>
      <c r="G48" s="55"/>
    </row>
    <row r="49" spans="4:5" s="28" customFormat="1" ht="20.25" customHeight="1" x14ac:dyDescent="0.25">
      <c r="D49" s="29"/>
      <c r="E49" s="29"/>
    </row>
    <row r="50" spans="4:5" s="28" customFormat="1" ht="20.25" customHeight="1" x14ac:dyDescent="0.25">
      <c r="D50" s="29"/>
      <c r="E50" s="29"/>
    </row>
    <row r="51" spans="4:5" s="28" customFormat="1" ht="31.5" customHeight="1" x14ac:dyDescent="0.25">
      <c r="D51" s="29"/>
      <c r="E51" s="29"/>
    </row>
    <row r="52" spans="4:5" s="28" customFormat="1" ht="20.25" customHeight="1" x14ac:dyDescent="0.25">
      <c r="D52" s="29"/>
      <c r="E52" s="29"/>
    </row>
    <row r="53" spans="4:5" s="28" customFormat="1" ht="20.25" customHeight="1" x14ac:dyDescent="0.25">
      <c r="D53" s="29"/>
      <c r="E53" s="29"/>
    </row>
    <row r="54" spans="4:5" s="28" customFormat="1" ht="20.25" customHeight="1" x14ac:dyDescent="0.25">
      <c r="D54" s="29"/>
      <c r="E54" s="29"/>
    </row>
    <row r="55" spans="4:5" s="28" customFormat="1" ht="20.25" customHeight="1" x14ac:dyDescent="0.25">
      <c r="D55" s="29"/>
      <c r="E55" s="29"/>
    </row>
    <row r="56" spans="4:5" s="28" customFormat="1" ht="20.25" customHeight="1" x14ac:dyDescent="0.25">
      <c r="D56" s="29"/>
      <c r="E56" s="29"/>
    </row>
    <row r="57" spans="4:5" s="28" customFormat="1" ht="20.25" customHeight="1" x14ac:dyDescent="0.25">
      <c r="D57" s="29"/>
      <c r="E57" s="29"/>
    </row>
    <row r="58" spans="4:5" s="28" customFormat="1" ht="20.25" customHeight="1" x14ac:dyDescent="0.25">
      <c r="D58" s="29"/>
      <c r="E58" s="29"/>
    </row>
    <row r="59" spans="4:5" s="28" customFormat="1" ht="20.25" customHeight="1" x14ac:dyDescent="0.25">
      <c r="D59" s="29"/>
      <c r="E59" s="29"/>
    </row>
    <row r="60" spans="4:5" s="28" customFormat="1" ht="20.25" customHeight="1" x14ac:dyDescent="0.25">
      <c r="D60" s="29"/>
      <c r="E60" s="29"/>
    </row>
    <row r="61" spans="4:5" s="28" customFormat="1" ht="20.25" customHeight="1" x14ac:dyDescent="0.25">
      <c r="D61" s="29"/>
      <c r="E61" s="29"/>
    </row>
    <row r="62" spans="4:5" s="28" customFormat="1" ht="20.25" customHeight="1" x14ac:dyDescent="0.25">
      <c r="D62" s="29"/>
      <c r="E62" s="29"/>
    </row>
    <row r="63" spans="4:5" s="28" customFormat="1" ht="20.25" customHeight="1" x14ac:dyDescent="0.25">
      <c r="D63" s="29"/>
      <c r="E63" s="29"/>
    </row>
    <row r="64" spans="4:5" s="28" customFormat="1" ht="20.25" customHeight="1" x14ac:dyDescent="0.25">
      <c r="D64" s="29"/>
      <c r="E64" s="29"/>
    </row>
    <row r="65" spans="4:5" s="28" customFormat="1" ht="20.25" customHeight="1" x14ac:dyDescent="0.25">
      <c r="D65" s="29"/>
      <c r="E65" s="29"/>
    </row>
    <row r="66" spans="4:5" s="28" customFormat="1" ht="20.25" customHeight="1" x14ac:dyDescent="0.25">
      <c r="D66" s="29"/>
      <c r="E66" s="29"/>
    </row>
    <row r="67" spans="4:5" s="28" customFormat="1" ht="20.25" customHeight="1" x14ac:dyDescent="0.25">
      <c r="D67" s="29"/>
      <c r="E67" s="29"/>
    </row>
    <row r="68" spans="4:5" s="28" customFormat="1" ht="20.25" customHeight="1" x14ac:dyDescent="0.25">
      <c r="D68" s="29"/>
      <c r="E68" s="29"/>
    </row>
    <row r="69" spans="4:5" s="28" customFormat="1" ht="20.25" customHeight="1" x14ac:dyDescent="0.25">
      <c r="D69" s="29"/>
      <c r="E69" s="29"/>
    </row>
    <row r="70" spans="4:5" s="28" customFormat="1" ht="20.25" customHeight="1" x14ac:dyDescent="0.25">
      <c r="D70" s="29"/>
      <c r="E70" s="29"/>
    </row>
    <row r="71" spans="4:5" s="28" customFormat="1" ht="20.25" customHeight="1" x14ac:dyDescent="0.25">
      <c r="D71" s="29"/>
      <c r="E71" s="29"/>
    </row>
    <row r="72" spans="4:5" s="28" customFormat="1" ht="20.25" customHeight="1" x14ac:dyDescent="0.25">
      <c r="D72" s="29"/>
      <c r="E72" s="29"/>
    </row>
    <row r="73" spans="4:5" s="28" customFormat="1" ht="20.25" customHeight="1" x14ac:dyDescent="0.25">
      <c r="D73" s="29"/>
      <c r="E73" s="29"/>
    </row>
    <row r="74" spans="4:5" s="28" customFormat="1" ht="20.25" customHeight="1" x14ac:dyDescent="0.25">
      <c r="D74" s="29"/>
      <c r="E74" s="29"/>
    </row>
    <row r="75" spans="4:5" s="28" customFormat="1" ht="20.25" customHeight="1" x14ac:dyDescent="0.25">
      <c r="D75" s="29"/>
      <c r="E75" s="29"/>
    </row>
    <row r="76" spans="4:5" s="28" customFormat="1" ht="20.25" customHeight="1" x14ac:dyDescent="0.25">
      <c r="D76" s="29"/>
      <c r="E76" s="29"/>
    </row>
    <row r="77" spans="4:5" s="28" customFormat="1" ht="20.25" customHeight="1" x14ac:dyDescent="0.25">
      <c r="D77" s="29"/>
      <c r="E77" s="29"/>
    </row>
    <row r="78" spans="4:5" s="28" customFormat="1" ht="20.25" customHeight="1" x14ac:dyDescent="0.25">
      <c r="D78" s="29"/>
      <c r="E78" s="29"/>
    </row>
    <row r="79" spans="4:5" s="28" customFormat="1" ht="20.25" customHeight="1" x14ac:dyDescent="0.25">
      <c r="D79" s="29"/>
      <c r="E79" s="29"/>
    </row>
    <row r="80" spans="4:5" s="28" customFormat="1" ht="20.25" customHeight="1" x14ac:dyDescent="0.25">
      <c r="D80" s="29"/>
      <c r="E80" s="29"/>
    </row>
    <row r="81" spans="4:5" s="28" customFormat="1" ht="20.25" customHeight="1" x14ac:dyDescent="0.25">
      <c r="D81" s="29"/>
      <c r="E81" s="29"/>
    </row>
    <row r="82" spans="4:5" s="28" customFormat="1" ht="20.25" customHeight="1" x14ac:dyDescent="0.25">
      <c r="D82" s="29"/>
      <c r="E82" s="29"/>
    </row>
    <row r="83" spans="4:5" s="28" customFormat="1" ht="20.25" customHeight="1" x14ac:dyDescent="0.25">
      <c r="D83" s="29"/>
      <c r="E83" s="29"/>
    </row>
    <row r="84" spans="4:5" s="28" customFormat="1" ht="20.25" customHeight="1" x14ac:dyDescent="0.25">
      <c r="D84" s="29"/>
      <c r="E84" s="29"/>
    </row>
    <row r="85" spans="4:5" s="28" customFormat="1" ht="20.25" customHeight="1" x14ac:dyDescent="0.25">
      <c r="D85" s="29"/>
      <c r="E85" s="29"/>
    </row>
    <row r="86" spans="4:5" s="28" customFormat="1" ht="20.25" customHeight="1" x14ac:dyDescent="0.25">
      <c r="D86" s="29"/>
      <c r="E86" s="29"/>
    </row>
    <row r="87" spans="4:5" s="28" customFormat="1" ht="20.25" customHeight="1" x14ac:dyDescent="0.25">
      <c r="D87" s="29"/>
      <c r="E87" s="29"/>
    </row>
    <row r="88" spans="4:5" s="28" customFormat="1" ht="20.25" customHeight="1" x14ac:dyDescent="0.25">
      <c r="D88" s="29"/>
      <c r="E88" s="29"/>
    </row>
    <row r="89" spans="4:5" s="28" customFormat="1" ht="20.25" customHeight="1" x14ac:dyDescent="0.25">
      <c r="D89" s="29"/>
      <c r="E89" s="29"/>
    </row>
    <row r="90" spans="4:5" s="28" customFormat="1" ht="20.25" customHeight="1" x14ac:dyDescent="0.25">
      <c r="D90" s="29"/>
      <c r="E90" s="29"/>
    </row>
    <row r="91" spans="4:5" s="28" customFormat="1" ht="20.25" customHeight="1" x14ac:dyDescent="0.25">
      <c r="D91" s="29"/>
      <c r="E91" s="29"/>
    </row>
    <row r="92" spans="4:5" s="28" customFormat="1" ht="20.25" customHeight="1" x14ac:dyDescent="0.25">
      <c r="D92" s="29"/>
      <c r="E92" s="29"/>
    </row>
    <row r="93" spans="4:5" s="28" customFormat="1" ht="20.25" customHeight="1" x14ac:dyDescent="0.25">
      <c r="D93" s="29"/>
      <c r="E93" s="29"/>
    </row>
    <row r="94" spans="4:5" s="28" customFormat="1" ht="20.25" customHeight="1" x14ac:dyDescent="0.25">
      <c r="D94" s="29"/>
      <c r="E94" s="29"/>
    </row>
    <row r="95" spans="4:5" s="28" customFormat="1" ht="20.25" customHeight="1" x14ac:dyDescent="0.25">
      <c r="D95" s="29"/>
      <c r="E95" s="29"/>
    </row>
    <row r="96" spans="4:5" s="28" customFormat="1" ht="20.25" customHeight="1" x14ac:dyDescent="0.25">
      <c r="D96" s="29"/>
      <c r="E96" s="29"/>
    </row>
    <row r="97" spans="4:5" s="28" customFormat="1" ht="20.25" customHeight="1" x14ac:dyDescent="0.25">
      <c r="D97" s="29"/>
      <c r="E97" s="29"/>
    </row>
    <row r="98" spans="4:5" s="28" customFormat="1" ht="20.25" customHeight="1" x14ac:dyDescent="0.25">
      <c r="D98" s="29"/>
      <c r="E98" s="29"/>
    </row>
    <row r="99" spans="4:5" s="28" customFormat="1" ht="20.25" customHeight="1" x14ac:dyDescent="0.25">
      <c r="D99" s="29"/>
      <c r="E99" s="29"/>
    </row>
    <row r="100" spans="4:5" s="28" customFormat="1" ht="20.25" customHeight="1" x14ac:dyDescent="0.25">
      <c r="D100" s="29"/>
      <c r="E100" s="29"/>
    </row>
    <row r="101" spans="4:5" s="28" customFormat="1" ht="20.25" customHeight="1" x14ac:dyDescent="0.25">
      <c r="D101" s="29"/>
      <c r="E101" s="29"/>
    </row>
    <row r="102" spans="4:5" s="28" customFormat="1" ht="20.25" customHeight="1" x14ac:dyDescent="0.25">
      <c r="D102" s="29"/>
      <c r="E102" s="29"/>
    </row>
    <row r="103" spans="4:5" s="28" customFormat="1" ht="20.25" customHeight="1" x14ac:dyDescent="0.25">
      <c r="D103" s="29"/>
      <c r="E103" s="29"/>
    </row>
    <row r="104" spans="4:5" s="28" customFormat="1" ht="20.25" customHeight="1" x14ac:dyDescent="0.25">
      <c r="D104" s="29"/>
      <c r="E104" s="29"/>
    </row>
    <row r="105" spans="4:5" s="28" customFormat="1" ht="20.25" customHeight="1" x14ac:dyDescent="0.25">
      <c r="D105" s="29"/>
      <c r="E105" s="29"/>
    </row>
    <row r="106" spans="4:5" s="28" customFormat="1" ht="20.25" customHeight="1" x14ac:dyDescent="0.25">
      <c r="D106" s="29"/>
      <c r="E106" s="29"/>
    </row>
    <row r="107" spans="4:5" s="28" customFormat="1" ht="20.25" customHeight="1" x14ac:dyDescent="0.25">
      <c r="D107" s="29"/>
      <c r="E107" s="29"/>
    </row>
    <row r="108" spans="4:5" s="28" customFormat="1" ht="20.25" customHeight="1" x14ac:dyDescent="0.25">
      <c r="D108" s="29"/>
      <c r="E108" s="29"/>
    </row>
    <row r="109" spans="4:5" s="28" customFormat="1" ht="20.25" customHeight="1" x14ac:dyDescent="0.25">
      <c r="D109" s="29"/>
      <c r="E109" s="29"/>
    </row>
    <row r="110" spans="4:5" s="28" customFormat="1" ht="20.25" customHeight="1" x14ac:dyDescent="0.25">
      <c r="D110" s="29"/>
      <c r="E110" s="29"/>
    </row>
    <row r="111" spans="4:5" s="28" customFormat="1" ht="20.25" customHeight="1" x14ac:dyDescent="0.25">
      <c r="D111" s="29"/>
      <c r="E111" s="29"/>
    </row>
    <row r="112" spans="4:5" s="28" customFormat="1" ht="20.25" customHeight="1" x14ac:dyDescent="0.25">
      <c r="D112" s="29"/>
      <c r="E112" s="29"/>
    </row>
    <row r="113" spans="4:5" s="28" customFormat="1" ht="20.25" customHeight="1" x14ac:dyDescent="0.25">
      <c r="D113" s="29"/>
      <c r="E113" s="29"/>
    </row>
    <row r="114" spans="4:5" s="28" customFormat="1" ht="20.25" customHeight="1" x14ac:dyDescent="0.25">
      <c r="D114" s="29"/>
      <c r="E114" s="29"/>
    </row>
    <row r="115" spans="4:5" s="28" customFormat="1" ht="20.25" customHeight="1" x14ac:dyDescent="0.25">
      <c r="D115" s="29"/>
      <c r="E115" s="29"/>
    </row>
    <row r="116" spans="4:5" s="28" customFormat="1" ht="20.25" customHeight="1" x14ac:dyDescent="0.25">
      <c r="D116" s="29"/>
      <c r="E116" s="29"/>
    </row>
    <row r="117" spans="4:5" s="28" customFormat="1" ht="20.25" customHeight="1" x14ac:dyDescent="0.25">
      <c r="D117" s="29"/>
      <c r="E117" s="29"/>
    </row>
    <row r="118" spans="4:5" s="28" customFormat="1" ht="20.25" customHeight="1" x14ac:dyDescent="0.25">
      <c r="D118" s="29"/>
      <c r="E118" s="29"/>
    </row>
    <row r="119" spans="4:5" s="28" customFormat="1" ht="20.25" customHeight="1" x14ac:dyDescent="0.25">
      <c r="D119" s="29"/>
      <c r="E119" s="29"/>
    </row>
    <row r="120" spans="4:5" s="28" customFormat="1" ht="20.25" customHeight="1" x14ac:dyDescent="0.25">
      <c r="D120" s="29"/>
      <c r="E120" s="29"/>
    </row>
    <row r="121" spans="4:5" s="28" customFormat="1" ht="20.25" customHeight="1" x14ac:dyDescent="0.25">
      <c r="D121" s="29"/>
      <c r="E121" s="29"/>
    </row>
    <row r="122" spans="4:5" s="28" customFormat="1" ht="20.25" customHeight="1" x14ac:dyDescent="0.25">
      <c r="D122" s="29"/>
      <c r="E122" s="29"/>
    </row>
    <row r="123" spans="4:5" s="28" customFormat="1" ht="20.25" customHeight="1" x14ac:dyDescent="0.25">
      <c r="D123" s="29"/>
      <c r="E123" s="29"/>
    </row>
    <row r="124" spans="4:5" s="28" customFormat="1" ht="20.25" customHeight="1" x14ac:dyDescent="0.25">
      <c r="D124" s="29"/>
      <c r="E124" s="29"/>
    </row>
    <row r="125" spans="4:5" s="28" customFormat="1" ht="20.25" customHeight="1" x14ac:dyDescent="0.25">
      <c r="D125" s="29"/>
      <c r="E125" s="29"/>
    </row>
    <row r="126" spans="4:5" s="28" customFormat="1" ht="20.25" customHeight="1" x14ac:dyDescent="0.25">
      <c r="D126" s="29"/>
      <c r="E126" s="29"/>
    </row>
    <row r="127" spans="4:5" s="28" customFormat="1" ht="20.25" customHeight="1" x14ac:dyDescent="0.25">
      <c r="D127" s="29"/>
      <c r="E127" s="29"/>
    </row>
    <row r="128" spans="4:5" s="28" customFormat="1" ht="20.25" customHeight="1" x14ac:dyDescent="0.25">
      <c r="D128" s="29"/>
      <c r="E128" s="29"/>
    </row>
    <row r="129" spans="4:5" s="28" customFormat="1" ht="20.25" customHeight="1" x14ac:dyDescent="0.25">
      <c r="D129" s="29"/>
      <c r="E129" s="29"/>
    </row>
    <row r="130" spans="4:5" s="28" customFormat="1" ht="20.25" customHeight="1" x14ac:dyDescent="0.25">
      <c r="D130" s="29"/>
      <c r="E130" s="29"/>
    </row>
    <row r="131" spans="4:5" s="28" customFormat="1" ht="20.25" customHeight="1" x14ac:dyDescent="0.25">
      <c r="D131" s="29"/>
      <c r="E131" s="29"/>
    </row>
    <row r="132" spans="4:5" s="28" customFormat="1" ht="20.25" customHeight="1" x14ac:dyDescent="0.25">
      <c r="D132" s="29"/>
      <c r="E132" s="29"/>
    </row>
    <row r="133" spans="4:5" s="28" customFormat="1" ht="20.25" customHeight="1" x14ac:dyDescent="0.25">
      <c r="D133" s="29"/>
      <c r="E133" s="29"/>
    </row>
    <row r="134" spans="4:5" s="28" customFormat="1" ht="20.25" customHeight="1" x14ac:dyDescent="0.25">
      <c r="D134" s="29"/>
      <c r="E134" s="29"/>
    </row>
    <row r="135" spans="4:5" s="28" customFormat="1" ht="20.25" customHeight="1" x14ac:dyDescent="0.25">
      <c r="D135" s="29"/>
      <c r="E135" s="29"/>
    </row>
    <row r="136" spans="4:5" s="28" customFormat="1" ht="20.25" customHeight="1" x14ac:dyDescent="0.25">
      <c r="D136" s="29"/>
      <c r="E136" s="29"/>
    </row>
    <row r="137" spans="4:5" s="28" customFormat="1" ht="20.25" customHeight="1" x14ac:dyDescent="0.25">
      <c r="D137" s="29"/>
      <c r="E137" s="29"/>
    </row>
    <row r="138" spans="4:5" s="28" customFormat="1" ht="20.25" customHeight="1" x14ac:dyDescent="0.25">
      <c r="D138" s="29"/>
      <c r="E138" s="29"/>
    </row>
    <row r="139" spans="4:5" s="28" customFormat="1" ht="20.25" customHeight="1" x14ac:dyDescent="0.25">
      <c r="D139" s="29"/>
      <c r="E139" s="29"/>
    </row>
    <row r="140" spans="4:5" s="28" customFormat="1" ht="20.25" customHeight="1" x14ac:dyDescent="0.25">
      <c r="D140" s="29"/>
      <c r="E140" s="29"/>
    </row>
    <row r="141" spans="4:5" s="28" customFormat="1" ht="20.25" customHeight="1" x14ac:dyDescent="0.25">
      <c r="D141" s="29"/>
      <c r="E141" s="29"/>
    </row>
    <row r="142" spans="4:5" s="28" customFormat="1" ht="20.25" customHeight="1" x14ac:dyDescent="0.25">
      <c r="D142" s="29"/>
      <c r="E142" s="29"/>
    </row>
    <row r="143" spans="4:5" s="28" customFormat="1" ht="20.25" customHeight="1" x14ac:dyDescent="0.25">
      <c r="D143" s="29"/>
      <c r="E143" s="29"/>
    </row>
    <row r="144" spans="4:5" s="28" customFormat="1" ht="20.25" customHeight="1" x14ac:dyDescent="0.25">
      <c r="D144" s="29"/>
      <c r="E144" s="29"/>
    </row>
    <row r="145" spans="4:5" s="28" customFormat="1" ht="20.25" customHeight="1" x14ac:dyDescent="0.25">
      <c r="D145" s="29"/>
      <c r="E145" s="29"/>
    </row>
    <row r="146" spans="4:5" s="28" customFormat="1" ht="20.25" customHeight="1" x14ac:dyDescent="0.25">
      <c r="D146" s="29"/>
      <c r="E146" s="29"/>
    </row>
    <row r="147" spans="4:5" s="28" customFormat="1" ht="20.25" customHeight="1" x14ac:dyDescent="0.25">
      <c r="D147" s="29"/>
      <c r="E147" s="29"/>
    </row>
    <row r="148" spans="4:5" s="28" customFormat="1" ht="20.25" customHeight="1" x14ac:dyDescent="0.25">
      <c r="D148" s="29"/>
      <c r="E148" s="29"/>
    </row>
    <row r="149" spans="4:5" s="28" customFormat="1" ht="20.25" customHeight="1" x14ac:dyDescent="0.25">
      <c r="D149" s="29"/>
      <c r="E149" s="29"/>
    </row>
    <row r="150" spans="4:5" s="28" customFormat="1" ht="20.25" customHeight="1" x14ac:dyDescent="0.25">
      <c r="D150" s="29"/>
      <c r="E150" s="29"/>
    </row>
    <row r="151" spans="4:5" s="28" customFormat="1" ht="20.25" customHeight="1" x14ac:dyDescent="0.25">
      <c r="D151" s="29"/>
      <c r="E151" s="29"/>
    </row>
    <row r="152" spans="4:5" s="28" customFormat="1" ht="20.25" customHeight="1" x14ac:dyDescent="0.25">
      <c r="D152" s="29"/>
      <c r="E152" s="29"/>
    </row>
    <row r="153" spans="4:5" s="28" customFormat="1" ht="20.25" customHeight="1" x14ac:dyDescent="0.25">
      <c r="D153" s="29"/>
      <c r="E153" s="29"/>
    </row>
    <row r="154" spans="4:5" s="28" customFormat="1" ht="20.25" customHeight="1" x14ac:dyDescent="0.25">
      <c r="D154" s="29"/>
      <c r="E154" s="29"/>
    </row>
    <row r="155" spans="4:5" s="28" customFormat="1" ht="20.25" customHeight="1" x14ac:dyDescent="0.25">
      <c r="D155" s="29"/>
      <c r="E155" s="29"/>
    </row>
    <row r="156" spans="4:5" s="28" customFormat="1" ht="20.25" customHeight="1" x14ac:dyDescent="0.25">
      <c r="D156" s="29"/>
      <c r="E156" s="29"/>
    </row>
    <row r="157" spans="4:5" s="28" customFormat="1" ht="20.25" customHeight="1" x14ac:dyDescent="0.25">
      <c r="D157" s="29"/>
      <c r="E157" s="29"/>
    </row>
    <row r="158" spans="4:5" s="28" customFormat="1" ht="20.25" customHeight="1" x14ac:dyDescent="0.25">
      <c r="D158" s="29"/>
      <c r="E158" s="29"/>
    </row>
    <row r="159" spans="4:5" s="28" customFormat="1" ht="20.25" customHeight="1" x14ac:dyDescent="0.25">
      <c r="D159" s="29"/>
      <c r="E159" s="29"/>
    </row>
    <row r="160" spans="4:5" s="28" customFormat="1" ht="20.25" customHeight="1" x14ac:dyDescent="0.25">
      <c r="D160" s="29"/>
      <c r="E160" s="29"/>
    </row>
    <row r="161" spans="4:5" s="28" customFormat="1" ht="20.25" customHeight="1" x14ac:dyDescent="0.25">
      <c r="D161" s="29"/>
      <c r="E161" s="29"/>
    </row>
    <row r="162" spans="4:5" s="28" customFormat="1" ht="20.25" customHeight="1" x14ac:dyDescent="0.25">
      <c r="D162" s="29"/>
      <c r="E162" s="29"/>
    </row>
    <row r="163" spans="4:5" s="28" customFormat="1" ht="20.25" customHeight="1" x14ac:dyDescent="0.25">
      <c r="D163" s="29"/>
      <c r="E163" s="29"/>
    </row>
    <row r="164" spans="4:5" s="28" customFormat="1" ht="20.25" customHeight="1" x14ac:dyDescent="0.25">
      <c r="D164" s="29"/>
      <c r="E164" s="29"/>
    </row>
    <row r="165" spans="4:5" s="28" customFormat="1" ht="20.25" customHeight="1" x14ac:dyDescent="0.25">
      <c r="D165" s="29"/>
      <c r="E165" s="29"/>
    </row>
    <row r="166" spans="4:5" s="28" customFormat="1" ht="20.25" customHeight="1" x14ac:dyDescent="0.25">
      <c r="D166" s="29"/>
      <c r="E166" s="29"/>
    </row>
    <row r="167" spans="4:5" s="28" customFormat="1" ht="20.25" customHeight="1" x14ac:dyDescent="0.25">
      <c r="D167" s="29"/>
      <c r="E167" s="29"/>
    </row>
    <row r="168" spans="4:5" s="28" customFormat="1" ht="20.25" customHeight="1" x14ac:dyDescent="0.25">
      <c r="D168" s="29"/>
      <c r="E168" s="29"/>
    </row>
    <row r="169" spans="4:5" s="28" customFormat="1" ht="20.25" customHeight="1" x14ac:dyDescent="0.25">
      <c r="D169" s="29"/>
      <c r="E169" s="29"/>
    </row>
    <row r="170" spans="4:5" s="28" customFormat="1" ht="20.25" customHeight="1" x14ac:dyDescent="0.25">
      <c r="D170" s="29"/>
      <c r="E170" s="29"/>
    </row>
    <row r="171" spans="4:5" s="28" customFormat="1" ht="20.25" customHeight="1" x14ac:dyDescent="0.25">
      <c r="D171" s="29"/>
      <c r="E171" s="29"/>
    </row>
    <row r="172" spans="4:5" s="28" customFormat="1" ht="20.25" customHeight="1" x14ac:dyDescent="0.25">
      <c r="D172" s="29"/>
      <c r="E172" s="29"/>
    </row>
    <row r="173" spans="4:5" s="28" customFormat="1" ht="20.25" customHeight="1" x14ac:dyDescent="0.25">
      <c r="D173" s="29"/>
      <c r="E173" s="29"/>
    </row>
    <row r="174" spans="4:5" s="28" customFormat="1" ht="20.25" customHeight="1" x14ac:dyDescent="0.25">
      <c r="D174" s="29"/>
      <c r="E174" s="29"/>
    </row>
    <row r="175" spans="4:5" s="28" customFormat="1" ht="20.25" customHeight="1" x14ac:dyDescent="0.25">
      <c r="D175" s="29"/>
      <c r="E175" s="29"/>
    </row>
    <row r="176" spans="4:5" s="28" customFormat="1" ht="20.25" customHeight="1" x14ac:dyDescent="0.25">
      <c r="D176" s="29"/>
      <c r="E176" s="29"/>
    </row>
    <row r="177" spans="4:5" s="28" customFormat="1" ht="20.25" customHeight="1" x14ac:dyDescent="0.25">
      <c r="D177" s="29"/>
      <c r="E177" s="29"/>
    </row>
    <row r="178" spans="4:5" s="28" customFormat="1" ht="20.25" customHeight="1" x14ac:dyDescent="0.25">
      <c r="D178" s="29"/>
      <c r="E178" s="29"/>
    </row>
    <row r="179" spans="4:5" s="28" customFormat="1" ht="20.25" customHeight="1" x14ac:dyDescent="0.25">
      <c r="D179" s="29"/>
      <c r="E179" s="29"/>
    </row>
    <row r="180" spans="4:5" s="28" customFormat="1" ht="20.25" customHeight="1" x14ac:dyDescent="0.25">
      <c r="D180" s="29"/>
      <c r="E180" s="29"/>
    </row>
    <row r="181" spans="4:5" s="28" customFormat="1" ht="20.25" customHeight="1" x14ac:dyDescent="0.25">
      <c r="D181" s="29"/>
      <c r="E181" s="29"/>
    </row>
    <row r="182" spans="4:5" s="28" customFormat="1" ht="20.25" customHeight="1" x14ac:dyDescent="0.25">
      <c r="D182" s="29"/>
      <c r="E182" s="29"/>
    </row>
    <row r="183" spans="4:5" s="28" customFormat="1" ht="20.25" customHeight="1" x14ac:dyDescent="0.25">
      <c r="D183" s="29"/>
      <c r="E183" s="29"/>
    </row>
    <row r="184" spans="4:5" s="28" customFormat="1" ht="20.25" customHeight="1" x14ac:dyDescent="0.25">
      <c r="D184" s="29"/>
      <c r="E184" s="29"/>
    </row>
    <row r="185" spans="4:5" s="28" customFormat="1" ht="20.25" customHeight="1" x14ac:dyDescent="0.25">
      <c r="D185" s="29"/>
      <c r="E185" s="29"/>
    </row>
    <row r="186" spans="4:5" s="28" customFormat="1" ht="20.25" customHeight="1" x14ac:dyDescent="0.25">
      <c r="D186" s="29"/>
      <c r="E186" s="29"/>
    </row>
    <row r="187" spans="4:5" s="28" customFormat="1" ht="20.25" customHeight="1" x14ac:dyDescent="0.25">
      <c r="D187" s="29"/>
      <c r="E187" s="29"/>
    </row>
    <row r="188" spans="4:5" s="28" customFormat="1" ht="20.25" customHeight="1" x14ac:dyDescent="0.25">
      <c r="D188" s="29"/>
      <c r="E188" s="29"/>
    </row>
    <row r="189" spans="4:5" s="28" customFormat="1" ht="20.25" customHeight="1" x14ac:dyDescent="0.25">
      <c r="D189" s="29"/>
      <c r="E189" s="29"/>
    </row>
    <row r="190" spans="4:5" s="28" customFormat="1" ht="20.25" customHeight="1" x14ac:dyDescent="0.25">
      <c r="D190" s="29"/>
      <c r="E190" s="29"/>
    </row>
    <row r="191" spans="4:5" s="28" customFormat="1" ht="20.25" customHeight="1" x14ac:dyDescent="0.25">
      <c r="D191" s="29"/>
      <c r="E191" s="29"/>
    </row>
    <row r="192" spans="4:5" s="28" customFormat="1" ht="20.25" customHeight="1" x14ac:dyDescent="0.25">
      <c r="D192" s="29"/>
      <c r="E192" s="29"/>
    </row>
    <row r="193" spans="4:5" s="28" customFormat="1" ht="20.25" customHeight="1" x14ac:dyDescent="0.25">
      <c r="D193" s="29"/>
      <c r="E193" s="29"/>
    </row>
    <row r="194" spans="4:5" s="28" customFormat="1" ht="20.25" customHeight="1" x14ac:dyDescent="0.25">
      <c r="D194" s="29"/>
      <c r="E194" s="29"/>
    </row>
    <row r="195" spans="4:5" s="28" customFormat="1" ht="20.25" customHeight="1" x14ac:dyDescent="0.25">
      <c r="D195" s="29"/>
      <c r="E195" s="29"/>
    </row>
    <row r="196" spans="4:5" s="28" customFormat="1" ht="20.25" customHeight="1" x14ac:dyDescent="0.25">
      <c r="D196" s="29"/>
      <c r="E196" s="29"/>
    </row>
    <row r="197" spans="4:5" s="28" customFormat="1" ht="20.25" customHeight="1" x14ac:dyDescent="0.25">
      <c r="D197" s="29"/>
      <c r="E197" s="29"/>
    </row>
    <row r="198" spans="4:5" s="28" customFormat="1" ht="20.25" customHeight="1" x14ac:dyDescent="0.25">
      <c r="D198" s="29"/>
      <c r="E198" s="29"/>
    </row>
    <row r="199" spans="4:5" s="28" customFormat="1" ht="20.25" customHeight="1" x14ac:dyDescent="0.25">
      <c r="D199" s="29"/>
      <c r="E199" s="29"/>
    </row>
    <row r="200" spans="4:5" s="28" customFormat="1" ht="20.25" customHeight="1" x14ac:dyDescent="0.25">
      <c r="D200" s="29"/>
      <c r="E200" s="29"/>
    </row>
    <row r="201" spans="4:5" s="28" customFormat="1" ht="20.25" customHeight="1" x14ac:dyDescent="0.25">
      <c r="D201" s="29"/>
      <c r="E201" s="29"/>
    </row>
    <row r="202" spans="4:5" s="28" customFormat="1" ht="20.25" customHeight="1" x14ac:dyDescent="0.25">
      <c r="D202" s="29"/>
      <c r="E202" s="29"/>
    </row>
    <row r="203" spans="4:5" s="28" customFormat="1" ht="20.25" customHeight="1" x14ac:dyDescent="0.25">
      <c r="D203" s="29"/>
      <c r="E203" s="29"/>
    </row>
    <row r="204" spans="4:5" s="28" customFormat="1" ht="20.25" customHeight="1" x14ac:dyDescent="0.25">
      <c r="D204" s="29"/>
      <c r="E204" s="29"/>
    </row>
    <row r="205" spans="4:5" s="28" customFormat="1" ht="20.25" customHeight="1" x14ac:dyDescent="0.25">
      <c r="D205" s="29"/>
      <c r="E205" s="29"/>
    </row>
    <row r="206" spans="4:5" s="28" customFormat="1" ht="20.25" customHeight="1" x14ac:dyDescent="0.25">
      <c r="D206" s="29"/>
      <c r="E206" s="29"/>
    </row>
    <row r="207" spans="4:5" s="28" customFormat="1" ht="20.25" customHeight="1" x14ac:dyDescent="0.25">
      <c r="D207" s="29"/>
      <c r="E207" s="29"/>
    </row>
    <row r="208" spans="4:5" s="28" customFormat="1" ht="20.25" customHeight="1" x14ac:dyDescent="0.25">
      <c r="D208" s="29"/>
      <c r="E208" s="29"/>
    </row>
    <row r="209" spans="4:5" s="28" customFormat="1" ht="20.25" customHeight="1" x14ac:dyDescent="0.25">
      <c r="D209" s="29"/>
      <c r="E209" s="29"/>
    </row>
    <row r="210" spans="4:5" s="28" customFormat="1" ht="20.25" customHeight="1" x14ac:dyDescent="0.25">
      <c r="D210" s="29"/>
      <c r="E210" s="29"/>
    </row>
    <row r="211" spans="4:5" s="28" customFormat="1" ht="20.25" customHeight="1" x14ac:dyDescent="0.25">
      <c r="D211" s="29"/>
      <c r="E211" s="29"/>
    </row>
    <row r="212" spans="4:5" s="28" customFormat="1" ht="20.25" customHeight="1" x14ac:dyDescent="0.25">
      <c r="D212" s="29"/>
      <c r="E212" s="29"/>
    </row>
    <row r="213" spans="4:5" s="28" customFormat="1" ht="20.25" customHeight="1" x14ac:dyDescent="0.25">
      <c r="D213" s="29"/>
      <c r="E213" s="29"/>
    </row>
    <row r="214" spans="4:5" s="28" customFormat="1" ht="20.25" customHeight="1" x14ac:dyDescent="0.25">
      <c r="D214" s="29"/>
      <c r="E214" s="29"/>
    </row>
    <row r="215" spans="4:5" s="28" customFormat="1" ht="20.25" customHeight="1" x14ac:dyDescent="0.25">
      <c r="D215" s="29"/>
      <c r="E215" s="29"/>
    </row>
    <row r="216" spans="4:5" s="28" customFormat="1" ht="20.25" customHeight="1" x14ac:dyDescent="0.25">
      <c r="D216" s="29"/>
      <c r="E216" s="29"/>
    </row>
    <row r="217" spans="4:5" s="28" customFormat="1" ht="20.25" customHeight="1" x14ac:dyDescent="0.25">
      <c r="D217" s="29"/>
      <c r="E217" s="29"/>
    </row>
    <row r="218" spans="4:5" s="28" customFormat="1" ht="20.25" customHeight="1" x14ac:dyDescent="0.25">
      <c r="D218" s="29"/>
      <c r="E218" s="29"/>
    </row>
    <row r="219" spans="4:5" s="28" customFormat="1" ht="20.25" customHeight="1" x14ac:dyDescent="0.25">
      <c r="D219" s="29"/>
      <c r="E219" s="29"/>
    </row>
    <row r="220" spans="4:5" s="28" customFormat="1" ht="20.25" customHeight="1" x14ac:dyDescent="0.25">
      <c r="D220" s="29"/>
      <c r="E220" s="29"/>
    </row>
    <row r="221" spans="4:5" s="28" customFormat="1" ht="20.25" customHeight="1" x14ac:dyDescent="0.25">
      <c r="D221" s="29"/>
      <c r="E221" s="29"/>
    </row>
    <row r="222" spans="4:5" s="28" customFormat="1" ht="20.25" customHeight="1" x14ac:dyDescent="0.25">
      <c r="D222" s="29"/>
      <c r="E222" s="29"/>
    </row>
    <row r="223" spans="4:5" s="28" customFormat="1" ht="20.25" customHeight="1" x14ac:dyDescent="0.25">
      <c r="D223" s="29"/>
      <c r="E223" s="29"/>
    </row>
    <row r="224" spans="4:5" s="28" customFormat="1" ht="20.25" customHeight="1" x14ac:dyDescent="0.25">
      <c r="D224" s="29"/>
      <c r="E224" s="29"/>
    </row>
    <row r="225" spans="4:5" s="28" customFormat="1" ht="20.25" customHeight="1" x14ac:dyDescent="0.25">
      <c r="D225" s="29"/>
      <c r="E225" s="29"/>
    </row>
    <row r="226" spans="4:5" s="28" customFormat="1" ht="20.25" customHeight="1" x14ac:dyDescent="0.25">
      <c r="D226" s="29"/>
      <c r="E226" s="29"/>
    </row>
    <row r="227" spans="4:5" s="28" customFormat="1" ht="20.25" customHeight="1" x14ac:dyDescent="0.25">
      <c r="D227" s="29"/>
      <c r="E227" s="29"/>
    </row>
    <row r="228" spans="4:5" s="28" customFormat="1" ht="20.25" customHeight="1" x14ac:dyDescent="0.25">
      <c r="D228" s="29"/>
      <c r="E228" s="29"/>
    </row>
    <row r="229" spans="4:5" s="28" customFormat="1" ht="20.25" customHeight="1" x14ac:dyDescent="0.25">
      <c r="D229" s="29"/>
      <c r="E229" s="29"/>
    </row>
    <row r="230" spans="4:5" s="28" customFormat="1" ht="20.25" customHeight="1" x14ac:dyDescent="0.25">
      <c r="D230" s="29"/>
      <c r="E230" s="29"/>
    </row>
    <row r="231" spans="4:5" s="28" customFormat="1" ht="20.25" customHeight="1" x14ac:dyDescent="0.25">
      <c r="D231" s="29"/>
      <c r="E231" s="29"/>
    </row>
    <row r="232" spans="4:5" s="28" customFormat="1" ht="20.25" customHeight="1" x14ac:dyDescent="0.25">
      <c r="D232" s="29"/>
      <c r="E232" s="29"/>
    </row>
    <row r="233" spans="4:5" s="28" customFormat="1" ht="20.25" customHeight="1" x14ac:dyDescent="0.25">
      <c r="D233" s="29"/>
      <c r="E233" s="29"/>
    </row>
    <row r="234" spans="4:5" s="28" customFormat="1" ht="20.25" customHeight="1" x14ac:dyDescent="0.25">
      <c r="D234" s="29"/>
      <c r="E234" s="29"/>
    </row>
    <row r="235" spans="4:5" s="28" customFormat="1" ht="20.25" customHeight="1" x14ac:dyDescent="0.25">
      <c r="D235" s="29"/>
      <c r="E235" s="29"/>
    </row>
    <row r="236" spans="4:5" s="28" customFormat="1" ht="20.25" customHeight="1" x14ac:dyDescent="0.25">
      <c r="D236" s="29"/>
      <c r="E236" s="29"/>
    </row>
    <row r="237" spans="4:5" s="28" customFormat="1" ht="20.25" customHeight="1" x14ac:dyDescent="0.25">
      <c r="D237" s="29"/>
      <c r="E237" s="29"/>
    </row>
    <row r="238" spans="4:5" s="28" customFormat="1" ht="20.25" customHeight="1" x14ac:dyDescent="0.25">
      <c r="D238" s="29"/>
      <c r="E238" s="29"/>
    </row>
    <row r="239" spans="4:5" s="28" customFormat="1" ht="20.25" customHeight="1" x14ac:dyDescent="0.25">
      <c r="D239" s="29"/>
      <c r="E239" s="29"/>
    </row>
    <row r="240" spans="4:5" s="28" customFormat="1" ht="20.25" customHeight="1" x14ac:dyDescent="0.25">
      <c r="D240" s="29"/>
      <c r="E240" s="29"/>
    </row>
    <row r="241" spans="4:5" s="28" customFormat="1" ht="20.25" customHeight="1" x14ac:dyDescent="0.25">
      <c r="D241" s="29"/>
      <c r="E241" s="29"/>
    </row>
    <row r="242" spans="4:5" s="28" customFormat="1" ht="20.25" customHeight="1" x14ac:dyDescent="0.25">
      <c r="D242" s="29"/>
      <c r="E242" s="29"/>
    </row>
    <row r="243" spans="4:5" s="28" customFormat="1" ht="20.25" customHeight="1" x14ac:dyDescent="0.25">
      <c r="D243" s="29"/>
      <c r="E243" s="29"/>
    </row>
    <row r="244" spans="4:5" s="28" customFormat="1" ht="20.25" customHeight="1" x14ac:dyDescent="0.25">
      <c r="D244" s="29"/>
      <c r="E244" s="29"/>
    </row>
    <row r="245" spans="4:5" s="28" customFormat="1" ht="20.25" customHeight="1" x14ac:dyDescent="0.25">
      <c r="D245" s="29"/>
      <c r="E245" s="29"/>
    </row>
    <row r="246" spans="4:5" s="28" customFormat="1" ht="20.25" customHeight="1" x14ac:dyDescent="0.25">
      <c r="D246" s="29"/>
      <c r="E246" s="29"/>
    </row>
    <row r="247" spans="4:5" s="28" customFormat="1" ht="20.25" customHeight="1" x14ac:dyDescent="0.25">
      <c r="D247" s="29"/>
      <c r="E247" s="29"/>
    </row>
    <row r="248" spans="4:5" s="28" customFormat="1" ht="20.25" customHeight="1" x14ac:dyDescent="0.25">
      <c r="D248" s="29"/>
      <c r="E248" s="29"/>
    </row>
    <row r="249" spans="4:5" s="28" customFormat="1" ht="20.25" customHeight="1" x14ac:dyDescent="0.25">
      <c r="D249" s="29"/>
      <c r="E249" s="29"/>
    </row>
    <row r="250" spans="4:5" s="28" customFormat="1" ht="20.25" customHeight="1" x14ac:dyDescent="0.25">
      <c r="D250" s="29"/>
      <c r="E250" s="29"/>
    </row>
    <row r="251" spans="4:5" s="28" customFormat="1" ht="20.25" customHeight="1" x14ac:dyDescent="0.25">
      <c r="D251" s="29"/>
      <c r="E251" s="29"/>
    </row>
    <row r="252" spans="4:5" s="28" customFormat="1" ht="20.25" customHeight="1" x14ac:dyDescent="0.25">
      <c r="D252" s="29"/>
      <c r="E252" s="29"/>
    </row>
    <row r="253" spans="4:5" s="28" customFormat="1" ht="20.25" customHeight="1" x14ac:dyDescent="0.25">
      <c r="D253" s="29"/>
      <c r="E253" s="29"/>
    </row>
    <row r="254" spans="4:5" s="28" customFormat="1" ht="20.25" customHeight="1" x14ac:dyDescent="0.25">
      <c r="D254" s="29"/>
      <c r="E254" s="29"/>
    </row>
    <row r="255" spans="4:5" s="28" customFormat="1" ht="20.25" customHeight="1" x14ac:dyDescent="0.25">
      <c r="D255" s="29"/>
      <c r="E255" s="29"/>
    </row>
    <row r="256" spans="4:5" s="28" customFormat="1" ht="20.25" customHeight="1" x14ac:dyDescent="0.25">
      <c r="D256" s="29"/>
      <c r="E256" s="29"/>
    </row>
    <row r="257" spans="4:5" s="28" customFormat="1" ht="20.25" customHeight="1" x14ac:dyDescent="0.25">
      <c r="D257" s="29"/>
      <c r="E257" s="29"/>
    </row>
    <row r="258" spans="4:5" s="28" customFormat="1" ht="20.25" customHeight="1" x14ac:dyDescent="0.25">
      <c r="D258" s="29"/>
      <c r="E258" s="29"/>
    </row>
    <row r="259" spans="4:5" s="28" customFormat="1" ht="20.25" customHeight="1" x14ac:dyDescent="0.25">
      <c r="D259" s="29"/>
      <c r="E259" s="29"/>
    </row>
    <row r="260" spans="4:5" s="28" customFormat="1" ht="20.25" customHeight="1" x14ac:dyDescent="0.25">
      <c r="D260" s="29"/>
      <c r="E260" s="29"/>
    </row>
    <row r="261" spans="4:5" s="28" customFormat="1" ht="20.25" customHeight="1" x14ac:dyDescent="0.25">
      <c r="D261" s="29"/>
      <c r="E261" s="29"/>
    </row>
    <row r="262" spans="4:5" s="28" customFormat="1" ht="20.25" customHeight="1" x14ac:dyDescent="0.25">
      <c r="D262" s="29"/>
      <c r="E262" s="29"/>
    </row>
    <row r="263" spans="4:5" s="28" customFormat="1" ht="20.25" customHeight="1" x14ac:dyDescent="0.25">
      <c r="D263" s="29"/>
      <c r="E263" s="29"/>
    </row>
    <row r="264" spans="4:5" s="28" customFormat="1" ht="20.25" customHeight="1" x14ac:dyDescent="0.25">
      <c r="D264" s="29"/>
      <c r="E264" s="29"/>
    </row>
    <row r="265" spans="4:5" s="28" customFormat="1" ht="20.25" customHeight="1" x14ac:dyDescent="0.25">
      <c r="D265" s="29"/>
      <c r="E265" s="29"/>
    </row>
    <row r="266" spans="4:5" s="28" customFormat="1" ht="20.25" customHeight="1" x14ac:dyDescent="0.25">
      <c r="D266" s="29"/>
      <c r="E266" s="29"/>
    </row>
    <row r="267" spans="4:5" s="28" customFormat="1" ht="20.25" customHeight="1" x14ac:dyDescent="0.25">
      <c r="D267" s="29"/>
      <c r="E267" s="29"/>
    </row>
    <row r="268" spans="4:5" s="28" customFormat="1" ht="20.25" customHeight="1" x14ac:dyDescent="0.25">
      <c r="D268" s="29"/>
      <c r="E268" s="29"/>
    </row>
    <row r="269" spans="4:5" s="28" customFormat="1" ht="20.25" customHeight="1" x14ac:dyDescent="0.25">
      <c r="D269" s="29"/>
      <c r="E269" s="29"/>
    </row>
    <row r="270" spans="4:5" s="28" customFormat="1" ht="20.25" customHeight="1" x14ac:dyDescent="0.25">
      <c r="D270" s="29"/>
      <c r="E270" s="29"/>
    </row>
    <row r="271" spans="4:5" s="28" customFormat="1" ht="20.25" customHeight="1" x14ac:dyDescent="0.25">
      <c r="D271" s="29"/>
      <c r="E271" s="29"/>
    </row>
    <row r="272" spans="4:5" s="28" customFormat="1" ht="20.25" customHeight="1" x14ac:dyDescent="0.25">
      <c r="D272" s="29"/>
      <c r="E272" s="29"/>
    </row>
    <row r="273" spans="4:5" s="28" customFormat="1" ht="20.25" customHeight="1" x14ac:dyDescent="0.25">
      <c r="D273" s="29"/>
      <c r="E273" s="29"/>
    </row>
    <row r="274" spans="4:5" s="28" customFormat="1" ht="20.25" customHeight="1" x14ac:dyDescent="0.25">
      <c r="D274" s="29"/>
      <c r="E274" s="29"/>
    </row>
    <row r="275" spans="4:5" s="28" customFormat="1" ht="20.25" customHeight="1" x14ac:dyDescent="0.25">
      <c r="D275" s="29"/>
      <c r="E275" s="29"/>
    </row>
    <row r="276" spans="4:5" s="28" customFormat="1" ht="20.25" customHeight="1" x14ac:dyDescent="0.25">
      <c r="D276" s="29"/>
      <c r="E276" s="29"/>
    </row>
    <row r="277" spans="4:5" s="28" customFormat="1" ht="20.25" customHeight="1" x14ac:dyDescent="0.25">
      <c r="D277" s="29"/>
      <c r="E277" s="29"/>
    </row>
    <row r="278" spans="4:5" s="28" customFormat="1" ht="20.25" customHeight="1" x14ac:dyDescent="0.25">
      <c r="D278" s="29"/>
      <c r="E278" s="29"/>
    </row>
    <row r="279" spans="4:5" s="28" customFormat="1" ht="20.25" customHeight="1" x14ac:dyDescent="0.25">
      <c r="D279" s="29"/>
      <c r="E279" s="29"/>
    </row>
    <row r="280" spans="4:5" s="28" customFormat="1" ht="20.25" customHeight="1" x14ac:dyDescent="0.25">
      <c r="D280" s="29"/>
      <c r="E280" s="29"/>
    </row>
    <row r="281" spans="4:5" s="28" customFormat="1" ht="20.25" customHeight="1" x14ac:dyDescent="0.25">
      <c r="D281" s="29"/>
      <c r="E281" s="29"/>
    </row>
    <row r="282" spans="4:5" s="28" customFormat="1" ht="20.25" customHeight="1" x14ac:dyDescent="0.25">
      <c r="D282" s="29"/>
      <c r="E282" s="29"/>
    </row>
    <row r="283" spans="4:5" s="28" customFormat="1" ht="20.25" customHeight="1" x14ac:dyDescent="0.25">
      <c r="D283" s="29"/>
      <c r="E283" s="29"/>
    </row>
    <row r="284" spans="4:5" s="28" customFormat="1" ht="20.25" customHeight="1" x14ac:dyDescent="0.25">
      <c r="D284" s="29"/>
      <c r="E284" s="29"/>
    </row>
    <row r="285" spans="4:5" s="28" customFormat="1" ht="20.25" customHeight="1" x14ac:dyDescent="0.25">
      <c r="D285" s="29"/>
      <c r="E285" s="29"/>
    </row>
    <row r="286" spans="4:5" s="28" customFormat="1" ht="20.25" customHeight="1" x14ac:dyDescent="0.25">
      <c r="D286" s="29"/>
      <c r="E286" s="29"/>
    </row>
    <row r="287" spans="4:5" s="28" customFormat="1" ht="20.25" customHeight="1" x14ac:dyDescent="0.25">
      <c r="D287" s="29"/>
      <c r="E287" s="29"/>
    </row>
    <row r="288" spans="4:5" s="28" customFormat="1" ht="20.25" customHeight="1" x14ac:dyDescent="0.25">
      <c r="D288" s="29"/>
      <c r="E288" s="29"/>
    </row>
    <row r="289" spans="4:5" s="28" customFormat="1" ht="20.25" customHeight="1" x14ac:dyDescent="0.25">
      <c r="D289" s="29"/>
      <c r="E289" s="29"/>
    </row>
    <row r="290" spans="4:5" s="28" customFormat="1" ht="20.25" customHeight="1" x14ac:dyDescent="0.25">
      <c r="D290" s="29"/>
      <c r="E290" s="29"/>
    </row>
    <row r="291" spans="4:5" s="28" customFormat="1" ht="20.25" customHeight="1" x14ac:dyDescent="0.25">
      <c r="D291" s="29"/>
      <c r="E291" s="29"/>
    </row>
    <row r="292" spans="4:5" s="28" customFormat="1" ht="20.25" customHeight="1" x14ac:dyDescent="0.25">
      <c r="D292" s="29"/>
      <c r="E292" s="29"/>
    </row>
    <row r="293" spans="4:5" s="28" customFormat="1" ht="20.25" customHeight="1" x14ac:dyDescent="0.25">
      <c r="D293" s="29"/>
      <c r="E293" s="29"/>
    </row>
    <row r="294" spans="4:5" s="28" customFormat="1" ht="20.25" customHeight="1" x14ac:dyDescent="0.25">
      <c r="D294" s="29"/>
      <c r="E294" s="29"/>
    </row>
    <row r="295" spans="4:5" s="28" customFormat="1" ht="20.25" customHeight="1" x14ac:dyDescent="0.25">
      <c r="D295" s="29"/>
      <c r="E295" s="29"/>
    </row>
    <row r="296" spans="4:5" s="28" customFormat="1" ht="20.25" customHeight="1" x14ac:dyDescent="0.25">
      <c r="D296" s="29"/>
      <c r="E296" s="29"/>
    </row>
    <row r="297" spans="4:5" s="28" customFormat="1" ht="20.25" customHeight="1" x14ac:dyDescent="0.25">
      <c r="D297" s="29"/>
      <c r="E297" s="29"/>
    </row>
    <row r="298" spans="4:5" s="28" customFormat="1" ht="20.25" customHeight="1" x14ac:dyDescent="0.25">
      <c r="D298" s="29"/>
      <c r="E298" s="29"/>
    </row>
    <row r="299" spans="4:5" s="28" customFormat="1" ht="20.25" customHeight="1" x14ac:dyDescent="0.25">
      <c r="D299" s="29"/>
      <c r="E299" s="29"/>
    </row>
    <row r="300" spans="4:5" s="28" customFormat="1" ht="20.25" customHeight="1" x14ac:dyDescent="0.25">
      <c r="D300" s="29"/>
      <c r="E300" s="29"/>
    </row>
    <row r="301" spans="4:5" s="28" customFormat="1" ht="20.25" customHeight="1" x14ac:dyDescent="0.25">
      <c r="D301" s="29"/>
      <c r="E301" s="29"/>
    </row>
    <row r="302" spans="4:5" s="28" customFormat="1" ht="20.25" customHeight="1" x14ac:dyDescent="0.25">
      <c r="D302" s="29"/>
      <c r="E302" s="29"/>
    </row>
    <row r="303" spans="4:5" s="28" customFormat="1" ht="20.25" customHeight="1" x14ac:dyDescent="0.25">
      <c r="D303" s="29"/>
      <c r="E303" s="29"/>
    </row>
    <row r="304" spans="4:5" s="28" customFormat="1" ht="20.25" customHeight="1" x14ac:dyDescent="0.25">
      <c r="D304" s="29"/>
      <c r="E304" s="29"/>
    </row>
    <row r="305" spans="4:5" s="28" customFormat="1" ht="20.25" customHeight="1" x14ac:dyDescent="0.25">
      <c r="D305" s="29"/>
      <c r="E305" s="29"/>
    </row>
    <row r="306" spans="4:5" s="28" customFormat="1" ht="20.25" customHeight="1" x14ac:dyDescent="0.25">
      <c r="D306" s="29"/>
      <c r="E306" s="29"/>
    </row>
    <row r="307" spans="4:5" s="28" customFormat="1" ht="20.25" customHeight="1" x14ac:dyDescent="0.25">
      <c r="D307" s="29"/>
      <c r="E307" s="29"/>
    </row>
    <row r="308" spans="4:5" s="28" customFormat="1" ht="20.25" customHeight="1" x14ac:dyDescent="0.25">
      <c r="D308" s="29"/>
      <c r="E308" s="29"/>
    </row>
    <row r="309" spans="4:5" s="28" customFormat="1" ht="20.25" customHeight="1" x14ac:dyDescent="0.25">
      <c r="D309" s="29"/>
      <c r="E309" s="29"/>
    </row>
    <row r="310" spans="4:5" s="28" customFormat="1" ht="20.25" customHeight="1" x14ac:dyDescent="0.25">
      <c r="D310" s="29"/>
      <c r="E310" s="29"/>
    </row>
    <row r="311" spans="4:5" s="28" customFormat="1" ht="20.25" customHeight="1" x14ac:dyDescent="0.25">
      <c r="D311" s="29"/>
      <c r="E311" s="29"/>
    </row>
    <row r="312" spans="4:5" s="28" customFormat="1" ht="20.25" customHeight="1" x14ac:dyDescent="0.25">
      <c r="D312" s="29"/>
      <c r="E312" s="29"/>
    </row>
    <row r="313" spans="4:5" s="28" customFormat="1" ht="20.25" customHeight="1" x14ac:dyDescent="0.25">
      <c r="D313" s="29"/>
      <c r="E313" s="29"/>
    </row>
  </sheetData>
  <mergeCells count="15">
    <mergeCell ref="A4:G4"/>
    <mergeCell ref="A5:G5"/>
    <mergeCell ref="A6:G6"/>
    <mergeCell ref="B7:F7"/>
    <mergeCell ref="B8:B9"/>
    <mergeCell ref="D8:D9"/>
    <mergeCell ref="E8:E9"/>
    <mergeCell ref="F8:F9"/>
    <mergeCell ref="A47:G47"/>
    <mergeCell ref="A44:C44"/>
    <mergeCell ref="D44:G44"/>
    <mergeCell ref="A45:C45"/>
    <mergeCell ref="D45:G45"/>
    <mergeCell ref="A46:C46"/>
    <mergeCell ref="D46:G46"/>
  </mergeCells>
  <printOptions horizontalCentered="1" verticalCentered="1"/>
  <pageMargins left="0.70866141732283472" right="0.70866141732283472" top="0.74803149606299213" bottom="0.74803149606299213" header="0.31496062992125984" footer="0.31496062992125984"/>
  <pageSetup scale="80"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pageSetUpPr fitToPage="1"/>
  </sheetPr>
  <dimension ref="A1:AO243"/>
  <sheetViews>
    <sheetView workbookViewId="0">
      <selection activeCell="J12" sqref="J12"/>
    </sheetView>
  </sheetViews>
  <sheetFormatPr baseColWidth="10" defaultRowHeight="14.25" x14ac:dyDescent="0.25"/>
  <cols>
    <col min="1" max="1" width="37.85546875" style="3" customWidth="1"/>
    <col min="2" max="2" width="13.28515625" style="3" customWidth="1"/>
    <col min="3" max="3" width="11.42578125" style="3"/>
    <col min="4" max="6" width="10.42578125" style="3" customWidth="1"/>
    <col min="7" max="7" width="20.42578125" style="3" customWidth="1"/>
    <col min="8" max="16384" width="11.42578125" style="3"/>
  </cols>
  <sheetData>
    <row r="1" spans="1:41" s="2" customFormat="1" ht="15" thickBot="1" x14ac:dyDescent="0.3"/>
    <row r="2" spans="1:41" ht="21" customHeight="1" x14ac:dyDescent="0.25">
      <c r="A2" s="269" t="s">
        <v>69</v>
      </c>
      <c r="B2" s="270"/>
      <c r="C2" s="270"/>
      <c r="D2" s="270"/>
      <c r="E2" s="270"/>
      <c r="F2" s="270"/>
      <c r="G2" s="271"/>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row>
    <row r="3" spans="1:41" ht="16.5" customHeight="1" x14ac:dyDescent="0.25">
      <c r="A3" s="272" t="s">
        <v>43</v>
      </c>
      <c r="B3" s="273"/>
      <c r="C3" s="273"/>
      <c r="D3" s="273"/>
      <c r="E3" s="273"/>
      <c r="F3" s="273"/>
      <c r="G3" s="274"/>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row>
    <row r="4" spans="1:41" ht="18" customHeight="1" thickBot="1" x14ac:dyDescent="0.3">
      <c r="A4" s="275" t="s">
        <v>72</v>
      </c>
      <c r="B4" s="276"/>
      <c r="C4" s="276"/>
      <c r="D4" s="276"/>
      <c r="E4" s="276"/>
      <c r="F4" s="276"/>
      <c r="G4" s="277"/>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row>
    <row r="5" spans="1:41" s="2" customFormat="1" ht="8.25" customHeight="1" thickBot="1" x14ac:dyDescent="0.3"/>
    <row r="6" spans="1:41" s="2" customFormat="1" ht="15" thickBot="1" x14ac:dyDescent="0.3">
      <c r="A6" s="25" t="s">
        <v>48</v>
      </c>
      <c r="B6" s="26" t="s">
        <v>44</v>
      </c>
      <c r="C6" s="26" t="s">
        <v>45</v>
      </c>
      <c r="D6" s="26" t="s">
        <v>49</v>
      </c>
      <c r="E6" s="26" t="s">
        <v>50</v>
      </c>
      <c r="F6" s="26" t="s">
        <v>47</v>
      </c>
      <c r="G6" s="27" t="s">
        <v>46</v>
      </c>
    </row>
    <row r="7" spans="1:41" s="2" customFormat="1" ht="23.25" customHeight="1" x14ac:dyDescent="0.25">
      <c r="A7" s="22"/>
      <c r="B7" s="23"/>
      <c r="C7" s="23"/>
      <c r="D7" s="23"/>
      <c r="E7" s="23"/>
      <c r="F7" s="23"/>
      <c r="G7" s="24"/>
    </row>
    <row r="8" spans="1:41" s="2" customFormat="1" ht="23.25" customHeight="1" x14ac:dyDescent="0.25">
      <c r="A8" s="4"/>
      <c r="B8" s="5"/>
      <c r="C8" s="5"/>
      <c r="D8" s="5"/>
      <c r="E8" s="5"/>
      <c r="F8" s="5"/>
      <c r="G8" s="6"/>
    </row>
    <row r="9" spans="1:41" s="2" customFormat="1" ht="23.25" customHeight="1" x14ac:dyDescent="0.25">
      <c r="A9" s="4"/>
      <c r="B9" s="5"/>
      <c r="C9" s="282" t="s">
        <v>56</v>
      </c>
      <c r="D9" s="283"/>
      <c r="E9" s="283"/>
      <c r="F9" s="284"/>
      <c r="G9" s="6"/>
    </row>
    <row r="10" spans="1:41" s="2" customFormat="1" ht="23.25" customHeight="1" x14ac:dyDescent="0.25">
      <c r="A10" s="4"/>
      <c r="B10" s="5"/>
      <c r="C10" s="5"/>
      <c r="D10" s="5"/>
      <c r="E10" s="5"/>
      <c r="F10" s="5"/>
      <c r="G10" s="6"/>
    </row>
    <row r="11" spans="1:41" s="2" customFormat="1" ht="23.25" customHeight="1" x14ac:dyDescent="0.25">
      <c r="A11" s="4"/>
      <c r="B11" s="5"/>
      <c r="C11" s="5"/>
      <c r="D11" s="5"/>
      <c r="E11" s="5"/>
      <c r="F11" s="5"/>
      <c r="G11" s="6"/>
    </row>
    <row r="12" spans="1:41" s="2" customFormat="1" ht="23.25" customHeight="1" x14ac:dyDescent="0.25">
      <c r="A12" s="4"/>
      <c r="B12" s="5"/>
      <c r="C12" s="5"/>
      <c r="D12" s="5"/>
      <c r="E12" s="5"/>
      <c r="F12" s="5"/>
      <c r="G12" s="6"/>
    </row>
    <row r="13" spans="1:41" s="2" customFormat="1" ht="23.25" customHeight="1" x14ac:dyDescent="0.25">
      <c r="A13" s="4"/>
      <c r="B13" s="5"/>
      <c r="C13" s="5"/>
      <c r="D13" s="5"/>
      <c r="E13" s="5"/>
      <c r="F13" s="5"/>
      <c r="G13" s="6"/>
    </row>
    <row r="14" spans="1:41" s="2" customFormat="1" ht="23.25" customHeight="1" x14ac:dyDescent="0.25">
      <c r="A14" s="4"/>
      <c r="B14" s="5"/>
      <c r="C14" s="5"/>
      <c r="D14" s="5"/>
      <c r="E14" s="5"/>
      <c r="F14" s="5"/>
      <c r="G14" s="6"/>
    </row>
    <row r="15" spans="1:41" s="2" customFormat="1" ht="23.25" customHeight="1" thickBot="1" x14ac:dyDescent="0.3">
      <c r="A15" s="7"/>
      <c r="B15" s="8"/>
      <c r="C15" s="8"/>
      <c r="D15" s="8"/>
      <c r="E15" s="8"/>
      <c r="F15" s="8"/>
      <c r="G15" s="9"/>
    </row>
    <row r="16" spans="1:41" s="2" customFormat="1" ht="4.5" customHeight="1" thickBot="1" x14ac:dyDescent="0.3"/>
    <row r="17" spans="1:7" s="2" customFormat="1" x14ac:dyDescent="0.25">
      <c r="A17" s="10"/>
      <c r="B17" s="11"/>
      <c r="C17" s="11"/>
      <c r="D17" s="11"/>
      <c r="E17" s="11"/>
      <c r="F17" s="11"/>
      <c r="G17" s="12"/>
    </row>
    <row r="18" spans="1:7" s="2" customFormat="1" x14ac:dyDescent="0.25">
      <c r="A18" s="13"/>
      <c r="B18" s="14"/>
      <c r="C18" s="14"/>
      <c r="D18" s="14"/>
      <c r="E18" s="14"/>
      <c r="F18" s="14"/>
      <c r="G18" s="15"/>
    </row>
    <row r="19" spans="1:7" s="2" customFormat="1" x14ac:dyDescent="0.25">
      <c r="A19" s="16"/>
      <c r="B19" s="17"/>
      <c r="C19" s="14"/>
      <c r="D19" s="14"/>
      <c r="E19" s="17"/>
      <c r="F19" s="17"/>
      <c r="G19" s="18"/>
    </row>
    <row r="20" spans="1:7" s="2" customFormat="1" x14ac:dyDescent="0.25">
      <c r="A20" s="278" t="s">
        <v>51</v>
      </c>
      <c r="B20" s="279"/>
      <c r="C20" s="14"/>
      <c r="D20" s="14"/>
      <c r="E20" s="267" t="s">
        <v>53</v>
      </c>
      <c r="F20" s="267"/>
      <c r="G20" s="268"/>
    </row>
    <row r="21" spans="1:7" s="2" customFormat="1" ht="17.25" customHeight="1" x14ac:dyDescent="0.25">
      <c r="A21" s="280" t="s">
        <v>52</v>
      </c>
      <c r="B21" s="281"/>
      <c r="C21" s="14"/>
      <c r="D21" s="14"/>
      <c r="E21" s="267" t="s">
        <v>55</v>
      </c>
      <c r="F21" s="267"/>
      <c r="G21" s="268"/>
    </row>
    <row r="22" spans="1:7" s="2" customFormat="1" x14ac:dyDescent="0.25">
      <c r="A22" s="13"/>
      <c r="B22" s="14"/>
      <c r="C22" s="14"/>
      <c r="D22" s="14"/>
      <c r="E22" s="14"/>
      <c r="F22" s="14"/>
      <c r="G22" s="15"/>
    </row>
    <row r="23" spans="1:7" s="2" customFormat="1" ht="36" customHeight="1" x14ac:dyDescent="0.25">
      <c r="A23" s="264" t="s">
        <v>54</v>
      </c>
      <c r="B23" s="265"/>
      <c r="C23" s="265"/>
      <c r="D23" s="265"/>
      <c r="E23" s="265"/>
      <c r="F23" s="265"/>
      <c r="G23" s="266"/>
    </row>
    <row r="24" spans="1:7" s="2" customFormat="1" ht="15" thickBot="1" x14ac:dyDescent="0.3">
      <c r="A24" s="19"/>
      <c r="B24" s="20"/>
      <c r="C24" s="20"/>
      <c r="D24" s="20"/>
      <c r="E24" s="20"/>
      <c r="F24" s="20"/>
      <c r="G24" s="21"/>
    </row>
    <row r="25" spans="1:7" s="2" customFormat="1" x14ac:dyDescent="0.25"/>
    <row r="26" spans="1:7" s="2" customFormat="1" x14ac:dyDescent="0.25"/>
    <row r="27" spans="1:7" s="2" customFormat="1" x14ac:dyDescent="0.25"/>
    <row r="28" spans="1:7" s="2" customFormat="1" x14ac:dyDescent="0.25"/>
    <row r="29" spans="1:7" s="2" customFormat="1" x14ac:dyDescent="0.25"/>
    <row r="30" spans="1:7" s="2" customFormat="1" x14ac:dyDescent="0.25"/>
    <row r="31" spans="1:7" s="2" customFormat="1" x14ac:dyDescent="0.25"/>
    <row r="32" spans="1:7" s="2" customFormat="1" x14ac:dyDescent="0.25"/>
    <row r="33" s="2" customFormat="1" x14ac:dyDescent="0.25"/>
    <row r="34" s="2" customFormat="1" x14ac:dyDescent="0.25"/>
    <row r="35" s="2" customFormat="1" x14ac:dyDescent="0.25"/>
    <row r="36" s="2" customFormat="1" x14ac:dyDescent="0.25"/>
    <row r="37" s="2" customFormat="1" x14ac:dyDescent="0.25"/>
    <row r="38" s="2" customFormat="1" x14ac:dyDescent="0.25"/>
    <row r="39" s="2" customFormat="1" x14ac:dyDescent="0.25"/>
    <row r="40" s="2" customFormat="1" x14ac:dyDescent="0.25"/>
    <row r="41" s="2" customFormat="1" x14ac:dyDescent="0.25"/>
    <row r="42" s="2" customFormat="1" x14ac:dyDescent="0.25"/>
    <row r="43" s="2" customFormat="1" x14ac:dyDescent="0.25"/>
    <row r="44" s="2" customFormat="1" x14ac:dyDescent="0.25"/>
    <row r="45" s="2" customFormat="1" x14ac:dyDescent="0.25"/>
    <row r="46" s="2" customFormat="1" x14ac:dyDescent="0.25"/>
    <row r="47" s="2" customFormat="1" x14ac:dyDescent="0.25"/>
    <row r="48" s="2" customFormat="1" x14ac:dyDescent="0.25"/>
    <row r="49" s="2" customFormat="1" x14ac:dyDescent="0.25"/>
    <row r="50" s="2" customFormat="1" x14ac:dyDescent="0.25"/>
    <row r="51" s="2" customFormat="1" x14ac:dyDescent="0.25"/>
    <row r="52" s="2" customFormat="1" x14ac:dyDescent="0.25"/>
    <row r="53" s="2" customFormat="1" x14ac:dyDescent="0.25"/>
    <row r="54" s="2" customFormat="1" x14ac:dyDescent="0.25"/>
    <row r="55" s="2" customFormat="1" x14ac:dyDescent="0.25"/>
    <row r="56" s="2" customFormat="1" x14ac:dyDescent="0.25"/>
    <row r="57" s="2" customFormat="1" x14ac:dyDescent="0.25"/>
    <row r="58" s="2" customFormat="1" x14ac:dyDescent="0.25"/>
    <row r="59" s="2" customFormat="1" x14ac:dyDescent="0.25"/>
    <row r="60" s="2" customFormat="1" x14ac:dyDescent="0.25"/>
    <row r="61" s="2" customFormat="1" x14ac:dyDescent="0.25"/>
    <row r="62" s="2" customFormat="1" x14ac:dyDescent="0.25"/>
    <row r="63" s="2" customFormat="1" x14ac:dyDescent="0.25"/>
    <row r="64" s="2" customFormat="1" x14ac:dyDescent="0.25"/>
    <row r="65" s="2" customFormat="1" x14ac:dyDescent="0.25"/>
    <row r="66" s="2" customFormat="1" x14ac:dyDescent="0.25"/>
    <row r="67" s="2" customFormat="1" x14ac:dyDescent="0.25"/>
    <row r="68" s="2" customFormat="1" x14ac:dyDescent="0.25"/>
    <row r="69" s="2" customFormat="1" x14ac:dyDescent="0.25"/>
    <row r="70" s="2" customFormat="1" x14ac:dyDescent="0.25"/>
    <row r="71" s="2" customFormat="1" x14ac:dyDescent="0.25"/>
    <row r="72" s="2" customFormat="1" x14ac:dyDescent="0.25"/>
    <row r="73" s="2" customFormat="1" x14ac:dyDescent="0.25"/>
    <row r="74" s="2" customFormat="1" x14ac:dyDescent="0.25"/>
    <row r="75" s="2" customFormat="1" x14ac:dyDescent="0.25"/>
    <row r="76" s="2" customFormat="1" x14ac:dyDescent="0.25"/>
    <row r="77" s="2" customFormat="1" x14ac:dyDescent="0.25"/>
    <row r="78" s="2" customFormat="1" x14ac:dyDescent="0.25"/>
    <row r="79" s="2" customFormat="1" x14ac:dyDescent="0.25"/>
    <row r="80" s="2" customFormat="1" x14ac:dyDescent="0.25"/>
    <row r="81" s="2" customFormat="1" x14ac:dyDescent="0.25"/>
    <row r="82" s="2" customFormat="1" x14ac:dyDescent="0.25"/>
    <row r="83" s="2" customFormat="1" x14ac:dyDescent="0.25"/>
    <row r="84" s="2" customFormat="1" x14ac:dyDescent="0.25"/>
    <row r="85" s="2" customFormat="1" x14ac:dyDescent="0.25"/>
    <row r="86" s="2" customFormat="1" x14ac:dyDescent="0.25"/>
    <row r="87" s="2" customFormat="1" x14ac:dyDescent="0.25"/>
    <row r="88" s="2" customFormat="1" x14ac:dyDescent="0.25"/>
    <row r="89" s="2" customFormat="1" x14ac:dyDescent="0.25"/>
    <row r="90" s="2" customFormat="1" x14ac:dyDescent="0.25"/>
    <row r="91" s="2" customFormat="1" x14ac:dyDescent="0.25"/>
    <row r="92" s="2" customFormat="1" x14ac:dyDescent="0.25"/>
    <row r="93" s="2" customFormat="1" x14ac:dyDescent="0.25"/>
    <row r="94" s="2" customFormat="1" x14ac:dyDescent="0.25"/>
    <row r="95" s="2" customFormat="1" x14ac:dyDescent="0.25"/>
    <row r="96" s="2" customFormat="1" x14ac:dyDescent="0.25"/>
    <row r="97" s="2" customFormat="1" x14ac:dyDescent="0.25"/>
    <row r="98" s="2" customFormat="1" x14ac:dyDescent="0.25"/>
    <row r="99" s="2" customFormat="1" x14ac:dyDescent="0.25"/>
    <row r="100" s="2" customFormat="1" x14ac:dyDescent="0.25"/>
    <row r="101" s="2" customFormat="1" x14ac:dyDescent="0.25"/>
    <row r="102" s="2" customFormat="1" x14ac:dyDescent="0.25"/>
    <row r="103" s="2" customFormat="1" x14ac:dyDescent="0.25"/>
    <row r="104" s="2" customFormat="1" x14ac:dyDescent="0.25"/>
    <row r="105" s="2" customFormat="1" x14ac:dyDescent="0.25"/>
    <row r="106" s="2" customFormat="1" x14ac:dyDescent="0.25"/>
    <row r="107" s="2" customFormat="1" x14ac:dyDescent="0.25"/>
    <row r="108" s="2" customFormat="1" x14ac:dyDescent="0.25"/>
    <row r="109" s="2" customFormat="1" x14ac:dyDescent="0.25"/>
    <row r="110" s="2" customFormat="1" x14ac:dyDescent="0.25"/>
    <row r="111" s="2" customFormat="1" x14ac:dyDescent="0.25"/>
    <row r="112" s="2" customFormat="1" x14ac:dyDescent="0.25"/>
    <row r="113" s="2" customFormat="1" x14ac:dyDescent="0.25"/>
    <row r="114" s="2" customFormat="1" x14ac:dyDescent="0.25"/>
    <row r="115" s="2" customFormat="1" x14ac:dyDescent="0.25"/>
    <row r="116" s="2" customFormat="1" x14ac:dyDescent="0.25"/>
    <row r="117" s="2" customFormat="1" x14ac:dyDescent="0.25"/>
    <row r="118" s="2" customFormat="1" x14ac:dyDescent="0.25"/>
    <row r="119" s="2" customFormat="1" x14ac:dyDescent="0.25"/>
    <row r="120" s="2" customFormat="1" x14ac:dyDescent="0.25"/>
    <row r="121" s="2" customFormat="1" x14ac:dyDescent="0.25"/>
    <row r="122" s="2" customFormat="1" x14ac:dyDescent="0.25"/>
    <row r="123" s="2" customFormat="1" x14ac:dyDescent="0.25"/>
    <row r="124" s="2" customFormat="1" x14ac:dyDescent="0.25"/>
    <row r="125" s="2" customFormat="1" x14ac:dyDescent="0.25"/>
    <row r="126" s="2" customFormat="1" x14ac:dyDescent="0.25"/>
    <row r="127" s="2" customFormat="1" x14ac:dyDescent="0.25"/>
    <row r="128" s="2" customFormat="1" x14ac:dyDescent="0.25"/>
    <row r="129" s="2" customFormat="1" x14ac:dyDescent="0.25"/>
    <row r="130" s="2" customFormat="1" x14ac:dyDescent="0.25"/>
    <row r="131" s="2" customFormat="1" x14ac:dyDescent="0.25"/>
    <row r="132" s="2" customFormat="1" x14ac:dyDescent="0.25"/>
    <row r="133" s="2" customFormat="1" x14ac:dyDescent="0.25"/>
    <row r="134" s="2" customFormat="1" x14ac:dyDescent="0.25"/>
    <row r="135" s="2" customFormat="1" x14ac:dyDescent="0.25"/>
    <row r="136" s="2" customFormat="1" x14ac:dyDescent="0.25"/>
    <row r="137" s="2" customFormat="1" x14ac:dyDescent="0.25"/>
    <row r="138" s="2" customFormat="1" x14ac:dyDescent="0.25"/>
    <row r="139" s="2" customFormat="1" x14ac:dyDescent="0.25"/>
    <row r="140" s="2" customFormat="1" x14ac:dyDescent="0.25"/>
    <row r="141" s="2" customFormat="1" x14ac:dyDescent="0.25"/>
    <row r="142" s="2" customFormat="1" x14ac:dyDescent="0.25"/>
    <row r="143" s="2" customFormat="1" x14ac:dyDescent="0.25"/>
    <row r="144" s="2" customFormat="1" x14ac:dyDescent="0.25"/>
    <row r="145" s="2" customFormat="1" x14ac:dyDescent="0.25"/>
    <row r="146" s="2" customFormat="1" x14ac:dyDescent="0.25"/>
    <row r="147" s="2" customFormat="1" x14ac:dyDescent="0.25"/>
    <row r="148" s="2" customFormat="1" x14ac:dyDescent="0.25"/>
    <row r="149" s="2" customFormat="1" x14ac:dyDescent="0.25"/>
    <row r="150" s="2" customFormat="1" x14ac:dyDescent="0.25"/>
    <row r="151" s="2" customFormat="1" x14ac:dyDescent="0.25"/>
    <row r="152" s="2" customFormat="1" x14ac:dyDescent="0.25"/>
    <row r="153" s="2" customFormat="1" x14ac:dyDescent="0.25"/>
    <row r="154" s="2" customFormat="1" x14ac:dyDescent="0.25"/>
    <row r="155" s="2" customFormat="1" x14ac:dyDescent="0.25"/>
    <row r="156" s="2" customFormat="1" x14ac:dyDescent="0.25"/>
    <row r="157" s="2" customFormat="1" x14ac:dyDescent="0.25"/>
    <row r="158" s="2" customFormat="1" x14ac:dyDescent="0.25"/>
    <row r="159" s="2" customFormat="1" x14ac:dyDescent="0.25"/>
    <row r="160" s="2" customFormat="1" x14ac:dyDescent="0.25"/>
    <row r="161" s="2" customFormat="1" x14ac:dyDescent="0.25"/>
    <row r="162" s="2" customFormat="1" x14ac:dyDescent="0.25"/>
    <row r="163" s="2" customFormat="1" x14ac:dyDescent="0.25"/>
    <row r="164" s="2" customFormat="1" x14ac:dyDescent="0.25"/>
    <row r="165" s="2" customFormat="1" x14ac:dyDescent="0.25"/>
    <row r="166" s="2" customFormat="1" x14ac:dyDescent="0.25"/>
    <row r="167" s="2" customFormat="1" x14ac:dyDescent="0.25"/>
    <row r="168" s="2" customFormat="1" x14ac:dyDescent="0.25"/>
    <row r="169" s="2" customFormat="1" x14ac:dyDescent="0.25"/>
    <row r="170" s="2" customFormat="1" x14ac:dyDescent="0.25"/>
    <row r="171" s="2" customFormat="1" x14ac:dyDescent="0.25"/>
    <row r="172" s="2" customFormat="1" x14ac:dyDescent="0.25"/>
    <row r="173" s="2" customFormat="1" x14ac:dyDescent="0.25"/>
    <row r="174" s="2" customFormat="1" x14ac:dyDescent="0.25"/>
    <row r="175" s="2" customFormat="1" x14ac:dyDescent="0.25"/>
    <row r="176" s="2" customFormat="1" x14ac:dyDescent="0.25"/>
    <row r="177" s="2" customFormat="1" x14ac:dyDescent="0.25"/>
    <row r="178" s="2" customFormat="1" x14ac:dyDescent="0.25"/>
    <row r="179" s="2" customFormat="1" x14ac:dyDescent="0.25"/>
    <row r="180" s="2" customFormat="1" x14ac:dyDescent="0.25"/>
    <row r="181" s="2" customFormat="1" x14ac:dyDescent="0.25"/>
    <row r="182" s="2" customFormat="1" x14ac:dyDescent="0.25"/>
    <row r="183" s="2" customFormat="1" x14ac:dyDescent="0.25"/>
    <row r="184" s="2" customFormat="1" x14ac:dyDescent="0.25"/>
    <row r="185" s="2" customFormat="1" x14ac:dyDescent="0.25"/>
    <row r="186" s="2" customFormat="1" x14ac:dyDescent="0.25"/>
    <row r="187" s="2" customFormat="1" x14ac:dyDescent="0.25"/>
    <row r="188" s="2" customFormat="1" x14ac:dyDescent="0.25"/>
    <row r="189" s="2" customFormat="1" x14ac:dyDescent="0.25"/>
    <row r="190" s="2" customFormat="1" x14ac:dyDescent="0.25"/>
    <row r="191" s="2" customFormat="1" x14ac:dyDescent="0.25"/>
    <row r="192" s="2" customFormat="1" x14ac:dyDescent="0.25"/>
    <row r="193" s="2" customFormat="1" x14ac:dyDescent="0.25"/>
    <row r="194" s="2" customFormat="1" x14ac:dyDescent="0.25"/>
    <row r="195" s="2" customFormat="1" x14ac:dyDescent="0.25"/>
    <row r="196" s="2" customFormat="1" x14ac:dyDescent="0.25"/>
    <row r="197" s="2" customFormat="1" x14ac:dyDescent="0.25"/>
    <row r="198" s="2" customFormat="1" x14ac:dyDescent="0.25"/>
    <row r="199" s="2" customFormat="1" x14ac:dyDescent="0.25"/>
    <row r="200" s="2" customFormat="1" x14ac:dyDescent="0.25"/>
    <row r="201" s="2" customFormat="1" x14ac:dyDescent="0.25"/>
    <row r="202" s="2" customFormat="1" x14ac:dyDescent="0.25"/>
    <row r="203" s="2" customFormat="1" x14ac:dyDescent="0.25"/>
    <row r="204" s="2" customFormat="1" x14ac:dyDescent="0.25"/>
    <row r="205" s="2" customFormat="1" x14ac:dyDescent="0.25"/>
    <row r="206" s="2" customFormat="1" x14ac:dyDescent="0.25"/>
    <row r="207" s="2" customFormat="1" x14ac:dyDescent="0.25"/>
    <row r="208" s="2" customFormat="1" x14ac:dyDescent="0.25"/>
    <row r="209" s="2" customFormat="1" x14ac:dyDescent="0.25"/>
    <row r="210" s="2" customFormat="1" x14ac:dyDescent="0.25"/>
    <row r="211" s="2" customFormat="1" x14ac:dyDescent="0.25"/>
    <row r="212" s="2" customFormat="1" x14ac:dyDescent="0.25"/>
    <row r="213" s="2" customFormat="1" x14ac:dyDescent="0.25"/>
    <row r="214" s="2" customFormat="1" x14ac:dyDescent="0.25"/>
    <row r="215" s="2" customFormat="1" x14ac:dyDescent="0.25"/>
    <row r="216" s="2" customFormat="1" x14ac:dyDescent="0.25"/>
    <row r="217" s="2" customFormat="1" x14ac:dyDescent="0.25"/>
    <row r="218" s="2" customFormat="1" x14ac:dyDescent="0.25"/>
    <row r="219" s="2" customFormat="1" x14ac:dyDescent="0.25"/>
    <row r="220" s="2" customFormat="1" x14ac:dyDescent="0.25"/>
    <row r="221" s="2" customFormat="1" x14ac:dyDescent="0.25"/>
    <row r="222" s="2" customFormat="1" x14ac:dyDescent="0.25"/>
    <row r="223" s="2" customFormat="1" x14ac:dyDescent="0.25"/>
    <row r="224" s="2" customFormat="1" x14ac:dyDescent="0.25"/>
    <row r="225" s="2" customFormat="1" x14ac:dyDescent="0.25"/>
    <row r="226" s="2" customFormat="1" x14ac:dyDescent="0.25"/>
    <row r="227" s="2" customFormat="1" x14ac:dyDescent="0.25"/>
    <row r="228" s="2" customFormat="1" x14ac:dyDescent="0.25"/>
    <row r="229" s="2" customFormat="1" x14ac:dyDescent="0.25"/>
    <row r="230" s="2" customFormat="1" x14ac:dyDescent="0.25"/>
    <row r="231" s="2" customFormat="1" x14ac:dyDescent="0.25"/>
    <row r="232" s="2" customFormat="1" x14ac:dyDescent="0.25"/>
    <row r="233" s="2" customFormat="1" x14ac:dyDescent="0.25"/>
    <row r="234" s="2" customFormat="1" x14ac:dyDescent="0.25"/>
    <row r="235" s="2" customFormat="1" x14ac:dyDescent="0.25"/>
    <row r="236" s="2" customFormat="1" x14ac:dyDescent="0.25"/>
    <row r="237" s="2" customFormat="1" x14ac:dyDescent="0.25"/>
    <row r="238" s="2" customFormat="1" x14ac:dyDescent="0.25"/>
    <row r="239" s="2" customFormat="1" x14ac:dyDescent="0.25"/>
    <row r="240" s="2" customFormat="1" x14ac:dyDescent="0.25"/>
    <row r="241" s="2" customFormat="1" x14ac:dyDescent="0.25"/>
    <row r="242" s="2" customFormat="1" x14ac:dyDescent="0.25"/>
    <row r="243" s="2" customFormat="1" x14ac:dyDescent="0.25"/>
  </sheetData>
  <mergeCells count="9">
    <mergeCell ref="A23:G23"/>
    <mergeCell ref="E21:G21"/>
    <mergeCell ref="A2:G2"/>
    <mergeCell ref="A3:G3"/>
    <mergeCell ref="A4:G4"/>
    <mergeCell ref="E20:G20"/>
    <mergeCell ref="A20:B20"/>
    <mergeCell ref="A21:B21"/>
    <mergeCell ref="C9:F9"/>
  </mergeCells>
  <printOptions horizontalCentered="1" verticalCentered="1"/>
  <pageMargins left="0.70866141732283472" right="0.70866141732283472" top="1.1417322834645669" bottom="1.1417322834645669" header="0.31496062992125984" footer="0.31496062992125984"/>
  <pageSetup scale="79" fitToHeight="0"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7030A0"/>
  </sheetPr>
  <dimension ref="B1:DU182"/>
  <sheetViews>
    <sheetView topLeftCell="D158" zoomScaleNormal="100" workbookViewId="0">
      <selection activeCell="B174" sqref="B174:AA174"/>
    </sheetView>
  </sheetViews>
  <sheetFormatPr baseColWidth="10" defaultRowHeight="15" x14ac:dyDescent="0.25"/>
  <cols>
    <col min="1" max="1" width="1.7109375" customWidth="1"/>
    <col min="2" max="2" width="37.5703125" customWidth="1"/>
    <col min="7" max="7" width="10.140625" customWidth="1"/>
    <col min="8" max="8" width="9.42578125" customWidth="1"/>
    <col min="9" max="10" width="7.7109375" customWidth="1"/>
    <col min="11" max="11" width="9.140625" customWidth="1"/>
    <col min="12" max="12" width="8.140625" customWidth="1"/>
    <col min="14" max="14" width="10.140625" customWidth="1"/>
  </cols>
  <sheetData>
    <row r="1" spans="2:125" x14ac:dyDescent="0.25">
      <c r="B1" s="618" t="s">
        <v>75</v>
      </c>
      <c r="C1" s="619"/>
      <c r="D1" s="619"/>
      <c r="E1" s="619"/>
      <c r="F1" s="619"/>
      <c r="G1" s="619"/>
      <c r="H1" s="619"/>
      <c r="I1" s="619"/>
      <c r="J1" s="619"/>
      <c r="K1" s="619"/>
      <c r="L1" s="619"/>
      <c r="M1" s="619"/>
      <c r="N1" s="619"/>
      <c r="O1" s="619"/>
      <c r="P1" s="619"/>
      <c r="Q1" s="619"/>
      <c r="R1" s="619"/>
      <c r="S1" s="619"/>
      <c r="T1" s="619"/>
      <c r="U1" s="619"/>
      <c r="V1" s="619"/>
      <c r="W1" s="619"/>
      <c r="X1" s="619"/>
      <c r="Y1" s="619"/>
      <c r="Z1" s="619"/>
      <c r="AA1" s="620"/>
    </row>
    <row r="2" spans="2:125" x14ac:dyDescent="0.25">
      <c r="B2" s="63"/>
      <c r="C2" s="64"/>
      <c r="E2" s="64"/>
      <c r="F2" s="64"/>
      <c r="G2" s="64"/>
      <c r="H2" s="64"/>
      <c r="I2" s="64"/>
      <c r="J2" s="64"/>
      <c r="K2" s="64"/>
      <c r="L2" s="64"/>
      <c r="M2" s="64"/>
      <c r="N2" s="64"/>
      <c r="O2" s="64"/>
      <c r="P2" s="64"/>
      <c r="Q2" s="64"/>
      <c r="R2" s="64"/>
      <c r="S2" s="64"/>
      <c r="T2" s="64"/>
      <c r="U2" s="64"/>
      <c r="V2" s="64"/>
      <c r="W2" s="64"/>
      <c r="X2" s="64"/>
      <c r="Y2" s="64"/>
      <c r="Z2" s="64"/>
      <c r="AA2" s="65"/>
    </row>
    <row r="3" spans="2:125" x14ac:dyDescent="0.25">
      <c r="B3" s="621" t="s">
        <v>122</v>
      </c>
      <c r="C3" s="622"/>
      <c r="D3" s="622"/>
      <c r="E3" s="622"/>
      <c r="F3" s="622"/>
      <c r="G3" s="622"/>
      <c r="H3" s="622"/>
      <c r="I3" s="622"/>
      <c r="J3" s="622"/>
      <c r="K3" s="622"/>
      <c r="L3" s="622"/>
      <c r="M3" s="622"/>
      <c r="N3" s="622"/>
      <c r="O3" s="622"/>
      <c r="P3" s="622"/>
      <c r="Q3" s="622"/>
      <c r="R3" s="622"/>
      <c r="S3" s="622"/>
      <c r="T3" s="622"/>
      <c r="U3" s="622"/>
      <c r="V3" s="622"/>
      <c r="W3" s="622"/>
      <c r="X3" s="622"/>
      <c r="Y3" s="622"/>
      <c r="Z3" s="622"/>
      <c r="AA3" s="623"/>
    </row>
    <row r="4" spans="2:125" ht="15.75" thickBot="1" x14ac:dyDescent="0.3">
      <c r="B4" s="63"/>
      <c r="C4" s="64"/>
      <c r="D4" s="64"/>
      <c r="E4" s="64"/>
      <c r="F4" s="64"/>
      <c r="G4" s="64"/>
      <c r="H4" s="64"/>
      <c r="I4" s="64"/>
      <c r="J4" s="64"/>
      <c r="K4" s="64"/>
      <c r="L4" s="64"/>
      <c r="M4" s="64"/>
      <c r="N4" s="64"/>
      <c r="O4" s="64"/>
      <c r="P4" s="64"/>
      <c r="Q4" s="64"/>
      <c r="R4" s="64"/>
      <c r="S4" s="64"/>
      <c r="T4" s="64"/>
      <c r="U4" s="64"/>
      <c r="V4" s="64"/>
      <c r="W4" s="64"/>
      <c r="X4" s="64"/>
      <c r="Y4" s="64"/>
      <c r="Z4" s="64"/>
      <c r="AA4" s="65"/>
    </row>
    <row r="5" spans="2:125" ht="15.75" thickTop="1" x14ac:dyDescent="0.25">
      <c r="B5" s="465" t="s">
        <v>144</v>
      </c>
      <c r="C5" s="466"/>
      <c r="D5" s="466"/>
      <c r="E5" s="466"/>
      <c r="F5" s="466"/>
      <c r="G5" s="466"/>
      <c r="H5" s="466"/>
      <c r="I5" s="466"/>
      <c r="J5" s="466"/>
      <c r="K5" s="466"/>
      <c r="L5" s="466"/>
      <c r="M5" s="466"/>
      <c r="N5" s="466"/>
      <c r="O5" s="466"/>
      <c r="P5" s="467"/>
      <c r="Q5" s="474" t="s">
        <v>78</v>
      </c>
      <c r="R5" s="475"/>
      <c r="S5" s="475"/>
      <c r="T5" s="475"/>
      <c r="U5" s="475"/>
      <c r="V5" s="475"/>
      <c r="W5" s="475"/>
      <c r="X5" s="624"/>
      <c r="Y5" s="356" t="s">
        <v>145</v>
      </c>
      <c r="Z5" s="357"/>
      <c r="AA5" s="358"/>
    </row>
    <row r="6" spans="2:125" x14ac:dyDescent="0.25">
      <c r="B6" s="468"/>
      <c r="C6" s="469"/>
      <c r="D6" s="469"/>
      <c r="E6" s="469"/>
      <c r="F6" s="469"/>
      <c r="G6" s="469"/>
      <c r="H6" s="469"/>
      <c r="I6" s="469"/>
      <c r="J6" s="469"/>
      <c r="K6" s="469"/>
      <c r="L6" s="469"/>
      <c r="M6" s="469"/>
      <c r="N6" s="469"/>
      <c r="O6" s="469"/>
      <c r="P6" s="470"/>
      <c r="Q6" s="569"/>
      <c r="R6" s="570"/>
      <c r="S6" s="570"/>
      <c r="T6" s="570"/>
      <c r="U6" s="570"/>
      <c r="V6" s="570"/>
      <c r="W6" s="570"/>
      <c r="X6" s="625"/>
      <c r="Y6" s="571"/>
      <c r="Z6" s="365"/>
      <c r="AA6" s="366"/>
      <c r="DR6" s="224" t="s">
        <v>395</v>
      </c>
      <c r="DS6" s="224"/>
    </row>
    <row r="7" spans="2:125" ht="30" x14ac:dyDescent="0.25">
      <c r="B7" s="468"/>
      <c r="C7" s="469"/>
      <c r="D7" s="469"/>
      <c r="E7" s="469"/>
      <c r="F7" s="469"/>
      <c r="G7" s="469"/>
      <c r="H7" s="469"/>
      <c r="I7" s="469"/>
      <c r="J7" s="469"/>
      <c r="K7" s="469"/>
      <c r="L7" s="469"/>
      <c r="M7" s="469"/>
      <c r="N7" s="469"/>
      <c r="O7" s="469"/>
      <c r="P7" s="470"/>
      <c r="Q7" s="572">
        <v>1</v>
      </c>
      <c r="R7" s="573"/>
      <c r="S7" s="573"/>
      <c r="T7" s="573"/>
      <c r="U7" s="573"/>
      <c r="V7" s="573"/>
      <c r="W7" s="573"/>
      <c r="X7" s="574"/>
      <c r="Y7" s="486" t="s">
        <v>146</v>
      </c>
      <c r="Z7" s="487"/>
      <c r="AA7" s="488"/>
      <c r="DR7" s="217" t="s">
        <v>299</v>
      </c>
      <c r="DS7" s="217" t="s">
        <v>150</v>
      </c>
      <c r="DT7" s="218" t="s">
        <v>396</v>
      </c>
      <c r="DU7" t="s">
        <v>397</v>
      </c>
    </row>
    <row r="8" spans="2:125" x14ac:dyDescent="0.25">
      <c r="B8" s="471"/>
      <c r="C8" s="472"/>
      <c r="D8" s="472"/>
      <c r="E8" s="472"/>
      <c r="F8" s="472"/>
      <c r="G8" s="472"/>
      <c r="H8" s="472"/>
      <c r="I8" s="472"/>
      <c r="J8" s="472"/>
      <c r="K8" s="472"/>
      <c r="L8" s="472"/>
      <c r="M8" s="472"/>
      <c r="N8" s="472"/>
      <c r="O8" s="472"/>
      <c r="P8" s="473"/>
      <c r="Q8" s="483"/>
      <c r="R8" s="484"/>
      <c r="S8" s="484"/>
      <c r="T8" s="484"/>
      <c r="U8" s="484"/>
      <c r="V8" s="484"/>
      <c r="W8" s="484"/>
      <c r="X8" s="485"/>
      <c r="Y8" s="489"/>
      <c r="Z8" s="490"/>
      <c r="AA8" s="491"/>
      <c r="DR8" s="207" t="s">
        <v>151</v>
      </c>
      <c r="DS8" s="207" t="s">
        <v>398</v>
      </c>
      <c r="DT8" s="208" t="s">
        <v>399</v>
      </c>
      <c r="DU8" s="219">
        <v>87</v>
      </c>
    </row>
    <row r="9" spans="2:125" x14ac:dyDescent="0.25">
      <c r="B9" s="532" t="s">
        <v>147</v>
      </c>
      <c r="C9" s="533"/>
      <c r="D9" s="533"/>
      <c r="E9" s="533"/>
      <c r="F9" s="533"/>
      <c r="G9" s="533"/>
      <c r="H9" s="533"/>
      <c r="I9" s="533"/>
      <c r="J9" s="533"/>
      <c r="K9" s="533"/>
      <c r="L9" s="533"/>
      <c r="M9" s="533"/>
      <c r="N9" s="533"/>
      <c r="O9" s="533"/>
      <c r="P9" s="533"/>
      <c r="Q9" s="533"/>
      <c r="R9" s="533"/>
      <c r="S9" s="533"/>
      <c r="T9" s="533"/>
      <c r="U9" s="533"/>
      <c r="V9" s="533"/>
      <c r="W9" s="533"/>
      <c r="X9" s="533"/>
      <c r="Y9" s="533"/>
      <c r="Z9" s="533"/>
      <c r="AA9" s="534"/>
      <c r="DR9" s="206" t="s">
        <v>400</v>
      </c>
      <c r="DS9" s="206" t="s">
        <v>401</v>
      </c>
      <c r="DT9" s="225" t="s">
        <v>399</v>
      </c>
      <c r="DU9" s="226">
        <v>64</v>
      </c>
    </row>
    <row r="10" spans="2:125" x14ac:dyDescent="0.25">
      <c r="B10" s="535"/>
      <c r="C10" s="533"/>
      <c r="D10" s="533"/>
      <c r="E10" s="533"/>
      <c r="F10" s="533"/>
      <c r="G10" s="533"/>
      <c r="H10" s="533"/>
      <c r="I10" s="533"/>
      <c r="J10" s="533"/>
      <c r="K10" s="533"/>
      <c r="L10" s="533"/>
      <c r="M10" s="533"/>
      <c r="N10" s="533"/>
      <c r="O10" s="533"/>
      <c r="P10" s="533"/>
      <c r="Q10" s="533"/>
      <c r="R10" s="533"/>
      <c r="S10" s="533"/>
      <c r="T10" s="533"/>
      <c r="U10" s="533"/>
      <c r="V10" s="533"/>
      <c r="W10" s="533"/>
      <c r="X10" s="533"/>
      <c r="Y10" s="533"/>
      <c r="Z10" s="533"/>
      <c r="AA10" s="534"/>
      <c r="DR10" s="207" t="s">
        <v>402</v>
      </c>
      <c r="DS10" s="207" t="s">
        <v>403</v>
      </c>
      <c r="DT10" s="205" t="s">
        <v>375</v>
      </c>
      <c r="DU10" s="226">
        <v>91</v>
      </c>
    </row>
    <row r="11" spans="2:125" x14ac:dyDescent="0.25">
      <c r="B11" s="613" t="s">
        <v>148</v>
      </c>
      <c r="C11" s="614"/>
      <c r="D11" s="614"/>
      <c r="E11" s="614"/>
      <c r="F11" s="614"/>
      <c r="G11" s="614"/>
      <c r="H11" s="614"/>
      <c r="I11" s="614"/>
      <c r="J11" s="614"/>
      <c r="K11" s="614"/>
      <c r="L11" s="614"/>
      <c r="M11" s="614"/>
      <c r="N11" s="614"/>
      <c r="O11" s="614"/>
      <c r="P11" s="614"/>
      <c r="Q11" s="614"/>
      <c r="R11" s="614"/>
      <c r="S11" s="614"/>
      <c r="T11" s="614"/>
      <c r="U11" s="614"/>
      <c r="V11" s="614"/>
      <c r="W11" s="614"/>
      <c r="X11" s="614"/>
      <c r="Y11" s="614"/>
      <c r="Z11" s="614"/>
      <c r="AA11" s="615"/>
      <c r="DR11" s="206" t="s">
        <v>404</v>
      </c>
      <c r="DS11" s="206" t="s">
        <v>405</v>
      </c>
      <c r="DT11" s="225" t="s">
        <v>375</v>
      </c>
      <c r="DU11" s="226">
        <v>65</v>
      </c>
    </row>
    <row r="12" spans="2:125" x14ac:dyDescent="0.25">
      <c r="B12" s="444" t="s">
        <v>83</v>
      </c>
      <c r="C12" s="445"/>
      <c r="D12" s="445"/>
      <c r="E12" s="445"/>
      <c r="F12" s="445"/>
      <c r="G12" s="445"/>
      <c r="H12" s="445"/>
      <c r="I12" s="445"/>
      <c r="J12" s="445"/>
      <c r="K12" s="445"/>
      <c r="L12" s="445"/>
      <c r="M12" s="445"/>
      <c r="N12" s="445"/>
      <c r="O12" s="445"/>
      <c r="P12" s="445"/>
      <c r="Q12" s="445"/>
      <c r="R12" s="445"/>
      <c r="S12" s="445"/>
      <c r="T12" s="445"/>
      <c r="U12" s="445"/>
      <c r="V12" s="445"/>
      <c r="W12" s="445"/>
      <c r="X12" s="445"/>
      <c r="Y12" s="445"/>
      <c r="Z12" s="445"/>
      <c r="AA12" s="446"/>
      <c r="DR12" s="207" t="s">
        <v>406</v>
      </c>
      <c r="DS12" s="207" t="s">
        <v>407</v>
      </c>
      <c r="DT12" s="205" t="s">
        <v>408</v>
      </c>
      <c r="DU12" s="226">
        <v>93</v>
      </c>
    </row>
    <row r="13" spans="2:125" ht="15.75" thickBot="1" x14ac:dyDescent="0.3">
      <c r="B13" s="447" t="s">
        <v>149</v>
      </c>
      <c r="C13" s="448"/>
      <c r="D13" s="448"/>
      <c r="E13" s="448"/>
      <c r="F13" s="448"/>
      <c r="G13" s="448"/>
      <c r="H13" s="448"/>
      <c r="I13" s="448"/>
      <c r="J13" s="448"/>
      <c r="K13" s="448"/>
      <c r="L13" s="448"/>
      <c r="M13" s="448"/>
      <c r="N13" s="448"/>
      <c r="O13" s="448"/>
      <c r="P13" s="448"/>
      <c r="Q13" s="448"/>
      <c r="R13" s="448"/>
      <c r="S13" s="448"/>
      <c r="T13" s="448"/>
      <c r="U13" s="448"/>
      <c r="V13" s="448"/>
      <c r="W13" s="448"/>
      <c r="X13" s="448"/>
      <c r="Y13" s="448"/>
      <c r="Z13" s="448"/>
      <c r="AA13" s="449"/>
      <c r="DR13" s="227" t="s">
        <v>409</v>
      </c>
      <c r="DS13" s="227"/>
      <c r="DT13" s="226"/>
      <c r="DU13" s="226"/>
    </row>
    <row r="14" spans="2:125" ht="17.25" thickTop="1" thickBot="1" x14ac:dyDescent="0.3">
      <c r="B14" s="536" t="s">
        <v>85</v>
      </c>
      <c r="C14" s="537"/>
      <c r="D14" s="537"/>
      <c r="E14" s="537"/>
      <c r="F14" s="537"/>
      <c r="G14" s="537"/>
      <c r="H14" s="537"/>
      <c r="I14" s="537"/>
      <c r="J14" s="537"/>
      <c r="K14" s="537"/>
      <c r="L14" s="537"/>
      <c r="M14" s="537"/>
      <c r="N14" s="537"/>
      <c r="O14" s="537"/>
      <c r="P14" s="537"/>
      <c r="Q14" s="537"/>
      <c r="R14" s="537"/>
      <c r="S14" s="537"/>
      <c r="T14" s="537"/>
      <c r="U14" s="537"/>
      <c r="V14" s="537"/>
      <c r="W14" s="537"/>
      <c r="X14" s="537"/>
      <c r="Y14" s="537"/>
      <c r="Z14" s="537"/>
      <c r="AA14" s="538"/>
      <c r="DR14" s="204" t="s">
        <v>299</v>
      </c>
      <c r="DS14" s="204" t="s">
        <v>150</v>
      </c>
      <c r="DT14" s="204" t="s">
        <v>396</v>
      </c>
      <c r="DU14" s="226" t="s">
        <v>397</v>
      </c>
    </row>
    <row r="15" spans="2:125" ht="25.5" thickTop="1" thickBot="1" x14ac:dyDescent="0.3">
      <c r="B15" s="111" t="s">
        <v>86</v>
      </c>
      <c r="C15" s="106" t="s">
        <v>150</v>
      </c>
      <c r="D15" s="112" t="s">
        <v>60</v>
      </c>
      <c r="E15" s="385" t="s">
        <v>137</v>
      </c>
      <c r="F15" s="386"/>
      <c r="G15" s="386"/>
      <c r="H15" s="386"/>
      <c r="I15" s="616"/>
      <c r="J15" s="617" t="s">
        <v>89</v>
      </c>
      <c r="K15" s="389"/>
      <c r="L15" s="389"/>
      <c r="M15" s="389"/>
      <c r="N15" s="389"/>
      <c r="O15" s="389"/>
      <c r="P15" s="389"/>
      <c r="Q15" s="389"/>
      <c r="R15" s="389"/>
      <c r="S15" s="389"/>
      <c r="T15" s="389"/>
      <c r="U15" s="389"/>
      <c r="V15" s="356" t="s">
        <v>126</v>
      </c>
      <c r="W15" s="357"/>
      <c r="X15" s="357"/>
      <c r="Y15" s="357"/>
      <c r="Z15" s="357"/>
      <c r="AA15" s="358"/>
      <c r="DR15" s="207" t="s">
        <v>170</v>
      </c>
      <c r="DS15" s="207" t="s">
        <v>410</v>
      </c>
      <c r="DT15" s="164" t="s">
        <v>411</v>
      </c>
      <c r="DU15" s="228">
        <v>447</v>
      </c>
    </row>
    <row r="16" spans="2:125" ht="16.5" customHeight="1" thickTop="1" thickBot="1" x14ac:dyDescent="0.3">
      <c r="B16" s="453" t="s">
        <v>151</v>
      </c>
      <c r="C16" s="425" t="s">
        <v>398</v>
      </c>
      <c r="D16" s="420" t="s">
        <v>399</v>
      </c>
      <c r="E16" s="423">
        <v>87</v>
      </c>
      <c r="F16" s="424"/>
      <c r="G16" s="424"/>
      <c r="H16" s="424"/>
      <c r="I16" s="425"/>
      <c r="J16" s="529">
        <v>2016</v>
      </c>
      <c r="K16" s="529"/>
      <c r="L16" s="529"/>
      <c r="M16" s="529"/>
      <c r="N16" s="529"/>
      <c r="O16" s="530"/>
      <c r="P16" s="531">
        <v>2017</v>
      </c>
      <c r="Q16" s="529"/>
      <c r="R16" s="529"/>
      <c r="S16" s="529"/>
      <c r="T16" s="529"/>
      <c r="U16" s="529"/>
      <c r="V16" s="362"/>
      <c r="W16" s="363"/>
      <c r="X16" s="363"/>
      <c r="Y16" s="363"/>
      <c r="Z16" s="363"/>
      <c r="AA16" s="364"/>
      <c r="DR16" s="206" t="s">
        <v>171</v>
      </c>
      <c r="DS16" s="206" t="s">
        <v>412</v>
      </c>
      <c r="DT16" s="165" t="s">
        <v>413</v>
      </c>
      <c r="DU16" s="228">
        <v>96</v>
      </c>
    </row>
    <row r="17" spans="2:125" ht="16.5" thickTop="1" thickBot="1" x14ac:dyDescent="0.3">
      <c r="B17" s="454"/>
      <c r="C17" s="428"/>
      <c r="D17" s="421"/>
      <c r="E17" s="426"/>
      <c r="F17" s="427"/>
      <c r="G17" s="427"/>
      <c r="H17" s="427"/>
      <c r="I17" s="428"/>
      <c r="J17" s="409" t="s">
        <v>92</v>
      </c>
      <c r="K17" s="409"/>
      <c r="L17" s="410"/>
      <c r="M17" s="411" t="s">
        <v>93</v>
      </c>
      <c r="N17" s="412"/>
      <c r="O17" s="413"/>
      <c r="P17" s="408" t="s">
        <v>94</v>
      </c>
      <c r="Q17" s="409"/>
      <c r="R17" s="410"/>
      <c r="S17" s="411" t="s">
        <v>95</v>
      </c>
      <c r="T17" s="412"/>
      <c r="U17" s="413"/>
      <c r="V17" s="376" t="s">
        <v>96</v>
      </c>
      <c r="W17" s="377"/>
      <c r="X17" s="378"/>
      <c r="Y17" s="411" t="s">
        <v>97</v>
      </c>
      <c r="Z17" s="412"/>
      <c r="AA17" s="413"/>
      <c r="DR17" s="209" t="s">
        <v>414</v>
      </c>
      <c r="DS17" s="223" t="s">
        <v>414</v>
      </c>
      <c r="DT17" s="223" t="s">
        <v>411</v>
      </c>
      <c r="DU17" s="228">
        <v>243</v>
      </c>
    </row>
    <row r="18" spans="2:125" ht="16.5" thickTop="1" x14ac:dyDescent="0.25">
      <c r="B18" s="454"/>
      <c r="C18" s="428"/>
      <c r="D18" s="421"/>
      <c r="E18" s="426"/>
      <c r="F18" s="427"/>
      <c r="G18" s="427"/>
      <c r="H18" s="427"/>
      <c r="I18" s="428"/>
      <c r="J18" s="374">
        <v>10</v>
      </c>
      <c r="K18" s="374"/>
      <c r="L18" s="375"/>
      <c r="M18" s="600">
        <f>(10/13)*100</f>
        <v>76.923076923076934</v>
      </c>
      <c r="N18" s="601"/>
      <c r="O18" s="602"/>
      <c r="P18" s="373">
        <v>11</v>
      </c>
      <c r="Q18" s="374"/>
      <c r="R18" s="375"/>
      <c r="S18" s="600">
        <f>(11/13)*100</f>
        <v>84.615384615384613</v>
      </c>
      <c r="T18" s="601"/>
      <c r="U18" s="602"/>
      <c r="V18" s="373">
        <v>10</v>
      </c>
      <c r="W18" s="374"/>
      <c r="X18" s="375"/>
      <c r="Y18" s="600">
        <f>(10/13)*100</f>
        <v>76.923076923076934</v>
      </c>
      <c r="Z18" s="601"/>
      <c r="AA18" s="602"/>
      <c r="DR18" s="220" t="s">
        <v>415</v>
      </c>
      <c r="DS18" s="229"/>
      <c r="DT18" s="229"/>
      <c r="DU18" s="229"/>
    </row>
    <row r="19" spans="2:125" x14ac:dyDescent="0.25">
      <c r="B19" s="454"/>
      <c r="C19" s="428"/>
      <c r="D19" s="421"/>
      <c r="E19" s="426"/>
      <c r="F19" s="427"/>
      <c r="G19" s="427"/>
      <c r="H19" s="427"/>
      <c r="I19" s="428"/>
      <c r="J19" s="598"/>
      <c r="K19" s="598"/>
      <c r="L19" s="599"/>
      <c r="M19" s="603"/>
      <c r="N19" s="604"/>
      <c r="O19" s="605"/>
      <c r="P19" s="609"/>
      <c r="Q19" s="598"/>
      <c r="R19" s="599"/>
      <c r="S19" s="603"/>
      <c r="T19" s="604"/>
      <c r="U19" s="605"/>
      <c r="V19" s="609"/>
      <c r="W19" s="598"/>
      <c r="X19" s="599"/>
      <c r="Y19" s="603"/>
      <c r="Z19" s="604"/>
      <c r="AA19" s="605"/>
      <c r="DR19" s="230" t="s">
        <v>299</v>
      </c>
      <c r="DS19" s="230" t="s">
        <v>150</v>
      </c>
      <c r="DT19" s="230" t="s">
        <v>396</v>
      </c>
      <c r="DU19" s="229" t="s">
        <v>397</v>
      </c>
    </row>
    <row r="20" spans="2:125" ht="15.75" thickBot="1" x14ac:dyDescent="0.3">
      <c r="B20" s="562"/>
      <c r="C20" s="566"/>
      <c r="D20" s="422"/>
      <c r="E20" s="564"/>
      <c r="F20" s="565"/>
      <c r="G20" s="565"/>
      <c r="H20" s="565"/>
      <c r="I20" s="566"/>
      <c r="J20" s="377"/>
      <c r="K20" s="377"/>
      <c r="L20" s="378"/>
      <c r="M20" s="606"/>
      <c r="N20" s="607"/>
      <c r="O20" s="608"/>
      <c r="P20" s="376"/>
      <c r="Q20" s="377"/>
      <c r="R20" s="378"/>
      <c r="S20" s="606"/>
      <c r="T20" s="607"/>
      <c r="U20" s="608"/>
      <c r="V20" s="376"/>
      <c r="W20" s="377"/>
      <c r="X20" s="378"/>
      <c r="Y20" s="606"/>
      <c r="Z20" s="607"/>
      <c r="AA20" s="608"/>
      <c r="DR20" s="209" t="s">
        <v>193</v>
      </c>
      <c r="DS20" s="223" t="s">
        <v>193</v>
      </c>
      <c r="DT20" s="231" t="s">
        <v>375</v>
      </c>
      <c r="DU20" s="232">
        <v>199180</v>
      </c>
    </row>
    <row r="21" spans="2:125" ht="25.5" thickTop="1" thickBot="1" x14ac:dyDescent="0.3">
      <c r="B21" s="113" t="s">
        <v>86</v>
      </c>
      <c r="C21" s="114" t="s">
        <v>150</v>
      </c>
      <c r="D21" s="115" t="s">
        <v>60</v>
      </c>
      <c r="E21" s="516" t="s">
        <v>137</v>
      </c>
      <c r="F21" s="517"/>
      <c r="G21" s="517"/>
      <c r="H21" s="517"/>
      <c r="I21" s="610"/>
      <c r="J21" s="611" t="s">
        <v>89</v>
      </c>
      <c r="K21" s="520"/>
      <c r="L21" s="520"/>
      <c r="M21" s="520"/>
      <c r="N21" s="520"/>
      <c r="O21" s="520"/>
      <c r="P21" s="520"/>
      <c r="Q21" s="520"/>
      <c r="R21" s="520"/>
      <c r="S21" s="520"/>
      <c r="T21" s="520"/>
      <c r="U21" s="520"/>
      <c r="V21" s="521" t="s">
        <v>126</v>
      </c>
      <c r="W21" s="522"/>
      <c r="X21" s="522"/>
      <c r="Y21" s="522"/>
      <c r="Z21" s="522"/>
      <c r="AA21" s="523"/>
      <c r="DR21" s="209" t="s">
        <v>194</v>
      </c>
      <c r="DS21" s="223" t="s">
        <v>194</v>
      </c>
      <c r="DT21" s="231" t="s">
        <v>375</v>
      </c>
      <c r="DU21" s="232">
        <v>87053</v>
      </c>
    </row>
    <row r="22" spans="2:125" ht="16.5" thickTop="1" thickBot="1" x14ac:dyDescent="0.3">
      <c r="B22" s="453"/>
      <c r="C22" s="425"/>
      <c r="D22" s="584"/>
      <c r="E22" s="423"/>
      <c r="F22" s="424"/>
      <c r="G22" s="424"/>
      <c r="H22" s="424"/>
      <c r="I22" s="425"/>
      <c r="J22" s="529">
        <v>2016</v>
      </c>
      <c r="K22" s="529"/>
      <c r="L22" s="529"/>
      <c r="M22" s="529"/>
      <c r="N22" s="529"/>
      <c r="O22" s="530"/>
      <c r="P22" s="531">
        <v>2017</v>
      </c>
      <c r="Q22" s="529"/>
      <c r="R22" s="529"/>
      <c r="S22" s="529"/>
      <c r="T22" s="529"/>
      <c r="U22" s="529"/>
      <c r="V22" s="524"/>
      <c r="W22" s="525"/>
      <c r="X22" s="525"/>
      <c r="Y22" s="525"/>
      <c r="Z22" s="525"/>
      <c r="AA22" s="526"/>
      <c r="DR22" s="207" t="s">
        <v>416</v>
      </c>
      <c r="DS22" s="207" t="s">
        <v>417</v>
      </c>
      <c r="DT22" s="233" t="s">
        <v>375</v>
      </c>
      <c r="DU22" s="228">
        <v>66</v>
      </c>
    </row>
    <row r="23" spans="2:125" ht="16.5" thickTop="1" thickBot="1" x14ac:dyDescent="0.3">
      <c r="B23" s="454"/>
      <c r="C23" s="428"/>
      <c r="D23" s="584"/>
      <c r="E23" s="426"/>
      <c r="F23" s="427"/>
      <c r="G23" s="427"/>
      <c r="H23" s="427"/>
      <c r="I23" s="428"/>
      <c r="J23" s="409" t="s">
        <v>92</v>
      </c>
      <c r="K23" s="409"/>
      <c r="L23" s="410"/>
      <c r="M23" s="411" t="s">
        <v>93</v>
      </c>
      <c r="N23" s="412"/>
      <c r="O23" s="413"/>
      <c r="P23" s="408" t="s">
        <v>94</v>
      </c>
      <c r="Q23" s="409"/>
      <c r="R23" s="410"/>
      <c r="S23" s="411" t="s">
        <v>95</v>
      </c>
      <c r="T23" s="412"/>
      <c r="U23" s="413"/>
      <c r="V23" s="376" t="s">
        <v>96</v>
      </c>
      <c r="W23" s="377"/>
      <c r="X23" s="378"/>
      <c r="Y23" s="411" t="s">
        <v>97</v>
      </c>
      <c r="Z23" s="412"/>
      <c r="AA23" s="413"/>
      <c r="DR23" s="207" t="s">
        <v>418</v>
      </c>
      <c r="DS23" s="207" t="s">
        <v>419</v>
      </c>
      <c r="DT23" s="233" t="s">
        <v>375</v>
      </c>
      <c r="DU23" s="228">
        <v>73</v>
      </c>
    </row>
    <row r="24" spans="2:125" ht="15.75" thickTop="1" x14ac:dyDescent="0.25">
      <c r="B24" s="454"/>
      <c r="C24" s="428"/>
      <c r="D24" s="584"/>
      <c r="E24" s="426"/>
      <c r="F24" s="427"/>
      <c r="G24" s="427"/>
      <c r="H24" s="427"/>
      <c r="I24" s="428"/>
      <c r="J24" s="374"/>
      <c r="K24" s="374"/>
      <c r="L24" s="375"/>
      <c r="M24" s="600"/>
      <c r="N24" s="601"/>
      <c r="O24" s="602"/>
      <c r="P24" s="373"/>
      <c r="Q24" s="374"/>
      <c r="R24" s="375"/>
      <c r="S24" s="600"/>
      <c r="T24" s="601"/>
      <c r="U24" s="602"/>
      <c r="V24" s="373"/>
      <c r="W24" s="374"/>
      <c r="X24" s="375"/>
      <c r="Y24" s="414"/>
      <c r="Z24" s="415"/>
      <c r="AA24" s="416"/>
      <c r="DR24" s="206" t="s">
        <v>420</v>
      </c>
      <c r="DS24" s="206" t="s">
        <v>421</v>
      </c>
      <c r="DT24" s="233" t="s">
        <v>375</v>
      </c>
      <c r="DU24" s="228">
        <v>78</v>
      </c>
    </row>
    <row r="25" spans="2:125" x14ac:dyDescent="0.25">
      <c r="B25" s="454"/>
      <c r="C25" s="428"/>
      <c r="D25" s="584"/>
      <c r="E25" s="426"/>
      <c r="F25" s="427"/>
      <c r="G25" s="427"/>
      <c r="H25" s="427"/>
      <c r="I25" s="428"/>
      <c r="J25" s="598"/>
      <c r="K25" s="598"/>
      <c r="L25" s="599"/>
      <c r="M25" s="603"/>
      <c r="N25" s="604"/>
      <c r="O25" s="605"/>
      <c r="P25" s="609"/>
      <c r="Q25" s="598"/>
      <c r="R25" s="599"/>
      <c r="S25" s="603"/>
      <c r="T25" s="604"/>
      <c r="U25" s="605"/>
      <c r="V25" s="609"/>
      <c r="W25" s="598"/>
      <c r="X25" s="599"/>
      <c r="Y25" s="583"/>
      <c r="Z25" s="584"/>
      <c r="AA25" s="585"/>
      <c r="DR25" s="221" t="s">
        <v>422</v>
      </c>
      <c r="DS25" s="226"/>
      <c r="DT25" s="226"/>
      <c r="DU25" s="226"/>
    </row>
    <row r="26" spans="2:125" ht="15.75" thickBot="1" x14ac:dyDescent="0.3">
      <c r="B26" s="562"/>
      <c r="C26" s="566"/>
      <c r="D26" s="612"/>
      <c r="E26" s="564"/>
      <c r="F26" s="565"/>
      <c r="G26" s="565"/>
      <c r="H26" s="565"/>
      <c r="I26" s="566"/>
      <c r="J26" s="377"/>
      <c r="K26" s="377"/>
      <c r="L26" s="378"/>
      <c r="M26" s="606"/>
      <c r="N26" s="607"/>
      <c r="O26" s="608"/>
      <c r="P26" s="376"/>
      <c r="Q26" s="377"/>
      <c r="R26" s="378"/>
      <c r="S26" s="606"/>
      <c r="T26" s="607"/>
      <c r="U26" s="608"/>
      <c r="V26" s="376"/>
      <c r="W26" s="377"/>
      <c r="X26" s="378"/>
      <c r="Y26" s="417"/>
      <c r="Z26" s="418"/>
      <c r="AA26" s="419"/>
      <c r="DR26" s="204" t="s">
        <v>299</v>
      </c>
      <c r="DS26" s="204" t="s">
        <v>150</v>
      </c>
      <c r="DT26" s="204" t="s">
        <v>396</v>
      </c>
      <c r="DU26" s="213" t="s">
        <v>397</v>
      </c>
    </row>
    <row r="27" spans="2:125" ht="15.75" thickTop="1" x14ac:dyDescent="0.25">
      <c r="B27" s="586" t="s">
        <v>99</v>
      </c>
      <c r="C27" s="587"/>
      <c r="D27" s="590" t="s">
        <v>152</v>
      </c>
      <c r="E27" s="590"/>
      <c r="F27" s="590"/>
      <c r="G27" s="590"/>
      <c r="H27" s="590"/>
      <c r="I27" s="590"/>
      <c r="J27" s="590"/>
      <c r="K27" s="590"/>
      <c r="L27" s="590"/>
      <c r="M27" s="590"/>
      <c r="N27" s="590"/>
      <c r="O27" s="590"/>
      <c r="P27" s="590"/>
      <c r="Q27" s="590"/>
      <c r="R27" s="590"/>
      <c r="S27" s="590"/>
      <c r="T27" s="590"/>
      <c r="U27" s="590"/>
      <c r="V27" s="590"/>
      <c r="W27" s="590"/>
      <c r="X27" s="590"/>
      <c r="Y27" s="590"/>
      <c r="Z27" s="590"/>
      <c r="AA27" s="591"/>
      <c r="DR27" s="207" t="s">
        <v>207</v>
      </c>
      <c r="DS27" s="207" t="s">
        <v>423</v>
      </c>
      <c r="DT27" s="164" t="s">
        <v>379</v>
      </c>
      <c r="DU27" s="228">
        <v>96</v>
      </c>
    </row>
    <row r="28" spans="2:125" ht="15.75" thickBot="1" x14ac:dyDescent="0.3">
      <c r="B28" s="588"/>
      <c r="C28" s="589"/>
      <c r="D28" s="592"/>
      <c r="E28" s="592"/>
      <c r="F28" s="592"/>
      <c r="G28" s="592"/>
      <c r="H28" s="592"/>
      <c r="I28" s="592"/>
      <c r="J28" s="592"/>
      <c r="K28" s="592"/>
      <c r="L28" s="592"/>
      <c r="M28" s="592"/>
      <c r="N28" s="592"/>
      <c r="O28" s="592"/>
      <c r="P28" s="592"/>
      <c r="Q28" s="592"/>
      <c r="R28" s="592"/>
      <c r="S28" s="592"/>
      <c r="T28" s="592"/>
      <c r="U28" s="592"/>
      <c r="V28" s="592"/>
      <c r="W28" s="592"/>
      <c r="X28" s="592"/>
      <c r="Y28" s="592"/>
      <c r="Z28" s="592"/>
      <c r="AA28" s="593"/>
      <c r="DR28" s="234" t="s">
        <v>424</v>
      </c>
      <c r="DS28" s="234" t="s">
        <v>425</v>
      </c>
      <c r="DT28" s="165" t="s">
        <v>375</v>
      </c>
      <c r="DU28" s="228">
        <v>99</v>
      </c>
    </row>
    <row r="29" spans="2:125" ht="17.25" thickTop="1" thickBot="1" x14ac:dyDescent="0.3">
      <c r="B29" s="594" t="s">
        <v>101</v>
      </c>
      <c r="C29" s="595"/>
      <c r="D29" s="595"/>
      <c r="E29" s="595"/>
      <c r="F29" s="595"/>
      <c r="G29" s="596"/>
      <c r="H29" s="596"/>
      <c r="I29" s="596"/>
      <c r="J29" s="596"/>
      <c r="K29" s="596"/>
      <c r="L29" s="596"/>
      <c r="M29" s="596"/>
      <c r="N29" s="596"/>
      <c r="O29" s="596"/>
      <c r="P29" s="596"/>
      <c r="Q29" s="596"/>
      <c r="R29" s="596"/>
      <c r="S29" s="596"/>
      <c r="T29" s="596"/>
      <c r="U29" s="596"/>
      <c r="V29" s="596"/>
      <c r="W29" s="596"/>
      <c r="X29" s="596"/>
      <c r="Y29" s="596"/>
      <c r="Z29" s="595"/>
      <c r="AA29" s="597"/>
      <c r="DR29" s="207" t="s">
        <v>426</v>
      </c>
      <c r="DS29" s="164" t="s">
        <v>427</v>
      </c>
      <c r="DT29" s="164" t="s">
        <v>426</v>
      </c>
      <c r="DU29" s="228">
        <v>109</v>
      </c>
    </row>
    <row r="30" spans="2:125" ht="15.75" thickTop="1" x14ac:dyDescent="0.25">
      <c r="B30" s="348" t="s">
        <v>102</v>
      </c>
      <c r="C30" s="349"/>
      <c r="D30" s="350" t="s">
        <v>60</v>
      </c>
      <c r="E30" s="349" t="s">
        <v>103</v>
      </c>
      <c r="F30" s="349"/>
      <c r="G30" s="353" t="s">
        <v>104</v>
      </c>
      <c r="H30" s="354"/>
      <c r="I30" s="354"/>
      <c r="J30" s="354"/>
      <c r="K30" s="354"/>
      <c r="L30" s="354"/>
      <c r="M30" s="354"/>
      <c r="N30" s="354"/>
      <c r="O30" s="354"/>
      <c r="P30" s="354"/>
      <c r="Q30" s="354"/>
      <c r="R30" s="355"/>
      <c r="S30" s="356" t="s">
        <v>105</v>
      </c>
      <c r="T30" s="357"/>
      <c r="U30" s="357"/>
      <c r="V30" s="357"/>
      <c r="W30" s="357"/>
      <c r="X30" s="357"/>
      <c r="Y30" s="358"/>
      <c r="Z30" s="357" t="s">
        <v>153</v>
      </c>
      <c r="AA30" s="358"/>
      <c r="DR30" s="234" t="s">
        <v>428</v>
      </c>
      <c r="DS30" s="235" t="s">
        <v>429</v>
      </c>
      <c r="DT30" s="165" t="s">
        <v>430</v>
      </c>
      <c r="DU30" s="228">
        <v>106</v>
      </c>
    </row>
    <row r="31" spans="2:125" x14ac:dyDescent="0.25">
      <c r="B31" s="348"/>
      <c r="C31" s="349"/>
      <c r="D31" s="351"/>
      <c r="E31" s="349"/>
      <c r="F31" s="349"/>
      <c r="G31" s="327">
        <v>1</v>
      </c>
      <c r="H31" s="328"/>
      <c r="I31" s="328"/>
      <c r="J31" s="329"/>
      <c r="K31" s="327">
        <v>2</v>
      </c>
      <c r="L31" s="328"/>
      <c r="M31" s="328"/>
      <c r="N31" s="329"/>
      <c r="O31" s="327">
        <v>3</v>
      </c>
      <c r="P31" s="328"/>
      <c r="Q31" s="328"/>
      <c r="R31" s="329"/>
      <c r="S31" s="359"/>
      <c r="T31" s="360"/>
      <c r="U31" s="360"/>
      <c r="V31" s="360"/>
      <c r="W31" s="360"/>
      <c r="X31" s="360"/>
      <c r="Y31" s="361"/>
      <c r="Z31" s="360"/>
      <c r="AA31" s="361"/>
      <c r="DR31" s="207" t="s">
        <v>431</v>
      </c>
      <c r="DS31" s="207" t="s">
        <v>432</v>
      </c>
      <c r="DT31" s="165" t="s">
        <v>375</v>
      </c>
      <c r="DU31" s="228">
        <v>98</v>
      </c>
    </row>
    <row r="32" spans="2:125" ht="15.75" thickBot="1" x14ac:dyDescent="0.3">
      <c r="B32" s="348"/>
      <c r="C32" s="349"/>
      <c r="D32" s="352"/>
      <c r="E32" s="349"/>
      <c r="F32" s="349"/>
      <c r="G32" s="330" t="s">
        <v>107</v>
      </c>
      <c r="H32" s="331"/>
      <c r="I32" s="330" t="s">
        <v>108</v>
      </c>
      <c r="J32" s="331"/>
      <c r="K32" s="330" t="s">
        <v>107</v>
      </c>
      <c r="L32" s="331"/>
      <c r="M32" s="330" t="s">
        <v>108</v>
      </c>
      <c r="N32" s="331"/>
      <c r="O32" s="330" t="s">
        <v>107</v>
      </c>
      <c r="P32" s="332"/>
      <c r="Q32" s="330" t="s">
        <v>108</v>
      </c>
      <c r="R32" s="331"/>
      <c r="S32" s="362"/>
      <c r="T32" s="363"/>
      <c r="U32" s="363"/>
      <c r="V32" s="363"/>
      <c r="W32" s="363"/>
      <c r="X32" s="363"/>
      <c r="Y32" s="364"/>
      <c r="Z32" s="365"/>
      <c r="AA32" s="366"/>
      <c r="DR32" s="207"/>
      <c r="DS32" s="207"/>
      <c r="DT32" s="165"/>
      <c r="DU32" s="226"/>
    </row>
    <row r="33" spans="2:125" ht="15.75" thickTop="1" x14ac:dyDescent="0.25">
      <c r="B33" s="314"/>
      <c r="C33" s="315"/>
      <c r="D33" s="72"/>
      <c r="E33" s="316"/>
      <c r="F33" s="315"/>
      <c r="G33" s="74" t="s">
        <v>109</v>
      </c>
      <c r="H33" s="74" t="s">
        <v>110</v>
      </c>
      <c r="I33" s="74" t="s">
        <v>109</v>
      </c>
      <c r="J33" s="74" t="s">
        <v>110</v>
      </c>
      <c r="K33" s="74" t="s">
        <v>109</v>
      </c>
      <c r="L33" s="74" t="s">
        <v>110</v>
      </c>
      <c r="M33" s="74" t="s">
        <v>109</v>
      </c>
      <c r="N33" s="74" t="s">
        <v>110</v>
      </c>
      <c r="O33" s="74" t="s">
        <v>109</v>
      </c>
      <c r="P33" s="74" t="s">
        <v>110</v>
      </c>
      <c r="Q33" s="74" t="s">
        <v>109</v>
      </c>
      <c r="R33" s="74" t="s">
        <v>110</v>
      </c>
      <c r="S33" s="317"/>
      <c r="T33" s="318"/>
      <c r="U33" s="318"/>
      <c r="V33" s="318"/>
      <c r="W33" s="318"/>
      <c r="X33" s="318"/>
      <c r="Y33" s="319"/>
      <c r="Z33" s="316"/>
      <c r="AA33" s="320"/>
      <c r="DR33" s="211" t="s">
        <v>336</v>
      </c>
      <c r="DS33" s="226"/>
      <c r="DT33" s="228"/>
      <c r="DU33" s="226"/>
    </row>
    <row r="34" spans="2:125" ht="30" x14ac:dyDescent="0.25">
      <c r="B34" s="321" t="s">
        <v>154</v>
      </c>
      <c r="C34" s="322"/>
      <c r="D34" s="75" t="s">
        <v>155</v>
      </c>
      <c r="E34" s="300">
        <v>1</v>
      </c>
      <c r="F34" s="301"/>
      <c r="G34" s="78"/>
      <c r="H34" s="78"/>
      <c r="I34" s="75">
        <v>0</v>
      </c>
      <c r="J34" s="75">
        <v>0</v>
      </c>
      <c r="K34" s="78"/>
      <c r="L34" s="78"/>
      <c r="M34" s="75">
        <v>0</v>
      </c>
      <c r="N34" s="75">
        <v>0</v>
      </c>
      <c r="O34" s="75">
        <v>1</v>
      </c>
      <c r="P34" s="75">
        <v>100</v>
      </c>
      <c r="Q34" s="75">
        <v>1</v>
      </c>
      <c r="R34" s="75">
        <v>100</v>
      </c>
      <c r="S34" s="505" t="s">
        <v>156</v>
      </c>
      <c r="T34" s="506"/>
      <c r="U34" s="506"/>
      <c r="V34" s="506"/>
      <c r="W34" s="506"/>
      <c r="X34" s="506"/>
      <c r="Y34" s="322"/>
      <c r="Z34" s="300" t="s">
        <v>157</v>
      </c>
      <c r="AA34" s="305"/>
      <c r="DR34" s="164" t="s">
        <v>80</v>
      </c>
      <c r="DS34" s="226"/>
      <c r="DT34" s="226"/>
      <c r="DU34" s="226"/>
    </row>
    <row r="35" spans="2:125" ht="30" x14ac:dyDescent="0.25">
      <c r="B35" s="321" t="s">
        <v>158</v>
      </c>
      <c r="C35" s="322"/>
      <c r="D35" s="75" t="s">
        <v>133</v>
      </c>
      <c r="E35" s="300">
        <v>3</v>
      </c>
      <c r="F35" s="301"/>
      <c r="G35" s="75"/>
      <c r="H35" s="75"/>
      <c r="I35" s="75">
        <v>3</v>
      </c>
      <c r="J35" s="75">
        <v>100</v>
      </c>
      <c r="K35" s="78"/>
      <c r="L35" s="78"/>
      <c r="M35" s="78"/>
      <c r="N35" s="78"/>
      <c r="O35" s="75">
        <v>3</v>
      </c>
      <c r="P35" s="75">
        <v>100</v>
      </c>
      <c r="Q35" s="78"/>
      <c r="R35" s="78"/>
      <c r="S35" s="505" t="s">
        <v>159</v>
      </c>
      <c r="T35" s="506"/>
      <c r="U35" s="506"/>
      <c r="V35" s="506"/>
      <c r="W35" s="506"/>
      <c r="X35" s="506"/>
      <c r="Y35" s="322"/>
      <c r="Z35" s="300" t="s">
        <v>157</v>
      </c>
      <c r="AA35" s="305"/>
      <c r="DR35" s="223"/>
      <c r="DS35" s="229"/>
      <c r="DT35" s="229"/>
      <c r="DU35" s="229"/>
    </row>
    <row r="36" spans="2:125" ht="30" x14ac:dyDescent="0.25">
      <c r="B36" s="321" t="s">
        <v>160</v>
      </c>
      <c r="C36" s="322"/>
      <c r="D36" s="75" t="s">
        <v>161</v>
      </c>
      <c r="E36" s="300">
        <v>1</v>
      </c>
      <c r="F36" s="301"/>
      <c r="G36" s="78"/>
      <c r="H36" s="78"/>
      <c r="I36" s="78"/>
      <c r="J36" s="78"/>
      <c r="K36" s="78"/>
      <c r="L36" s="78"/>
      <c r="M36" s="75">
        <v>0</v>
      </c>
      <c r="N36" s="75">
        <v>0</v>
      </c>
      <c r="O36" s="75">
        <v>1</v>
      </c>
      <c r="P36" s="75">
        <v>100</v>
      </c>
      <c r="Q36" s="75">
        <v>1</v>
      </c>
      <c r="R36" s="75">
        <v>100</v>
      </c>
      <c r="S36" s="505" t="s">
        <v>162</v>
      </c>
      <c r="T36" s="506"/>
      <c r="U36" s="506"/>
      <c r="V36" s="506"/>
      <c r="W36" s="506"/>
      <c r="X36" s="506"/>
      <c r="Y36" s="322"/>
      <c r="Z36" s="300" t="s">
        <v>163</v>
      </c>
      <c r="AA36" s="305"/>
      <c r="DR36" s="223" t="s">
        <v>146</v>
      </c>
      <c r="DS36" s="229"/>
      <c r="DT36" s="229"/>
      <c r="DU36" s="229"/>
    </row>
    <row r="37" spans="2:125" x14ac:dyDescent="0.25">
      <c r="B37" s="495"/>
      <c r="C37" s="301"/>
      <c r="D37" s="98"/>
      <c r="E37" s="501"/>
      <c r="F37" s="503"/>
      <c r="G37" s="81"/>
      <c r="H37" s="81"/>
      <c r="I37" s="81"/>
      <c r="J37" s="81"/>
      <c r="K37" s="81"/>
      <c r="L37" s="81"/>
      <c r="M37" s="81"/>
      <c r="N37" s="81"/>
      <c r="O37" s="98"/>
      <c r="P37" s="98"/>
      <c r="Q37" s="81"/>
      <c r="R37" s="81"/>
      <c r="S37" s="501"/>
      <c r="T37" s="502"/>
      <c r="U37" s="502"/>
      <c r="V37" s="502"/>
      <c r="W37" s="502"/>
      <c r="X37" s="502"/>
      <c r="Y37" s="503"/>
      <c r="Z37" s="501"/>
      <c r="AA37" s="504"/>
      <c r="DR37" s="223" t="s">
        <v>61</v>
      </c>
      <c r="DS37" s="229"/>
      <c r="DT37" s="229"/>
      <c r="DU37" s="229"/>
    </row>
    <row r="38" spans="2:125" ht="15.75" thickBot="1" x14ac:dyDescent="0.3">
      <c r="B38" s="578"/>
      <c r="C38" s="579"/>
      <c r="D38" s="116"/>
      <c r="E38" s="498"/>
      <c r="F38" s="498"/>
      <c r="G38" s="83"/>
      <c r="H38" s="83"/>
      <c r="I38" s="83"/>
      <c r="J38" s="83"/>
      <c r="K38" s="83"/>
      <c r="L38" s="83"/>
      <c r="M38" s="83"/>
      <c r="N38" s="83"/>
      <c r="O38" s="116"/>
      <c r="P38" s="116"/>
      <c r="Q38" s="83"/>
      <c r="R38" s="83"/>
      <c r="S38" s="580"/>
      <c r="T38" s="581"/>
      <c r="U38" s="581"/>
      <c r="V38" s="581"/>
      <c r="W38" s="581"/>
      <c r="X38" s="581"/>
      <c r="Y38" s="582"/>
      <c r="Z38" s="541"/>
      <c r="AA38" s="544"/>
      <c r="DR38" s="164" t="s">
        <v>433</v>
      </c>
      <c r="DS38" s="226"/>
      <c r="DT38" s="228"/>
      <c r="DU38" s="226"/>
    </row>
    <row r="39" spans="2:125" ht="15.75" thickBot="1" x14ac:dyDescent="0.3">
      <c r="B39" s="575" t="s">
        <v>118</v>
      </c>
      <c r="C39" s="576"/>
      <c r="D39" s="576"/>
      <c r="E39" s="576"/>
      <c r="F39" s="576"/>
      <c r="G39" s="576"/>
      <c r="H39" s="576"/>
      <c r="I39" s="576"/>
      <c r="J39" s="576"/>
      <c r="K39" s="576"/>
      <c r="L39" s="576"/>
      <c r="M39" s="576"/>
      <c r="N39" s="576"/>
      <c r="O39" s="576"/>
      <c r="P39" s="576"/>
      <c r="Q39" s="576"/>
      <c r="R39" s="576"/>
      <c r="S39" s="576"/>
      <c r="T39" s="576"/>
      <c r="U39" s="576"/>
      <c r="V39" s="576"/>
      <c r="W39" s="576"/>
      <c r="X39" s="576"/>
      <c r="Y39" s="576"/>
      <c r="Z39" s="576"/>
      <c r="AA39" s="577"/>
      <c r="DR39" s="226"/>
      <c r="DS39" s="226"/>
      <c r="DT39" s="226"/>
      <c r="DU39" s="226"/>
    </row>
    <row r="40" spans="2:125" ht="15.75" thickBot="1" x14ac:dyDescent="0.3">
      <c r="B40" s="288"/>
      <c r="C40" s="289"/>
      <c r="D40" s="289"/>
      <c r="E40" s="289"/>
      <c r="F40" s="289"/>
      <c r="G40" s="289"/>
      <c r="H40" s="289"/>
      <c r="I40" s="289"/>
      <c r="J40" s="289"/>
      <c r="K40" s="289"/>
      <c r="L40" s="289"/>
      <c r="M40" s="289"/>
      <c r="N40" s="289"/>
      <c r="O40" s="289"/>
      <c r="P40" s="289"/>
      <c r="Q40" s="289"/>
      <c r="R40" s="289"/>
      <c r="S40" s="289"/>
      <c r="T40" s="289"/>
      <c r="U40" s="289"/>
      <c r="V40" s="289"/>
      <c r="W40" s="289"/>
      <c r="X40" s="289"/>
      <c r="Y40" s="289"/>
      <c r="Z40" s="289"/>
      <c r="AA40" s="290"/>
    </row>
    <row r="41" spans="2:125" x14ac:dyDescent="0.25">
      <c r="B41" s="63"/>
      <c r="C41" s="64"/>
      <c r="D41" s="64"/>
      <c r="E41" s="64"/>
      <c r="F41" s="64"/>
      <c r="G41" s="64"/>
      <c r="H41" s="64"/>
      <c r="I41" s="64"/>
      <c r="J41" s="64"/>
      <c r="K41" s="64"/>
      <c r="L41" s="64"/>
      <c r="M41" s="64"/>
      <c r="N41" s="64"/>
      <c r="O41" s="64"/>
      <c r="P41" s="64"/>
      <c r="Q41" s="64"/>
      <c r="R41" s="64"/>
      <c r="S41" s="64"/>
      <c r="T41" s="64"/>
      <c r="U41" s="64"/>
      <c r="V41" s="64"/>
      <c r="W41" s="64"/>
      <c r="X41" s="64"/>
      <c r="Y41" s="64"/>
      <c r="Z41" s="64"/>
      <c r="AA41" s="65"/>
    </row>
    <row r="42" spans="2:125" x14ac:dyDescent="0.25">
      <c r="B42" s="291" t="s">
        <v>63</v>
      </c>
      <c r="C42" s="292"/>
      <c r="D42" s="292"/>
      <c r="E42" s="292"/>
      <c r="F42" s="64"/>
      <c r="G42" s="64"/>
      <c r="H42" s="64"/>
      <c r="I42" s="64"/>
      <c r="J42" s="64"/>
      <c r="K42" s="64"/>
      <c r="L42" s="64"/>
      <c r="M42" s="64"/>
      <c r="N42" s="64"/>
      <c r="O42" s="64"/>
      <c r="P42" s="64"/>
      <c r="Q42" s="292" t="s">
        <v>164</v>
      </c>
      <c r="R42" s="292"/>
      <c r="S42" s="292"/>
      <c r="T42" s="292"/>
      <c r="U42" s="292"/>
      <c r="V42" s="292"/>
      <c r="W42" s="292"/>
      <c r="X42" s="292"/>
      <c r="Y42" s="292"/>
      <c r="Z42" s="292"/>
      <c r="AA42" s="293"/>
    </row>
    <row r="43" spans="2:125" x14ac:dyDescent="0.25">
      <c r="B43" s="294" t="s">
        <v>64</v>
      </c>
      <c r="C43" s="295"/>
      <c r="D43" s="295"/>
      <c r="E43" s="295"/>
      <c r="F43" s="64"/>
      <c r="G43" s="64"/>
      <c r="H43" s="64"/>
      <c r="I43" s="64"/>
      <c r="J43" s="64"/>
      <c r="K43" s="64"/>
      <c r="L43" s="64"/>
      <c r="M43" s="64"/>
      <c r="N43" s="64"/>
      <c r="O43" s="64"/>
      <c r="P43" s="64"/>
      <c r="Q43" s="296" t="s">
        <v>165</v>
      </c>
      <c r="R43" s="296"/>
      <c r="S43" s="296"/>
      <c r="T43" s="296"/>
      <c r="U43" s="296"/>
      <c r="V43" s="296"/>
      <c r="W43" s="296"/>
      <c r="X43" s="296"/>
      <c r="Y43" s="296"/>
      <c r="Z43" s="296"/>
      <c r="AA43" s="297"/>
    </row>
    <row r="44" spans="2:125" x14ac:dyDescent="0.25">
      <c r="B44" s="84"/>
      <c r="C44" s="85"/>
      <c r="D44" s="85"/>
      <c r="E44" s="85"/>
      <c r="F44" s="64"/>
      <c r="G44" s="64"/>
      <c r="H44" s="64"/>
      <c r="I44" s="64"/>
      <c r="J44" s="64"/>
      <c r="K44" s="64"/>
      <c r="L44" s="64"/>
      <c r="M44" s="64"/>
      <c r="N44" s="64"/>
      <c r="O44" s="64"/>
      <c r="P44" s="64"/>
      <c r="Q44" s="86"/>
      <c r="R44" s="86"/>
      <c r="S44" s="86"/>
      <c r="T44" s="86"/>
      <c r="U44" s="86"/>
      <c r="V44" s="86"/>
      <c r="W44" s="86"/>
      <c r="X44" s="86"/>
      <c r="Y44" s="86"/>
      <c r="Z44" s="86"/>
      <c r="AA44" s="87"/>
    </row>
    <row r="45" spans="2:125" ht="15.75" thickBot="1" x14ac:dyDescent="0.3">
      <c r="B45" s="88"/>
      <c r="C45" s="89"/>
      <c r="D45" s="89"/>
      <c r="E45" s="89"/>
      <c r="F45" s="89"/>
      <c r="G45" s="89"/>
      <c r="H45" s="89"/>
      <c r="I45" s="89"/>
      <c r="J45" s="89"/>
      <c r="K45" s="89"/>
      <c r="L45" s="89"/>
      <c r="M45" s="89"/>
      <c r="N45" s="89"/>
      <c r="O45" s="89"/>
      <c r="P45" s="89"/>
      <c r="Q45" s="89"/>
      <c r="R45" s="89"/>
      <c r="S45" s="89"/>
      <c r="T45" s="89"/>
      <c r="U45" s="89"/>
      <c r="V45" s="89"/>
      <c r="W45" s="89"/>
      <c r="X45" s="89"/>
      <c r="Y45" s="89"/>
      <c r="Z45" s="89"/>
      <c r="AA45" s="90"/>
    </row>
    <row r="46" spans="2:125" ht="15.75" thickTop="1" x14ac:dyDescent="0.25">
      <c r="B46" s="91"/>
      <c r="C46" s="91"/>
      <c r="D46" s="91"/>
      <c r="E46" s="91"/>
      <c r="F46" s="91"/>
      <c r="G46" s="91"/>
      <c r="H46" s="91"/>
      <c r="I46" s="91"/>
      <c r="J46" s="91"/>
      <c r="K46" s="91"/>
      <c r="L46" s="91"/>
      <c r="M46" s="91"/>
      <c r="N46" s="91"/>
      <c r="O46" s="91"/>
      <c r="P46" s="91"/>
      <c r="Q46" s="91"/>
      <c r="R46" s="91"/>
      <c r="S46" s="91"/>
      <c r="T46" s="91"/>
      <c r="U46" s="91"/>
      <c r="V46" s="91"/>
      <c r="W46" s="91"/>
      <c r="X46" s="91"/>
      <c r="Y46" s="91"/>
      <c r="Z46" s="91"/>
      <c r="AA46" s="91"/>
    </row>
    <row r="47" spans="2:125" ht="15.75" thickBot="1" x14ac:dyDescent="0.3">
      <c r="B47" s="89"/>
      <c r="C47" s="89"/>
      <c r="D47" s="89"/>
      <c r="E47" s="89"/>
      <c r="F47" s="89"/>
      <c r="G47" s="89"/>
      <c r="H47" s="89"/>
      <c r="I47" s="89"/>
      <c r="J47" s="89"/>
      <c r="K47" s="89"/>
      <c r="L47" s="89"/>
      <c r="M47" s="89"/>
      <c r="N47" s="89"/>
      <c r="O47" s="89"/>
      <c r="P47" s="89"/>
      <c r="Q47" s="89"/>
      <c r="R47" s="89"/>
      <c r="S47" s="89"/>
      <c r="T47" s="89"/>
      <c r="U47" s="89"/>
      <c r="V47" s="89"/>
      <c r="W47" s="89"/>
      <c r="X47" s="89"/>
      <c r="Y47" s="89"/>
      <c r="Z47" s="89"/>
      <c r="AA47" s="89"/>
    </row>
    <row r="48" spans="2:125" ht="15.75" thickTop="1" x14ac:dyDescent="0.25">
      <c r="B48" s="456" t="s">
        <v>121</v>
      </c>
      <c r="C48" s="457"/>
      <c r="D48" s="457"/>
      <c r="E48" s="457"/>
      <c r="F48" s="457"/>
      <c r="G48" s="457"/>
      <c r="H48" s="457"/>
      <c r="I48" s="457"/>
      <c r="J48" s="457"/>
      <c r="K48" s="457"/>
      <c r="L48" s="457"/>
      <c r="M48" s="457"/>
      <c r="N48" s="457"/>
      <c r="O48" s="457"/>
      <c r="P48" s="457"/>
      <c r="Q48" s="457"/>
      <c r="R48" s="457"/>
      <c r="S48" s="457"/>
      <c r="T48" s="457"/>
      <c r="U48" s="457"/>
      <c r="V48" s="457"/>
      <c r="W48" s="457"/>
      <c r="X48" s="457"/>
      <c r="Y48" s="457"/>
      <c r="Z48" s="457"/>
      <c r="AA48" s="458"/>
    </row>
    <row r="49" spans="2:27" x14ac:dyDescent="0.25">
      <c r="B49" s="60"/>
      <c r="C49" s="61"/>
      <c r="D49" s="61"/>
      <c r="E49" s="61"/>
      <c r="F49" s="61"/>
      <c r="G49" s="61"/>
      <c r="H49" s="61"/>
      <c r="I49" s="61"/>
      <c r="J49" s="61"/>
      <c r="K49" s="61"/>
      <c r="L49" s="61"/>
      <c r="M49" s="61"/>
      <c r="N49" s="61"/>
      <c r="O49" s="61"/>
      <c r="P49" s="61"/>
      <c r="Q49" s="61"/>
      <c r="R49" s="61"/>
      <c r="S49" s="61"/>
      <c r="T49" s="61"/>
      <c r="U49" s="61"/>
      <c r="V49" s="61"/>
      <c r="W49" s="61"/>
      <c r="X49" s="61"/>
      <c r="Y49" s="61"/>
      <c r="Z49" s="61"/>
      <c r="AA49" s="62"/>
    </row>
    <row r="50" spans="2:27" x14ac:dyDescent="0.25">
      <c r="B50" s="459" t="s">
        <v>75</v>
      </c>
      <c r="C50" s="460"/>
      <c r="D50" s="460"/>
      <c r="E50" s="460"/>
      <c r="F50" s="460"/>
      <c r="G50" s="460"/>
      <c r="H50" s="460"/>
      <c r="I50" s="460"/>
      <c r="J50" s="460"/>
      <c r="K50" s="460"/>
      <c r="L50" s="460"/>
      <c r="M50" s="460"/>
      <c r="N50" s="460"/>
      <c r="O50" s="460"/>
      <c r="P50" s="460"/>
      <c r="Q50" s="460"/>
      <c r="R50" s="460"/>
      <c r="S50" s="460"/>
      <c r="T50" s="460"/>
      <c r="U50" s="460"/>
      <c r="V50" s="460"/>
      <c r="W50" s="460"/>
      <c r="X50" s="460"/>
      <c r="Y50" s="460"/>
      <c r="Z50" s="460"/>
      <c r="AA50" s="461"/>
    </row>
    <row r="51" spans="2:27" x14ac:dyDescent="0.25">
      <c r="B51" s="63"/>
      <c r="C51" s="64"/>
      <c r="D51" s="64"/>
      <c r="E51" s="64"/>
      <c r="F51" s="64"/>
      <c r="G51" s="64"/>
      <c r="H51" s="64"/>
      <c r="I51" s="64"/>
      <c r="J51" s="64"/>
      <c r="K51" s="64"/>
      <c r="L51" s="64"/>
      <c r="M51" s="64"/>
      <c r="N51" s="64"/>
      <c r="O51" s="64"/>
      <c r="P51" s="64"/>
      <c r="Q51" s="64"/>
      <c r="R51" s="64"/>
      <c r="S51" s="64"/>
      <c r="T51" s="64"/>
      <c r="U51" s="64"/>
      <c r="V51" s="64"/>
      <c r="W51" s="64"/>
      <c r="X51" s="64"/>
      <c r="Y51" s="64"/>
      <c r="Z51" s="64"/>
      <c r="AA51" s="65"/>
    </row>
    <row r="52" spans="2:27" x14ac:dyDescent="0.25">
      <c r="B52" s="462" t="s">
        <v>122</v>
      </c>
      <c r="C52" s="463"/>
      <c r="D52" s="463"/>
      <c r="E52" s="463"/>
      <c r="F52" s="463"/>
      <c r="G52" s="463"/>
      <c r="H52" s="463"/>
      <c r="I52" s="463"/>
      <c r="J52" s="463"/>
      <c r="K52" s="463"/>
      <c r="L52" s="463"/>
      <c r="M52" s="463"/>
      <c r="N52" s="463"/>
      <c r="O52" s="463"/>
      <c r="P52" s="463"/>
      <c r="Q52" s="463"/>
      <c r="R52" s="463"/>
      <c r="S52" s="463"/>
      <c r="T52" s="463"/>
      <c r="U52" s="463"/>
      <c r="V52" s="463"/>
      <c r="W52" s="463"/>
      <c r="X52" s="463"/>
      <c r="Y52" s="463"/>
      <c r="Z52" s="463"/>
      <c r="AA52" s="464"/>
    </row>
    <row r="53" spans="2:27" ht="15.75" thickBot="1" x14ac:dyDescent="0.3">
      <c r="B53" s="63"/>
      <c r="C53" s="64"/>
      <c r="D53" s="64"/>
      <c r="E53" s="64"/>
      <c r="F53" s="64"/>
      <c r="G53" s="64"/>
      <c r="H53" s="64"/>
      <c r="I53" s="64"/>
      <c r="J53" s="64"/>
      <c r="K53" s="64"/>
      <c r="L53" s="64"/>
      <c r="M53" s="64"/>
      <c r="N53" s="64"/>
      <c r="O53" s="64"/>
      <c r="P53" s="64"/>
      <c r="Q53" s="64"/>
      <c r="R53" s="64"/>
      <c r="S53" s="64"/>
      <c r="T53" s="64"/>
      <c r="U53" s="64"/>
      <c r="V53" s="64"/>
      <c r="W53" s="64"/>
      <c r="X53" s="64"/>
      <c r="Y53" s="64"/>
      <c r="Z53" s="64"/>
      <c r="AA53" s="65"/>
    </row>
    <row r="54" spans="2:27" ht="15.75" thickTop="1" x14ac:dyDescent="0.25">
      <c r="B54" s="465" t="s">
        <v>166</v>
      </c>
      <c r="C54" s="466"/>
      <c r="D54" s="466"/>
      <c r="E54" s="466"/>
      <c r="F54" s="466"/>
      <c r="G54" s="466"/>
      <c r="H54" s="466"/>
      <c r="I54" s="466"/>
      <c r="J54" s="466"/>
      <c r="K54" s="466"/>
      <c r="L54" s="466"/>
      <c r="M54" s="466"/>
      <c r="N54" s="466"/>
      <c r="O54" s="466"/>
      <c r="P54" s="467"/>
      <c r="Q54" s="474" t="s">
        <v>78</v>
      </c>
      <c r="R54" s="475"/>
      <c r="S54" s="475"/>
      <c r="T54" s="475"/>
      <c r="U54" s="475"/>
      <c r="V54" s="475"/>
      <c r="W54" s="475"/>
      <c r="X54" s="475"/>
      <c r="Y54" s="356" t="s">
        <v>123</v>
      </c>
      <c r="Z54" s="357"/>
      <c r="AA54" s="358"/>
    </row>
    <row r="55" spans="2:27" x14ac:dyDescent="0.25">
      <c r="B55" s="468"/>
      <c r="C55" s="469"/>
      <c r="D55" s="469"/>
      <c r="E55" s="469"/>
      <c r="F55" s="469"/>
      <c r="G55" s="469"/>
      <c r="H55" s="469"/>
      <c r="I55" s="469"/>
      <c r="J55" s="469"/>
      <c r="K55" s="469"/>
      <c r="L55" s="469"/>
      <c r="M55" s="469"/>
      <c r="N55" s="469"/>
      <c r="O55" s="469"/>
      <c r="P55" s="470"/>
      <c r="Q55" s="569"/>
      <c r="R55" s="570"/>
      <c r="S55" s="570"/>
      <c r="T55" s="570"/>
      <c r="U55" s="570"/>
      <c r="V55" s="570"/>
      <c r="W55" s="570"/>
      <c r="X55" s="570"/>
      <c r="Y55" s="571"/>
      <c r="Z55" s="365"/>
      <c r="AA55" s="366"/>
    </row>
    <row r="56" spans="2:27" x14ac:dyDescent="0.25">
      <c r="B56" s="468"/>
      <c r="C56" s="469"/>
      <c r="D56" s="469"/>
      <c r="E56" s="469"/>
      <c r="F56" s="469"/>
      <c r="G56" s="469"/>
      <c r="H56" s="469"/>
      <c r="I56" s="469"/>
      <c r="J56" s="469"/>
      <c r="K56" s="469"/>
      <c r="L56" s="469"/>
      <c r="M56" s="469"/>
      <c r="N56" s="469"/>
      <c r="O56" s="469"/>
      <c r="P56" s="470"/>
      <c r="Q56" s="572">
        <v>1</v>
      </c>
      <c r="R56" s="573"/>
      <c r="S56" s="573"/>
      <c r="T56" s="573"/>
      <c r="U56" s="573"/>
      <c r="V56" s="573"/>
      <c r="W56" s="573"/>
      <c r="X56" s="574"/>
      <c r="Y56" s="486" t="s">
        <v>146</v>
      </c>
      <c r="Z56" s="487"/>
      <c r="AA56" s="488"/>
    </row>
    <row r="57" spans="2:27" x14ac:dyDescent="0.25">
      <c r="B57" s="471"/>
      <c r="C57" s="472"/>
      <c r="D57" s="472"/>
      <c r="E57" s="472"/>
      <c r="F57" s="472"/>
      <c r="G57" s="472"/>
      <c r="H57" s="472"/>
      <c r="I57" s="472"/>
      <c r="J57" s="472"/>
      <c r="K57" s="472"/>
      <c r="L57" s="472"/>
      <c r="M57" s="472"/>
      <c r="N57" s="472"/>
      <c r="O57" s="472"/>
      <c r="P57" s="473"/>
      <c r="Q57" s="483"/>
      <c r="R57" s="484"/>
      <c r="S57" s="484"/>
      <c r="T57" s="484"/>
      <c r="U57" s="484"/>
      <c r="V57" s="484"/>
      <c r="W57" s="484"/>
      <c r="X57" s="485"/>
      <c r="Y57" s="489"/>
      <c r="Z57" s="490"/>
      <c r="AA57" s="491"/>
    </row>
    <row r="58" spans="2:27" x14ac:dyDescent="0.25">
      <c r="B58" s="532" t="s">
        <v>167</v>
      </c>
      <c r="C58" s="533"/>
      <c r="D58" s="533"/>
      <c r="E58" s="533"/>
      <c r="F58" s="533"/>
      <c r="G58" s="533"/>
      <c r="H58" s="533"/>
      <c r="I58" s="533"/>
      <c r="J58" s="533"/>
      <c r="K58" s="533"/>
      <c r="L58" s="533"/>
      <c r="M58" s="533"/>
      <c r="N58" s="533"/>
      <c r="O58" s="533"/>
      <c r="P58" s="533"/>
      <c r="Q58" s="533"/>
      <c r="R58" s="533"/>
      <c r="S58" s="533"/>
      <c r="T58" s="533"/>
      <c r="U58" s="533"/>
      <c r="V58" s="533"/>
      <c r="W58" s="533"/>
      <c r="X58" s="533"/>
      <c r="Y58" s="533"/>
      <c r="Z58" s="533"/>
      <c r="AA58" s="534"/>
    </row>
    <row r="59" spans="2:27" x14ac:dyDescent="0.25">
      <c r="B59" s="535"/>
      <c r="C59" s="533"/>
      <c r="D59" s="533"/>
      <c r="E59" s="533"/>
      <c r="F59" s="533"/>
      <c r="G59" s="533"/>
      <c r="H59" s="533"/>
      <c r="I59" s="533"/>
      <c r="J59" s="533"/>
      <c r="K59" s="533"/>
      <c r="L59" s="533"/>
      <c r="M59" s="533"/>
      <c r="N59" s="533"/>
      <c r="O59" s="533"/>
      <c r="P59" s="533"/>
      <c r="Q59" s="533"/>
      <c r="R59" s="533"/>
      <c r="S59" s="533"/>
      <c r="T59" s="533"/>
      <c r="U59" s="533"/>
      <c r="V59" s="533"/>
      <c r="W59" s="533"/>
      <c r="X59" s="533"/>
      <c r="Y59" s="533"/>
      <c r="Z59" s="533"/>
      <c r="AA59" s="534"/>
    </row>
    <row r="60" spans="2:27" x14ac:dyDescent="0.25">
      <c r="B60" s="441" t="s">
        <v>148</v>
      </c>
      <c r="C60" s="442"/>
      <c r="D60" s="442"/>
      <c r="E60" s="442"/>
      <c r="F60" s="442"/>
      <c r="G60" s="442"/>
      <c r="H60" s="442"/>
      <c r="I60" s="442"/>
      <c r="J60" s="442"/>
      <c r="K60" s="442"/>
      <c r="L60" s="442"/>
      <c r="M60" s="442"/>
      <c r="N60" s="442"/>
      <c r="O60" s="442"/>
      <c r="P60" s="442"/>
      <c r="Q60" s="442"/>
      <c r="R60" s="442"/>
      <c r="S60" s="442"/>
      <c r="T60" s="442"/>
      <c r="U60" s="442"/>
      <c r="V60" s="442"/>
      <c r="W60" s="442"/>
      <c r="X60" s="442"/>
      <c r="Y60" s="442"/>
      <c r="Z60" s="442"/>
      <c r="AA60" s="443"/>
    </row>
    <row r="61" spans="2:27" x14ac:dyDescent="0.25">
      <c r="B61" s="444" t="s">
        <v>83</v>
      </c>
      <c r="C61" s="445"/>
      <c r="D61" s="445"/>
      <c r="E61" s="445"/>
      <c r="F61" s="445"/>
      <c r="G61" s="445"/>
      <c r="H61" s="445"/>
      <c r="I61" s="445"/>
      <c r="J61" s="445"/>
      <c r="K61" s="445"/>
      <c r="L61" s="445"/>
      <c r="M61" s="445"/>
      <c r="N61" s="445"/>
      <c r="O61" s="445"/>
      <c r="P61" s="445"/>
      <c r="Q61" s="445"/>
      <c r="R61" s="445"/>
      <c r="S61" s="445"/>
      <c r="T61" s="445"/>
      <c r="U61" s="445"/>
      <c r="V61" s="445"/>
      <c r="W61" s="445"/>
      <c r="X61" s="445"/>
      <c r="Y61" s="445"/>
      <c r="Z61" s="445"/>
      <c r="AA61" s="446"/>
    </row>
    <row r="62" spans="2:27" ht="15.75" thickBot="1" x14ac:dyDescent="0.3">
      <c r="B62" s="447" t="s">
        <v>168</v>
      </c>
      <c r="C62" s="448"/>
      <c r="D62" s="448"/>
      <c r="E62" s="448"/>
      <c r="F62" s="448"/>
      <c r="G62" s="448"/>
      <c r="H62" s="448"/>
      <c r="I62" s="448"/>
      <c r="J62" s="448"/>
      <c r="K62" s="448"/>
      <c r="L62" s="448"/>
      <c r="M62" s="448"/>
      <c r="N62" s="448"/>
      <c r="O62" s="448"/>
      <c r="P62" s="448"/>
      <c r="Q62" s="448"/>
      <c r="R62" s="448"/>
      <c r="S62" s="448"/>
      <c r="T62" s="448"/>
      <c r="U62" s="448"/>
      <c r="V62" s="448"/>
      <c r="W62" s="448"/>
      <c r="X62" s="448"/>
      <c r="Y62" s="448"/>
      <c r="Z62" s="448"/>
      <c r="AA62" s="449"/>
    </row>
    <row r="63" spans="2:27" ht="17.25" thickTop="1" thickBot="1" x14ac:dyDescent="0.3">
      <c r="B63" s="536" t="s">
        <v>85</v>
      </c>
      <c r="C63" s="537"/>
      <c r="D63" s="537"/>
      <c r="E63" s="537"/>
      <c r="F63" s="537"/>
      <c r="G63" s="537"/>
      <c r="H63" s="537"/>
      <c r="I63" s="537"/>
      <c r="J63" s="537"/>
      <c r="K63" s="537"/>
      <c r="L63" s="537"/>
      <c r="M63" s="537"/>
      <c r="N63" s="537"/>
      <c r="O63" s="537"/>
      <c r="P63" s="537"/>
      <c r="Q63" s="537"/>
      <c r="R63" s="537"/>
      <c r="S63" s="537"/>
      <c r="T63" s="537"/>
      <c r="U63" s="537"/>
      <c r="V63" s="537"/>
      <c r="W63" s="537"/>
      <c r="X63" s="537"/>
      <c r="Y63" s="537"/>
      <c r="Z63" s="537"/>
      <c r="AA63" s="538"/>
    </row>
    <row r="64" spans="2:27" ht="25.5" thickTop="1" thickBot="1" x14ac:dyDescent="0.3">
      <c r="B64" s="111" t="s">
        <v>86</v>
      </c>
      <c r="C64" s="106" t="s">
        <v>150</v>
      </c>
      <c r="D64" s="112" t="s">
        <v>60</v>
      </c>
      <c r="E64" s="385" t="s">
        <v>169</v>
      </c>
      <c r="F64" s="386"/>
      <c r="G64" s="386"/>
      <c r="H64" s="386"/>
      <c r="I64" s="387"/>
      <c r="J64" s="388" t="s">
        <v>89</v>
      </c>
      <c r="K64" s="389"/>
      <c r="L64" s="389"/>
      <c r="M64" s="389"/>
      <c r="N64" s="389"/>
      <c r="O64" s="389"/>
      <c r="P64" s="389"/>
      <c r="Q64" s="389"/>
      <c r="R64" s="389"/>
      <c r="S64" s="389"/>
      <c r="T64" s="389"/>
      <c r="U64" s="389"/>
      <c r="V64" s="356" t="s">
        <v>126</v>
      </c>
      <c r="W64" s="357"/>
      <c r="X64" s="357"/>
      <c r="Y64" s="357"/>
      <c r="Z64" s="357"/>
      <c r="AA64" s="358"/>
    </row>
    <row r="65" spans="2:27" ht="16.5" thickTop="1" thickBot="1" x14ac:dyDescent="0.3">
      <c r="B65" s="453" t="s">
        <v>170</v>
      </c>
      <c r="C65" s="453" t="s">
        <v>410</v>
      </c>
      <c r="D65" s="420" t="s">
        <v>411</v>
      </c>
      <c r="E65" s="423">
        <v>447</v>
      </c>
      <c r="F65" s="424"/>
      <c r="G65" s="424"/>
      <c r="H65" s="424"/>
      <c r="I65" s="425"/>
      <c r="J65" s="529">
        <v>2016</v>
      </c>
      <c r="K65" s="529"/>
      <c r="L65" s="529"/>
      <c r="M65" s="529"/>
      <c r="N65" s="529"/>
      <c r="O65" s="530"/>
      <c r="P65" s="531">
        <v>2017</v>
      </c>
      <c r="Q65" s="529"/>
      <c r="R65" s="529"/>
      <c r="S65" s="529"/>
      <c r="T65" s="529"/>
      <c r="U65" s="529"/>
      <c r="V65" s="362"/>
      <c r="W65" s="363"/>
      <c r="X65" s="363"/>
      <c r="Y65" s="363"/>
      <c r="Z65" s="363"/>
      <c r="AA65" s="364"/>
    </row>
    <row r="66" spans="2:27" ht="16.5" thickTop="1" thickBot="1" x14ac:dyDescent="0.3">
      <c r="B66" s="454"/>
      <c r="C66" s="454"/>
      <c r="D66" s="421"/>
      <c r="E66" s="426"/>
      <c r="F66" s="427"/>
      <c r="G66" s="427"/>
      <c r="H66" s="427"/>
      <c r="I66" s="428"/>
      <c r="J66" s="409" t="s">
        <v>92</v>
      </c>
      <c r="K66" s="409"/>
      <c r="L66" s="410"/>
      <c r="M66" s="411" t="s">
        <v>93</v>
      </c>
      <c r="N66" s="412"/>
      <c r="O66" s="413"/>
      <c r="P66" s="408" t="s">
        <v>94</v>
      </c>
      <c r="Q66" s="409"/>
      <c r="R66" s="410"/>
      <c r="S66" s="411" t="s">
        <v>95</v>
      </c>
      <c r="T66" s="412"/>
      <c r="U66" s="413"/>
      <c r="V66" s="376" t="s">
        <v>96</v>
      </c>
      <c r="W66" s="377"/>
      <c r="X66" s="378"/>
      <c r="Y66" s="411" t="s">
        <v>97</v>
      </c>
      <c r="Z66" s="412"/>
      <c r="AA66" s="413"/>
    </row>
    <row r="67" spans="2:27" ht="16.5" thickTop="1" thickBot="1" x14ac:dyDescent="0.3">
      <c r="B67" s="562"/>
      <c r="C67" s="562"/>
      <c r="D67" s="563"/>
      <c r="E67" s="564"/>
      <c r="F67" s="565"/>
      <c r="G67" s="565"/>
      <c r="H67" s="565"/>
      <c r="I67" s="566"/>
      <c r="J67" s="555">
        <v>5</v>
      </c>
      <c r="K67" s="556"/>
      <c r="L67" s="557"/>
      <c r="M67" s="558">
        <f>(5/5)*100</f>
        <v>100</v>
      </c>
      <c r="N67" s="559"/>
      <c r="O67" s="560"/>
      <c r="P67" s="555">
        <v>5</v>
      </c>
      <c r="Q67" s="556"/>
      <c r="R67" s="557"/>
      <c r="S67" s="558">
        <f>(5/5)*100</f>
        <v>100</v>
      </c>
      <c r="T67" s="559"/>
      <c r="U67" s="559"/>
      <c r="V67" s="567">
        <v>5</v>
      </c>
      <c r="W67" s="409"/>
      <c r="X67" s="568"/>
      <c r="Y67" s="409">
        <v>100</v>
      </c>
      <c r="Z67" s="409"/>
      <c r="AA67" s="410"/>
    </row>
    <row r="68" spans="2:27" ht="25.5" thickTop="1" thickBot="1" x14ac:dyDescent="0.3">
      <c r="B68" s="113" t="s">
        <v>86</v>
      </c>
      <c r="C68" s="114" t="s">
        <v>150</v>
      </c>
      <c r="D68" s="115" t="s">
        <v>60</v>
      </c>
      <c r="E68" s="516" t="s">
        <v>169</v>
      </c>
      <c r="F68" s="517"/>
      <c r="G68" s="517"/>
      <c r="H68" s="517"/>
      <c r="I68" s="518"/>
      <c r="J68" s="519" t="s">
        <v>89</v>
      </c>
      <c r="K68" s="520"/>
      <c r="L68" s="520"/>
      <c r="M68" s="520"/>
      <c r="N68" s="520"/>
      <c r="O68" s="520"/>
      <c r="P68" s="520"/>
      <c r="Q68" s="520"/>
      <c r="R68" s="520"/>
      <c r="S68" s="520"/>
      <c r="T68" s="520"/>
      <c r="U68" s="520"/>
      <c r="V68" s="521" t="s">
        <v>126</v>
      </c>
      <c r="W68" s="522"/>
      <c r="X68" s="522"/>
      <c r="Y68" s="522"/>
      <c r="Z68" s="522"/>
      <c r="AA68" s="523"/>
    </row>
    <row r="69" spans="2:27" ht="16.5" thickTop="1" thickBot="1" x14ac:dyDescent="0.3">
      <c r="B69" s="453" t="s">
        <v>171</v>
      </c>
      <c r="C69" s="453" t="s">
        <v>412</v>
      </c>
      <c r="D69" s="420" t="s">
        <v>413</v>
      </c>
      <c r="E69" s="423">
        <v>96</v>
      </c>
      <c r="F69" s="424"/>
      <c r="G69" s="424"/>
      <c r="H69" s="424"/>
      <c r="I69" s="425"/>
      <c r="J69" s="529">
        <v>2016</v>
      </c>
      <c r="K69" s="529"/>
      <c r="L69" s="529"/>
      <c r="M69" s="529"/>
      <c r="N69" s="529"/>
      <c r="O69" s="530"/>
      <c r="P69" s="531">
        <v>2017</v>
      </c>
      <c r="Q69" s="529"/>
      <c r="R69" s="529"/>
      <c r="S69" s="529"/>
      <c r="T69" s="529"/>
      <c r="U69" s="529"/>
      <c r="V69" s="524"/>
      <c r="W69" s="525"/>
      <c r="X69" s="525"/>
      <c r="Y69" s="525"/>
      <c r="Z69" s="525"/>
      <c r="AA69" s="526"/>
    </row>
    <row r="70" spans="2:27" ht="16.5" thickTop="1" thickBot="1" x14ac:dyDescent="0.3">
      <c r="B70" s="454"/>
      <c r="C70" s="454"/>
      <c r="D70" s="421"/>
      <c r="E70" s="426"/>
      <c r="F70" s="427"/>
      <c r="G70" s="427"/>
      <c r="H70" s="427"/>
      <c r="I70" s="428"/>
      <c r="J70" s="409" t="s">
        <v>92</v>
      </c>
      <c r="K70" s="409"/>
      <c r="L70" s="410"/>
      <c r="M70" s="411" t="s">
        <v>93</v>
      </c>
      <c r="N70" s="412"/>
      <c r="O70" s="413"/>
      <c r="P70" s="408" t="s">
        <v>94</v>
      </c>
      <c r="Q70" s="409"/>
      <c r="R70" s="410"/>
      <c r="S70" s="411" t="s">
        <v>95</v>
      </c>
      <c r="T70" s="412"/>
      <c r="U70" s="413"/>
      <c r="V70" s="376" t="s">
        <v>96</v>
      </c>
      <c r="W70" s="377"/>
      <c r="X70" s="378"/>
      <c r="Y70" s="411" t="s">
        <v>97</v>
      </c>
      <c r="Z70" s="412"/>
      <c r="AA70" s="413"/>
    </row>
    <row r="71" spans="2:27" ht="15.75" thickTop="1" x14ac:dyDescent="0.25">
      <c r="B71" s="562"/>
      <c r="C71" s="562"/>
      <c r="D71" s="563"/>
      <c r="E71" s="564"/>
      <c r="F71" s="565"/>
      <c r="G71" s="565"/>
      <c r="H71" s="565"/>
      <c r="I71" s="566"/>
      <c r="J71" s="555">
        <v>23</v>
      </c>
      <c r="K71" s="556"/>
      <c r="L71" s="557"/>
      <c r="M71" s="558">
        <f>(23/23)*100</f>
        <v>100</v>
      </c>
      <c r="N71" s="559"/>
      <c r="O71" s="560"/>
      <c r="P71" s="555">
        <v>23</v>
      </c>
      <c r="Q71" s="556"/>
      <c r="R71" s="557"/>
      <c r="S71" s="558">
        <f>(23/23)*100</f>
        <v>100</v>
      </c>
      <c r="T71" s="559"/>
      <c r="U71" s="560"/>
      <c r="V71" s="555">
        <v>7</v>
      </c>
      <c r="W71" s="556"/>
      <c r="X71" s="561"/>
      <c r="Y71" s="550">
        <f>(7/23)*100</f>
        <v>30.434782608695656</v>
      </c>
      <c r="Z71" s="550"/>
      <c r="AA71" s="551"/>
    </row>
    <row r="72" spans="2:27" ht="15.75" thickBot="1" x14ac:dyDescent="0.3">
      <c r="B72" s="339" t="s">
        <v>99</v>
      </c>
      <c r="C72" s="340"/>
      <c r="D72" s="552" t="s">
        <v>172</v>
      </c>
      <c r="E72" s="553"/>
      <c r="F72" s="553"/>
      <c r="G72" s="553"/>
      <c r="H72" s="553"/>
      <c r="I72" s="553"/>
      <c r="J72" s="553"/>
      <c r="K72" s="553"/>
      <c r="L72" s="553"/>
      <c r="M72" s="553"/>
      <c r="N72" s="553"/>
      <c r="O72" s="553"/>
      <c r="P72" s="553"/>
      <c r="Q72" s="553"/>
      <c r="R72" s="553"/>
      <c r="S72" s="553"/>
      <c r="T72" s="553"/>
      <c r="U72" s="553"/>
      <c r="V72" s="553"/>
      <c r="W72" s="553"/>
      <c r="X72" s="553"/>
      <c r="Y72" s="553"/>
      <c r="Z72" s="553"/>
      <c r="AA72" s="554"/>
    </row>
    <row r="73" spans="2:27" ht="17.25" thickTop="1" thickBot="1" x14ac:dyDescent="0.3">
      <c r="B73" s="344" t="s">
        <v>173</v>
      </c>
      <c r="C73" s="345"/>
      <c r="D73" s="345"/>
      <c r="E73" s="345"/>
      <c r="F73" s="345"/>
      <c r="G73" s="346"/>
      <c r="H73" s="346"/>
      <c r="I73" s="346"/>
      <c r="J73" s="346"/>
      <c r="K73" s="346"/>
      <c r="L73" s="346"/>
      <c r="M73" s="346"/>
      <c r="N73" s="346"/>
      <c r="O73" s="346"/>
      <c r="P73" s="346"/>
      <c r="Q73" s="346"/>
      <c r="R73" s="346"/>
      <c r="S73" s="346"/>
      <c r="T73" s="346"/>
      <c r="U73" s="346"/>
      <c r="V73" s="346"/>
      <c r="W73" s="346"/>
      <c r="X73" s="346"/>
      <c r="Y73" s="346"/>
      <c r="Z73" s="345"/>
      <c r="AA73" s="347"/>
    </row>
    <row r="74" spans="2:27" ht="15.75" thickTop="1" x14ac:dyDescent="0.25">
      <c r="B74" s="348" t="s">
        <v>102</v>
      </c>
      <c r="C74" s="349"/>
      <c r="D74" s="350" t="s">
        <v>60</v>
      </c>
      <c r="E74" s="349" t="s">
        <v>103</v>
      </c>
      <c r="F74" s="349"/>
      <c r="G74" s="353" t="s">
        <v>104</v>
      </c>
      <c r="H74" s="354"/>
      <c r="I74" s="354"/>
      <c r="J74" s="354"/>
      <c r="K74" s="354"/>
      <c r="L74" s="354"/>
      <c r="M74" s="354"/>
      <c r="N74" s="354"/>
      <c r="O74" s="354"/>
      <c r="P74" s="354"/>
      <c r="Q74" s="354"/>
      <c r="R74" s="355"/>
      <c r="S74" s="356" t="s">
        <v>105</v>
      </c>
      <c r="T74" s="357"/>
      <c r="U74" s="357"/>
      <c r="V74" s="357"/>
      <c r="W74" s="357"/>
      <c r="X74" s="357"/>
      <c r="Y74" s="358"/>
      <c r="Z74" s="357" t="s">
        <v>153</v>
      </c>
      <c r="AA74" s="358"/>
    </row>
    <row r="75" spans="2:27" x14ac:dyDescent="0.25">
      <c r="B75" s="348"/>
      <c r="C75" s="349"/>
      <c r="D75" s="351"/>
      <c r="E75" s="349"/>
      <c r="F75" s="349"/>
      <c r="G75" s="327">
        <v>1</v>
      </c>
      <c r="H75" s="328"/>
      <c r="I75" s="328"/>
      <c r="J75" s="329"/>
      <c r="K75" s="327">
        <v>2</v>
      </c>
      <c r="L75" s="328"/>
      <c r="M75" s="328"/>
      <c r="N75" s="329"/>
      <c r="O75" s="327">
        <v>3</v>
      </c>
      <c r="P75" s="328"/>
      <c r="Q75" s="328"/>
      <c r="R75" s="329"/>
      <c r="S75" s="359"/>
      <c r="T75" s="360"/>
      <c r="U75" s="360"/>
      <c r="V75" s="360"/>
      <c r="W75" s="360"/>
      <c r="X75" s="360"/>
      <c r="Y75" s="361"/>
      <c r="Z75" s="360"/>
      <c r="AA75" s="361"/>
    </row>
    <row r="76" spans="2:27" ht="15.75" thickBot="1" x14ac:dyDescent="0.3">
      <c r="B76" s="348"/>
      <c r="C76" s="349"/>
      <c r="D76" s="352"/>
      <c r="E76" s="349"/>
      <c r="F76" s="349"/>
      <c r="G76" s="330" t="s">
        <v>107</v>
      </c>
      <c r="H76" s="331"/>
      <c r="I76" s="330" t="s">
        <v>108</v>
      </c>
      <c r="J76" s="331"/>
      <c r="K76" s="330" t="s">
        <v>107</v>
      </c>
      <c r="L76" s="331"/>
      <c r="M76" s="330" t="s">
        <v>108</v>
      </c>
      <c r="N76" s="331"/>
      <c r="O76" s="330" t="s">
        <v>107</v>
      </c>
      <c r="P76" s="332"/>
      <c r="Q76" s="330" t="s">
        <v>108</v>
      </c>
      <c r="R76" s="331"/>
      <c r="S76" s="362"/>
      <c r="T76" s="363"/>
      <c r="U76" s="363"/>
      <c r="V76" s="363"/>
      <c r="W76" s="363"/>
      <c r="X76" s="363"/>
      <c r="Y76" s="364"/>
      <c r="Z76" s="365"/>
      <c r="AA76" s="366"/>
    </row>
    <row r="77" spans="2:27" ht="15.75" thickTop="1" x14ac:dyDescent="0.25">
      <c r="B77" s="314"/>
      <c r="C77" s="315"/>
      <c r="D77" s="72"/>
      <c r="E77" s="316"/>
      <c r="F77" s="315"/>
      <c r="G77" s="74" t="s">
        <v>109</v>
      </c>
      <c r="H77" s="74" t="s">
        <v>110</v>
      </c>
      <c r="I77" s="74" t="s">
        <v>109</v>
      </c>
      <c r="J77" s="74" t="s">
        <v>110</v>
      </c>
      <c r="K77" s="74" t="s">
        <v>109</v>
      </c>
      <c r="L77" s="74" t="s">
        <v>110</v>
      </c>
      <c r="M77" s="74" t="s">
        <v>109</v>
      </c>
      <c r="N77" s="74" t="s">
        <v>110</v>
      </c>
      <c r="O77" s="74" t="s">
        <v>109</v>
      </c>
      <c r="P77" s="74" t="s">
        <v>110</v>
      </c>
      <c r="Q77" s="74" t="s">
        <v>109</v>
      </c>
      <c r="R77" s="74" t="s">
        <v>110</v>
      </c>
      <c r="S77" s="317"/>
      <c r="T77" s="318"/>
      <c r="U77" s="318"/>
      <c r="V77" s="318"/>
      <c r="W77" s="318"/>
      <c r="X77" s="318"/>
      <c r="Y77" s="319"/>
      <c r="Z77" s="316"/>
      <c r="AA77" s="320"/>
    </row>
    <row r="78" spans="2:27" ht="30" x14ac:dyDescent="0.25">
      <c r="B78" s="507" t="s">
        <v>174</v>
      </c>
      <c r="C78" s="508"/>
      <c r="D78" s="75" t="s">
        <v>133</v>
      </c>
      <c r="E78" s="323">
        <v>3</v>
      </c>
      <c r="F78" s="323"/>
      <c r="G78" s="75">
        <v>1</v>
      </c>
      <c r="H78" s="75">
        <v>33.299999999999997</v>
      </c>
      <c r="I78" s="75">
        <v>1</v>
      </c>
      <c r="J78" s="75">
        <v>33.299999999999997</v>
      </c>
      <c r="K78" s="75">
        <v>1</v>
      </c>
      <c r="L78" s="75">
        <v>33.299999999999997</v>
      </c>
      <c r="M78" s="75">
        <v>0</v>
      </c>
      <c r="N78" s="75">
        <v>0</v>
      </c>
      <c r="O78" s="75">
        <v>1</v>
      </c>
      <c r="P78" s="75">
        <v>33.4</v>
      </c>
      <c r="Q78" s="75">
        <v>0</v>
      </c>
      <c r="R78" s="75">
        <v>0</v>
      </c>
      <c r="S78" s="546" t="s">
        <v>175</v>
      </c>
      <c r="T78" s="547"/>
      <c r="U78" s="547"/>
      <c r="V78" s="547"/>
      <c r="W78" s="547"/>
      <c r="X78" s="547"/>
      <c r="Y78" s="299"/>
      <c r="Z78" s="548" t="s">
        <v>176</v>
      </c>
      <c r="AA78" s="549"/>
    </row>
    <row r="79" spans="2:27" ht="30" x14ac:dyDescent="0.25">
      <c r="B79" s="321" t="s">
        <v>177</v>
      </c>
      <c r="C79" s="322"/>
      <c r="D79" s="75" t="s">
        <v>178</v>
      </c>
      <c r="E79" s="300">
        <v>1</v>
      </c>
      <c r="F79" s="301"/>
      <c r="G79" s="78"/>
      <c r="H79" s="78"/>
      <c r="I79" s="75">
        <v>0</v>
      </c>
      <c r="J79" s="75">
        <v>0</v>
      </c>
      <c r="K79" s="78"/>
      <c r="L79" s="78"/>
      <c r="M79" s="75">
        <v>0</v>
      </c>
      <c r="N79" s="75">
        <v>0</v>
      </c>
      <c r="O79" s="75">
        <v>1</v>
      </c>
      <c r="P79" s="75">
        <v>100</v>
      </c>
      <c r="Q79" s="75">
        <v>1</v>
      </c>
      <c r="R79" s="75">
        <v>100</v>
      </c>
      <c r="S79" s="546" t="s">
        <v>179</v>
      </c>
      <c r="T79" s="547"/>
      <c r="U79" s="547"/>
      <c r="V79" s="547"/>
      <c r="W79" s="547"/>
      <c r="X79" s="547"/>
      <c r="Y79" s="299"/>
      <c r="Z79" s="548" t="s">
        <v>148</v>
      </c>
      <c r="AA79" s="549"/>
    </row>
    <row r="80" spans="2:27" ht="30" x14ac:dyDescent="0.25">
      <c r="B80" s="321" t="s">
        <v>180</v>
      </c>
      <c r="C80" s="322"/>
      <c r="D80" s="75" t="s">
        <v>178</v>
      </c>
      <c r="E80" s="323">
        <v>1</v>
      </c>
      <c r="F80" s="323"/>
      <c r="G80" s="78"/>
      <c r="H80" s="117"/>
      <c r="I80" s="75">
        <v>1</v>
      </c>
      <c r="J80" s="75">
        <v>100</v>
      </c>
      <c r="K80" s="75">
        <v>1</v>
      </c>
      <c r="L80" s="75">
        <v>100</v>
      </c>
      <c r="M80" s="75">
        <v>0</v>
      </c>
      <c r="N80" s="75">
        <v>0</v>
      </c>
      <c r="O80" s="75"/>
      <c r="P80" s="75"/>
      <c r="Q80" s="75">
        <v>0</v>
      </c>
      <c r="R80" s="75">
        <v>0</v>
      </c>
      <c r="S80" s="546" t="s">
        <v>181</v>
      </c>
      <c r="T80" s="547"/>
      <c r="U80" s="547"/>
      <c r="V80" s="547"/>
      <c r="W80" s="547"/>
      <c r="X80" s="547"/>
      <c r="Y80" s="299"/>
      <c r="Z80" s="548" t="s">
        <v>182</v>
      </c>
      <c r="AA80" s="549"/>
    </row>
    <row r="81" spans="2:27" ht="30" x14ac:dyDescent="0.25">
      <c r="B81" s="321" t="s">
        <v>183</v>
      </c>
      <c r="C81" s="322"/>
      <c r="D81" s="75" t="s">
        <v>184</v>
      </c>
      <c r="E81" s="545">
        <v>80</v>
      </c>
      <c r="F81" s="545"/>
      <c r="G81" s="78"/>
      <c r="H81" s="118"/>
      <c r="I81" s="119"/>
      <c r="J81" s="78"/>
      <c r="K81" s="78"/>
      <c r="L81" s="78"/>
      <c r="M81" s="120">
        <f>(188/240)*100</f>
        <v>78.333333333333329</v>
      </c>
      <c r="N81" s="120">
        <f>(M81*P81)/O81</f>
        <v>97.916666666666657</v>
      </c>
      <c r="O81" s="92">
        <v>80</v>
      </c>
      <c r="P81" s="75">
        <v>100</v>
      </c>
      <c r="Q81" s="120">
        <f>(63/71)*100</f>
        <v>88.732394366197184</v>
      </c>
      <c r="R81" s="120">
        <f>(Q81*P81)/O81</f>
        <v>110.91549295774648</v>
      </c>
      <c r="S81" s="546" t="s">
        <v>185</v>
      </c>
      <c r="T81" s="547"/>
      <c r="U81" s="547"/>
      <c r="V81" s="547"/>
      <c r="W81" s="547"/>
      <c r="X81" s="547"/>
      <c r="Y81" s="299"/>
      <c r="Z81" s="548" t="s">
        <v>182</v>
      </c>
      <c r="AA81" s="549"/>
    </row>
    <row r="82" spans="2:27" ht="30" x14ac:dyDescent="0.25">
      <c r="B82" s="321" t="s">
        <v>186</v>
      </c>
      <c r="C82" s="322"/>
      <c r="D82" s="75" t="s">
        <v>184</v>
      </c>
      <c r="E82" s="323">
        <v>88</v>
      </c>
      <c r="F82" s="323"/>
      <c r="G82" s="78"/>
      <c r="H82" s="75"/>
      <c r="I82" s="75">
        <f>(1282/1438)*100</f>
        <v>89.15159944367177</v>
      </c>
      <c r="J82" s="75">
        <f>(I82*P82)/O82</f>
        <v>101.30863573144519</v>
      </c>
      <c r="K82" s="78"/>
      <c r="L82" s="78"/>
      <c r="M82" s="75">
        <f>(668/723)*100</f>
        <v>92.39280774550484</v>
      </c>
      <c r="N82" s="75">
        <f>(M82*P82)/O82</f>
        <v>104.99182698352821</v>
      </c>
      <c r="O82" s="75">
        <v>88</v>
      </c>
      <c r="P82" s="75">
        <v>100</v>
      </c>
      <c r="Q82" s="120">
        <f>(264/297)*100</f>
        <v>88.888888888888886</v>
      </c>
      <c r="R82" s="120">
        <f>(Q82*P81)/O81</f>
        <v>111.11111111111111</v>
      </c>
      <c r="S82" s="546" t="s">
        <v>187</v>
      </c>
      <c r="T82" s="547"/>
      <c r="U82" s="547"/>
      <c r="V82" s="547"/>
      <c r="W82" s="547"/>
      <c r="X82" s="547"/>
      <c r="Y82" s="299"/>
      <c r="Z82" s="548" t="s">
        <v>182</v>
      </c>
      <c r="AA82" s="549"/>
    </row>
    <row r="83" spans="2:27" ht="15.75" thickBot="1" x14ac:dyDescent="0.3">
      <c r="B83" s="539"/>
      <c r="C83" s="540"/>
      <c r="D83" s="82"/>
      <c r="E83" s="540"/>
      <c r="F83" s="540"/>
      <c r="G83" s="83"/>
      <c r="H83" s="83"/>
      <c r="I83" s="83"/>
      <c r="J83" s="83"/>
      <c r="K83" s="83"/>
      <c r="L83" s="83"/>
      <c r="M83" s="83"/>
      <c r="N83" s="83"/>
      <c r="O83" s="83"/>
      <c r="P83" s="83"/>
      <c r="Q83" s="83"/>
      <c r="R83" s="83"/>
      <c r="S83" s="541"/>
      <c r="T83" s="542"/>
      <c r="U83" s="542"/>
      <c r="V83" s="542"/>
      <c r="W83" s="542"/>
      <c r="X83" s="542"/>
      <c r="Y83" s="543"/>
      <c r="Z83" s="541"/>
      <c r="AA83" s="544"/>
    </row>
    <row r="84" spans="2:27" ht="15.75" thickBot="1" x14ac:dyDescent="0.3">
      <c r="B84" s="492" t="s">
        <v>118</v>
      </c>
      <c r="C84" s="493"/>
      <c r="D84" s="493"/>
      <c r="E84" s="493"/>
      <c r="F84" s="493"/>
      <c r="G84" s="493"/>
      <c r="H84" s="493"/>
      <c r="I84" s="493"/>
      <c r="J84" s="493"/>
      <c r="K84" s="493"/>
      <c r="L84" s="493"/>
      <c r="M84" s="493"/>
      <c r="N84" s="493"/>
      <c r="O84" s="493"/>
      <c r="P84" s="493"/>
      <c r="Q84" s="493"/>
      <c r="R84" s="493"/>
      <c r="S84" s="493"/>
      <c r="T84" s="493"/>
      <c r="U84" s="493"/>
      <c r="V84" s="493"/>
      <c r="W84" s="493"/>
      <c r="X84" s="493"/>
      <c r="Y84" s="493"/>
      <c r="Z84" s="493"/>
      <c r="AA84" s="494"/>
    </row>
    <row r="85" spans="2:27" ht="15.75" thickBot="1" x14ac:dyDescent="0.3">
      <c r="B85" s="288"/>
      <c r="C85" s="289"/>
      <c r="D85" s="289"/>
      <c r="E85" s="289"/>
      <c r="F85" s="289"/>
      <c r="G85" s="289"/>
      <c r="H85" s="289"/>
      <c r="I85" s="289"/>
      <c r="J85" s="289"/>
      <c r="K85" s="289"/>
      <c r="L85" s="289"/>
      <c r="M85" s="289"/>
      <c r="N85" s="289"/>
      <c r="O85" s="289"/>
      <c r="P85" s="289"/>
      <c r="Q85" s="289"/>
      <c r="R85" s="289"/>
      <c r="S85" s="289"/>
      <c r="T85" s="289"/>
      <c r="U85" s="289"/>
      <c r="V85" s="289"/>
      <c r="W85" s="289"/>
      <c r="X85" s="289"/>
      <c r="Y85" s="289"/>
      <c r="Z85" s="289"/>
      <c r="AA85" s="290"/>
    </row>
    <row r="86" spans="2:27" x14ac:dyDescent="0.25">
      <c r="B86" s="63"/>
      <c r="C86" s="64"/>
      <c r="D86" s="64"/>
      <c r="E86" s="64"/>
      <c r="F86" s="64"/>
      <c r="G86" s="64"/>
      <c r="H86" s="64"/>
      <c r="I86" s="64"/>
      <c r="J86" s="64"/>
      <c r="K86" s="64"/>
      <c r="L86" s="64"/>
      <c r="M86" s="64"/>
      <c r="N86" s="64"/>
      <c r="O86" s="64"/>
      <c r="P86" s="64"/>
      <c r="Q86" s="64"/>
      <c r="R86" s="64"/>
      <c r="S86" s="64"/>
      <c r="T86" s="64"/>
      <c r="U86" s="64"/>
      <c r="V86" s="64"/>
      <c r="W86" s="64"/>
      <c r="X86" s="64"/>
      <c r="Y86" s="64"/>
      <c r="Z86" s="64"/>
      <c r="AA86" s="65"/>
    </row>
    <row r="87" spans="2:27" x14ac:dyDescent="0.25">
      <c r="B87" s="291" t="s">
        <v>63</v>
      </c>
      <c r="C87" s="292"/>
      <c r="D87" s="292"/>
      <c r="E87" s="292"/>
      <c r="F87" s="64"/>
      <c r="G87" s="64"/>
      <c r="H87" s="64"/>
      <c r="I87" s="64"/>
      <c r="J87" s="64"/>
      <c r="K87" s="64"/>
      <c r="L87" s="64"/>
      <c r="M87" s="64"/>
      <c r="N87" s="64"/>
      <c r="O87" s="64"/>
      <c r="P87" s="64"/>
      <c r="Q87" s="292" t="s">
        <v>188</v>
      </c>
      <c r="R87" s="292"/>
      <c r="S87" s="292"/>
      <c r="T87" s="292"/>
      <c r="U87" s="292"/>
      <c r="V87" s="292"/>
      <c r="W87" s="292"/>
      <c r="X87" s="292"/>
      <c r="Y87" s="292"/>
      <c r="Z87" s="292"/>
      <c r="AA87" s="293"/>
    </row>
    <row r="88" spans="2:27" x14ac:dyDescent="0.25">
      <c r="B88" s="294" t="s">
        <v>64</v>
      </c>
      <c r="C88" s="295"/>
      <c r="D88" s="295"/>
      <c r="E88" s="295"/>
      <c r="F88" s="64"/>
      <c r="G88" s="64"/>
      <c r="H88" s="64"/>
      <c r="I88" s="64"/>
      <c r="J88" s="64"/>
      <c r="K88" s="64"/>
      <c r="L88" s="64"/>
      <c r="M88" s="64"/>
      <c r="N88" s="64"/>
      <c r="O88" s="64"/>
      <c r="P88" s="64"/>
      <c r="Q88" s="296" t="s">
        <v>189</v>
      </c>
      <c r="R88" s="296"/>
      <c r="S88" s="296"/>
      <c r="T88" s="296"/>
      <c r="U88" s="296"/>
      <c r="V88" s="296"/>
      <c r="W88" s="296"/>
      <c r="X88" s="296"/>
      <c r="Y88" s="296"/>
      <c r="Z88" s="296"/>
      <c r="AA88" s="297"/>
    </row>
    <row r="89" spans="2:27" x14ac:dyDescent="0.25">
      <c r="B89" s="84"/>
      <c r="C89" s="85"/>
      <c r="D89" s="85"/>
      <c r="E89" s="85"/>
      <c r="F89" s="64"/>
      <c r="G89" s="64"/>
      <c r="H89" s="64"/>
      <c r="I89" s="64"/>
      <c r="J89" s="64"/>
      <c r="K89" s="64"/>
      <c r="L89" s="64"/>
      <c r="M89" s="64"/>
      <c r="N89" s="64"/>
      <c r="O89" s="64"/>
      <c r="P89" s="64"/>
      <c r="Q89" s="86"/>
      <c r="R89" s="86"/>
      <c r="S89" s="86"/>
      <c r="T89" s="86"/>
      <c r="U89" s="86"/>
      <c r="V89" s="86"/>
      <c r="W89" s="86"/>
      <c r="X89" s="86"/>
      <c r="Y89" s="86"/>
      <c r="Z89" s="86"/>
      <c r="AA89" s="87"/>
    </row>
    <row r="90" spans="2:27" ht="15.75" thickBot="1" x14ac:dyDescent="0.3">
      <c r="B90" s="88"/>
      <c r="C90" s="89"/>
      <c r="D90" s="89"/>
      <c r="E90" s="89"/>
      <c r="F90" s="89"/>
      <c r="G90" s="89"/>
      <c r="H90" s="89"/>
      <c r="I90" s="89"/>
      <c r="J90" s="89"/>
      <c r="K90" s="89"/>
      <c r="L90" s="89"/>
      <c r="M90" s="89"/>
      <c r="N90" s="89"/>
      <c r="O90" s="89"/>
      <c r="P90" s="89"/>
      <c r="Q90" s="89"/>
      <c r="R90" s="89"/>
      <c r="S90" s="89"/>
      <c r="T90" s="89"/>
      <c r="U90" s="89"/>
      <c r="V90" s="89"/>
      <c r="W90" s="89"/>
      <c r="X90" s="89"/>
      <c r="Y90" s="89"/>
      <c r="Z90" s="89"/>
      <c r="AA90" s="90"/>
    </row>
    <row r="91" spans="2:27" ht="15.75" thickTop="1" x14ac:dyDescent="0.25">
      <c r="B91" s="91"/>
      <c r="C91" s="91"/>
      <c r="D91" s="91"/>
      <c r="E91" s="91"/>
      <c r="F91" s="91"/>
      <c r="G91" s="91"/>
      <c r="H91" s="91"/>
      <c r="I91" s="91"/>
      <c r="J91" s="91"/>
      <c r="K91" s="91"/>
      <c r="L91" s="91"/>
      <c r="M91" s="91"/>
      <c r="N91" s="91"/>
      <c r="O91" s="91"/>
      <c r="P91" s="91"/>
      <c r="Q91" s="91"/>
      <c r="R91" s="91"/>
      <c r="S91" s="91"/>
      <c r="T91" s="91"/>
      <c r="U91" s="91"/>
      <c r="V91" s="91"/>
      <c r="W91" s="91"/>
      <c r="X91" s="91"/>
      <c r="Y91" s="91"/>
      <c r="Z91" s="91"/>
      <c r="AA91" s="91"/>
    </row>
    <row r="92" spans="2:27" ht="15.75" thickBot="1" x14ac:dyDescent="0.3">
      <c r="B92" s="89"/>
      <c r="C92" s="89"/>
      <c r="D92" s="89"/>
      <c r="E92" s="89"/>
      <c r="F92" s="89"/>
      <c r="G92" s="89"/>
      <c r="H92" s="89"/>
      <c r="I92" s="89"/>
      <c r="J92" s="89"/>
      <c r="K92" s="89"/>
      <c r="L92" s="89"/>
      <c r="M92" s="89"/>
      <c r="N92" s="89"/>
      <c r="O92" s="89"/>
      <c r="P92" s="89"/>
      <c r="Q92" s="89"/>
      <c r="R92" s="89"/>
      <c r="S92" s="89"/>
      <c r="T92" s="89"/>
      <c r="U92" s="89"/>
      <c r="V92" s="89"/>
      <c r="W92" s="89"/>
      <c r="X92" s="89"/>
      <c r="Y92" s="89"/>
      <c r="Z92" s="89"/>
      <c r="AA92" s="89"/>
    </row>
    <row r="93" spans="2:27" ht="15.75" thickTop="1" x14ac:dyDescent="0.25">
      <c r="B93" s="456" t="s">
        <v>121</v>
      </c>
      <c r="C93" s="457"/>
      <c r="D93" s="457"/>
      <c r="E93" s="457"/>
      <c r="F93" s="457"/>
      <c r="G93" s="457"/>
      <c r="H93" s="457"/>
      <c r="I93" s="457"/>
      <c r="J93" s="457"/>
      <c r="K93" s="457"/>
      <c r="L93" s="457"/>
      <c r="M93" s="457"/>
      <c r="N93" s="457"/>
      <c r="O93" s="457"/>
      <c r="P93" s="457"/>
      <c r="Q93" s="457"/>
      <c r="R93" s="457"/>
      <c r="S93" s="457"/>
      <c r="T93" s="457"/>
      <c r="U93" s="457"/>
      <c r="V93" s="457"/>
      <c r="W93" s="457"/>
      <c r="X93" s="457"/>
      <c r="Y93" s="457"/>
      <c r="Z93" s="457"/>
      <c r="AA93" s="458"/>
    </row>
    <row r="94" spans="2:27" x14ac:dyDescent="0.25">
      <c r="B94" s="459" t="s">
        <v>75</v>
      </c>
      <c r="C94" s="460"/>
      <c r="D94" s="460"/>
      <c r="E94" s="460"/>
      <c r="F94" s="460"/>
      <c r="G94" s="460"/>
      <c r="H94" s="460"/>
      <c r="I94" s="460"/>
      <c r="J94" s="460"/>
      <c r="K94" s="460"/>
      <c r="L94" s="460"/>
      <c r="M94" s="460"/>
      <c r="N94" s="460"/>
      <c r="O94" s="460"/>
      <c r="P94" s="460"/>
      <c r="Q94" s="460"/>
      <c r="R94" s="460"/>
      <c r="S94" s="460"/>
      <c r="T94" s="460"/>
      <c r="U94" s="460"/>
      <c r="V94" s="460"/>
      <c r="W94" s="460"/>
      <c r="X94" s="460"/>
      <c r="Y94" s="460"/>
      <c r="Z94" s="460"/>
      <c r="AA94" s="461"/>
    </row>
    <row r="95" spans="2:27" x14ac:dyDescent="0.25">
      <c r="B95" s="63"/>
      <c r="C95" s="64"/>
      <c r="D95" s="64"/>
      <c r="E95" s="64"/>
      <c r="F95" s="64"/>
      <c r="G95" s="64"/>
      <c r="H95" s="64"/>
      <c r="I95" s="64"/>
      <c r="J95" s="64"/>
      <c r="K95" s="64"/>
      <c r="L95" s="64"/>
      <c r="M95" s="64"/>
      <c r="N95" s="64"/>
      <c r="O95" s="64"/>
      <c r="P95" s="64"/>
      <c r="Q95" s="64"/>
      <c r="R95" s="64"/>
      <c r="S95" s="64"/>
      <c r="T95" s="64"/>
      <c r="U95" s="64"/>
      <c r="V95" s="64"/>
      <c r="W95" s="64"/>
      <c r="X95" s="64"/>
      <c r="Y95" s="64"/>
      <c r="Z95" s="64"/>
      <c r="AA95" s="65"/>
    </row>
    <row r="96" spans="2:27" x14ac:dyDescent="0.25">
      <c r="B96" s="462" t="s">
        <v>122</v>
      </c>
      <c r="C96" s="463"/>
      <c r="D96" s="463"/>
      <c r="E96" s="463"/>
      <c r="F96" s="463"/>
      <c r="G96" s="463"/>
      <c r="H96" s="463"/>
      <c r="I96" s="463"/>
      <c r="J96" s="463"/>
      <c r="K96" s="463"/>
      <c r="L96" s="463"/>
      <c r="M96" s="463"/>
      <c r="N96" s="463"/>
      <c r="O96" s="463"/>
      <c r="P96" s="463"/>
      <c r="Q96" s="463"/>
      <c r="R96" s="463"/>
      <c r="S96" s="463"/>
      <c r="T96" s="463"/>
      <c r="U96" s="463"/>
      <c r="V96" s="463"/>
      <c r="W96" s="463"/>
      <c r="X96" s="463"/>
      <c r="Y96" s="463"/>
      <c r="Z96" s="463"/>
      <c r="AA96" s="464"/>
    </row>
    <row r="97" spans="2:27" ht="15.75" thickBot="1" x14ac:dyDescent="0.3">
      <c r="B97" s="63"/>
      <c r="C97" s="64"/>
      <c r="D97" s="64"/>
      <c r="E97" s="64"/>
      <c r="F97" s="64"/>
      <c r="G97" s="64"/>
      <c r="H97" s="64"/>
      <c r="I97" s="64"/>
      <c r="J97" s="64"/>
      <c r="K97" s="64"/>
      <c r="L97" s="64"/>
      <c r="M97" s="64"/>
      <c r="N97" s="64"/>
      <c r="O97" s="64"/>
      <c r="P97" s="64"/>
      <c r="Q97" s="64"/>
      <c r="R97" s="64"/>
      <c r="S97" s="64"/>
      <c r="T97" s="64"/>
      <c r="U97" s="64"/>
      <c r="V97" s="64"/>
      <c r="W97" s="64"/>
      <c r="X97" s="64"/>
      <c r="Y97" s="64"/>
      <c r="Z97" s="64"/>
      <c r="AA97" s="90"/>
    </row>
    <row r="98" spans="2:27" ht="15.75" thickTop="1" x14ac:dyDescent="0.25">
      <c r="B98" s="465" t="s">
        <v>166</v>
      </c>
      <c r="C98" s="466"/>
      <c r="D98" s="466"/>
      <c r="E98" s="466"/>
      <c r="F98" s="466"/>
      <c r="G98" s="466"/>
      <c r="H98" s="466"/>
      <c r="I98" s="466"/>
      <c r="J98" s="466"/>
      <c r="K98" s="466"/>
      <c r="L98" s="466"/>
      <c r="M98" s="466"/>
      <c r="N98" s="466"/>
      <c r="O98" s="466"/>
      <c r="P98" s="467"/>
      <c r="Q98" s="474" t="s">
        <v>135</v>
      </c>
      <c r="R98" s="475"/>
      <c r="S98" s="475"/>
      <c r="T98" s="475"/>
      <c r="U98" s="475"/>
      <c r="V98" s="475"/>
      <c r="W98" s="475"/>
      <c r="X98" s="476"/>
      <c r="Y98" s="357" t="s">
        <v>79</v>
      </c>
      <c r="Z98" s="357"/>
      <c r="AA98" s="358"/>
    </row>
    <row r="99" spans="2:27" ht="15.75" thickBot="1" x14ac:dyDescent="0.3">
      <c r="B99" s="468"/>
      <c r="C99" s="469"/>
      <c r="D99" s="469"/>
      <c r="E99" s="469"/>
      <c r="F99" s="469"/>
      <c r="G99" s="469"/>
      <c r="H99" s="469"/>
      <c r="I99" s="469"/>
      <c r="J99" s="469"/>
      <c r="K99" s="469"/>
      <c r="L99" s="469"/>
      <c r="M99" s="469"/>
      <c r="N99" s="469"/>
      <c r="O99" s="469"/>
      <c r="P99" s="470"/>
      <c r="Q99" s="477"/>
      <c r="R99" s="478"/>
      <c r="S99" s="478"/>
      <c r="T99" s="478"/>
      <c r="U99" s="478"/>
      <c r="V99" s="478"/>
      <c r="W99" s="478"/>
      <c r="X99" s="479"/>
      <c r="Y99" s="365"/>
      <c r="Z99" s="365"/>
      <c r="AA99" s="366"/>
    </row>
    <row r="100" spans="2:27" ht="15.75" thickTop="1" x14ac:dyDescent="0.25">
      <c r="B100" s="468"/>
      <c r="C100" s="469"/>
      <c r="D100" s="469"/>
      <c r="E100" s="469"/>
      <c r="F100" s="469"/>
      <c r="G100" s="469"/>
      <c r="H100" s="469"/>
      <c r="I100" s="469"/>
      <c r="J100" s="469"/>
      <c r="K100" s="469"/>
      <c r="L100" s="469"/>
      <c r="M100" s="469"/>
      <c r="N100" s="469"/>
      <c r="O100" s="469"/>
      <c r="P100" s="470"/>
      <c r="Q100" s="480">
        <v>1</v>
      </c>
      <c r="R100" s="481"/>
      <c r="S100" s="481"/>
      <c r="T100" s="481"/>
      <c r="U100" s="481"/>
      <c r="V100" s="481"/>
      <c r="W100" s="481"/>
      <c r="X100" s="482"/>
      <c r="Y100" s="486" t="s">
        <v>190</v>
      </c>
      <c r="Z100" s="487"/>
      <c r="AA100" s="488"/>
    </row>
    <row r="101" spans="2:27" x14ac:dyDescent="0.25">
      <c r="B101" s="471"/>
      <c r="C101" s="472"/>
      <c r="D101" s="472"/>
      <c r="E101" s="472"/>
      <c r="F101" s="472"/>
      <c r="G101" s="472"/>
      <c r="H101" s="472"/>
      <c r="I101" s="472"/>
      <c r="J101" s="472"/>
      <c r="K101" s="472"/>
      <c r="L101" s="472"/>
      <c r="M101" s="472"/>
      <c r="N101" s="472"/>
      <c r="O101" s="472"/>
      <c r="P101" s="473"/>
      <c r="Q101" s="483"/>
      <c r="R101" s="484"/>
      <c r="S101" s="484"/>
      <c r="T101" s="484"/>
      <c r="U101" s="484"/>
      <c r="V101" s="484"/>
      <c r="W101" s="484"/>
      <c r="X101" s="485"/>
      <c r="Y101" s="489"/>
      <c r="Z101" s="490"/>
      <c r="AA101" s="491"/>
    </row>
    <row r="102" spans="2:27" x14ac:dyDescent="0.25">
      <c r="B102" s="532" t="s">
        <v>147</v>
      </c>
      <c r="C102" s="533"/>
      <c r="D102" s="533"/>
      <c r="E102" s="533"/>
      <c r="F102" s="533"/>
      <c r="G102" s="533"/>
      <c r="H102" s="533"/>
      <c r="I102" s="533"/>
      <c r="J102" s="533"/>
      <c r="K102" s="533"/>
      <c r="L102" s="533"/>
      <c r="M102" s="533"/>
      <c r="N102" s="533"/>
      <c r="O102" s="533"/>
      <c r="P102" s="533"/>
      <c r="Q102" s="533"/>
      <c r="R102" s="533"/>
      <c r="S102" s="533"/>
      <c r="T102" s="533"/>
      <c r="U102" s="533"/>
      <c r="V102" s="533"/>
      <c r="W102" s="533"/>
      <c r="X102" s="533"/>
      <c r="Y102" s="533"/>
      <c r="Z102" s="533"/>
      <c r="AA102" s="534"/>
    </row>
    <row r="103" spans="2:27" x14ac:dyDescent="0.25">
      <c r="B103" s="535"/>
      <c r="C103" s="533"/>
      <c r="D103" s="533"/>
      <c r="E103" s="533"/>
      <c r="F103" s="533"/>
      <c r="G103" s="533"/>
      <c r="H103" s="533"/>
      <c r="I103" s="533"/>
      <c r="J103" s="533"/>
      <c r="K103" s="533"/>
      <c r="L103" s="533"/>
      <c r="M103" s="533"/>
      <c r="N103" s="533"/>
      <c r="O103" s="533"/>
      <c r="P103" s="533"/>
      <c r="Q103" s="533"/>
      <c r="R103" s="533"/>
      <c r="S103" s="533"/>
      <c r="T103" s="533"/>
      <c r="U103" s="533"/>
      <c r="V103" s="533"/>
      <c r="W103" s="533"/>
      <c r="X103" s="533"/>
      <c r="Y103" s="533"/>
      <c r="Z103" s="533"/>
      <c r="AA103" s="534"/>
    </row>
    <row r="104" spans="2:27" x14ac:dyDescent="0.25">
      <c r="B104" s="441" t="s">
        <v>148</v>
      </c>
      <c r="C104" s="442"/>
      <c r="D104" s="442"/>
      <c r="E104" s="442"/>
      <c r="F104" s="442"/>
      <c r="G104" s="442"/>
      <c r="H104" s="442"/>
      <c r="I104" s="442"/>
      <c r="J104" s="442"/>
      <c r="K104" s="442"/>
      <c r="L104" s="442"/>
      <c r="M104" s="442"/>
      <c r="N104" s="442"/>
      <c r="O104" s="442"/>
      <c r="P104" s="442"/>
      <c r="Q104" s="442"/>
      <c r="R104" s="442"/>
      <c r="S104" s="442"/>
      <c r="T104" s="442"/>
      <c r="U104" s="442"/>
      <c r="V104" s="442"/>
      <c r="W104" s="442"/>
      <c r="X104" s="442"/>
      <c r="Y104" s="442"/>
      <c r="Z104" s="442"/>
      <c r="AA104" s="443"/>
    </row>
    <row r="105" spans="2:27" x14ac:dyDescent="0.25">
      <c r="B105" s="444" t="s">
        <v>83</v>
      </c>
      <c r="C105" s="445"/>
      <c r="D105" s="445"/>
      <c r="E105" s="445"/>
      <c r="F105" s="445"/>
      <c r="G105" s="445"/>
      <c r="H105" s="445"/>
      <c r="I105" s="445"/>
      <c r="J105" s="445"/>
      <c r="K105" s="445"/>
      <c r="L105" s="445"/>
      <c r="M105" s="445"/>
      <c r="N105" s="445"/>
      <c r="O105" s="445"/>
      <c r="P105" s="445"/>
      <c r="Q105" s="445"/>
      <c r="R105" s="445"/>
      <c r="S105" s="445"/>
      <c r="T105" s="445"/>
      <c r="U105" s="445"/>
      <c r="V105" s="445"/>
      <c r="W105" s="445"/>
      <c r="X105" s="445"/>
      <c r="Y105" s="445"/>
      <c r="Z105" s="445"/>
      <c r="AA105" s="446"/>
    </row>
    <row r="106" spans="2:27" ht="15.75" thickBot="1" x14ac:dyDescent="0.3">
      <c r="B106" s="447" t="s">
        <v>191</v>
      </c>
      <c r="C106" s="448"/>
      <c r="D106" s="448"/>
      <c r="E106" s="448"/>
      <c r="F106" s="448"/>
      <c r="G106" s="448"/>
      <c r="H106" s="448"/>
      <c r="I106" s="448"/>
      <c r="J106" s="448"/>
      <c r="K106" s="448"/>
      <c r="L106" s="448"/>
      <c r="M106" s="448"/>
      <c r="N106" s="448"/>
      <c r="O106" s="448"/>
      <c r="P106" s="448"/>
      <c r="Q106" s="448"/>
      <c r="R106" s="448"/>
      <c r="S106" s="448"/>
      <c r="T106" s="448"/>
      <c r="U106" s="448"/>
      <c r="V106" s="448"/>
      <c r="W106" s="448"/>
      <c r="X106" s="448"/>
      <c r="Y106" s="448"/>
      <c r="Z106" s="448"/>
      <c r="AA106" s="449"/>
    </row>
    <row r="107" spans="2:27" ht="17.25" thickTop="1" thickBot="1" x14ac:dyDescent="0.3">
      <c r="B107" s="536" t="s">
        <v>85</v>
      </c>
      <c r="C107" s="537"/>
      <c r="D107" s="537"/>
      <c r="E107" s="537"/>
      <c r="F107" s="537"/>
      <c r="G107" s="537"/>
      <c r="H107" s="537"/>
      <c r="I107" s="537"/>
      <c r="J107" s="537"/>
      <c r="K107" s="537"/>
      <c r="L107" s="537"/>
      <c r="M107" s="537"/>
      <c r="N107" s="537"/>
      <c r="O107" s="537"/>
      <c r="P107" s="537"/>
      <c r="Q107" s="537"/>
      <c r="R107" s="537"/>
      <c r="S107" s="537"/>
      <c r="T107" s="537"/>
      <c r="U107" s="537"/>
      <c r="V107" s="537"/>
      <c r="W107" s="537"/>
      <c r="X107" s="537"/>
      <c r="Y107" s="537"/>
      <c r="Z107" s="537"/>
      <c r="AA107" s="538"/>
    </row>
    <row r="108" spans="2:27" ht="25.5" thickTop="1" thickBot="1" x14ac:dyDescent="0.3">
      <c r="B108" s="113" t="s">
        <v>86</v>
      </c>
      <c r="C108" s="114" t="s">
        <v>150</v>
      </c>
      <c r="D108" s="115" t="s">
        <v>60</v>
      </c>
      <c r="E108" s="516" t="s">
        <v>192</v>
      </c>
      <c r="F108" s="517"/>
      <c r="G108" s="517"/>
      <c r="H108" s="517"/>
      <c r="I108" s="518"/>
      <c r="J108" s="519" t="s">
        <v>89</v>
      </c>
      <c r="K108" s="520"/>
      <c r="L108" s="520"/>
      <c r="M108" s="520"/>
      <c r="N108" s="520"/>
      <c r="O108" s="520"/>
      <c r="P108" s="520"/>
      <c r="Q108" s="520"/>
      <c r="R108" s="520"/>
      <c r="S108" s="520"/>
      <c r="T108" s="520"/>
      <c r="U108" s="520"/>
      <c r="V108" s="521" t="s">
        <v>126</v>
      </c>
      <c r="W108" s="522"/>
      <c r="X108" s="522"/>
      <c r="Y108" s="522"/>
      <c r="Z108" s="522"/>
      <c r="AA108" s="523"/>
    </row>
    <row r="109" spans="2:27" ht="16.5" thickTop="1" thickBot="1" x14ac:dyDescent="0.3">
      <c r="B109" s="527" t="s">
        <v>193</v>
      </c>
      <c r="C109" s="453" t="s">
        <v>193</v>
      </c>
      <c r="D109" s="528" t="s">
        <v>375</v>
      </c>
      <c r="E109" s="423">
        <v>199180</v>
      </c>
      <c r="F109" s="424"/>
      <c r="G109" s="424"/>
      <c r="H109" s="424"/>
      <c r="I109" s="425"/>
      <c r="J109" s="529">
        <v>2016</v>
      </c>
      <c r="K109" s="529"/>
      <c r="L109" s="529"/>
      <c r="M109" s="529"/>
      <c r="N109" s="529"/>
      <c r="O109" s="530"/>
      <c r="P109" s="531">
        <v>2017</v>
      </c>
      <c r="Q109" s="529"/>
      <c r="R109" s="529"/>
      <c r="S109" s="529"/>
      <c r="T109" s="529"/>
      <c r="U109" s="529"/>
      <c r="V109" s="524"/>
      <c r="W109" s="525"/>
      <c r="X109" s="525"/>
      <c r="Y109" s="525"/>
      <c r="Z109" s="525"/>
      <c r="AA109" s="526"/>
    </row>
    <row r="110" spans="2:27" ht="16.5" thickTop="1" thickBot="1" x14ac:dyDescent="0.3">
      <c r="B110" s="527"/>
      <c r="C110" s="454"/>
      <c r="D110" s="528"/>
      <c r="E110" s="426"/>
      <c r="F110" s="427"/>
      <c r="G110" s="427"/>
      <c r="H110" s="427"/>
      <c r="I110" s="428"/>
      <c r="J110" s="409" t="s">
        <v>92</v>
      </c>
      <c r="K110" s="409"/>
      <c r="L110" s="410"/>
      <c r="M110" s="411" t="s">
        <v>93</v>
      </c>
      <c r="N110" s="412"/>
      <c r="O110" s="413"/>
      <c r="P110" s="408" t="s">
        <v>94</v>
      </c>
      <c r="Q110" s="409"/>
      <c r="R110" s="410"/>
      <c r="S110" s="411" t="s">
        <v>95</v>
      </c>
      <c r="T110" s="412"/>
      <c r="U110" s="413"/>
      <c r="V110" s="376" t="s">
        <v>96</v>
      </c>
      <c r="W110" s="377"/>
      <c r="X110" s="378"/>
      <c r="Y110" s="411" t="s">
        <v>97</v>
      </c>
      <c r="Z110" s="412"/>
      <c r="AA110" s="413"/>
    </row>
    <row r="111" spans="2:27" ht="16.5" thickTop="1" thickBot="1" x14ac:dyDescent="0.3">
      <c r="B111" s="527"/>
      <c r="C111" s="454"/>
      <c r="D111" s="528"/>
      <c r="E111" s="426"/>
      <c r="F111" s="427"/>
      <c r="G111" s="427"/>
      <c r="H111" s="427"/>
      <c r="I111" s="428"/>
      <c r="J111" s="515">
        <v>3558</v>
      </c>
      <c r="K111" s="515"/>
      <c r="L111" s="515"/>
      <c r="M111" s="509">
        <f>(3558/5807)*100</f>
        <v>61.270879972447048</v>
      </c>
      <c r="N111" s="509"/>
      <c r="O111" s="509"/>
      <c r="P111" s="515">
        <v>4224</v>
      </c>
      <c r="Q111" s="515"/>
      <c r="R111" s="515"/>
      <c r="S111" s="509">
        <f>(4224/6356)*100</f>
        <v>66.456891126494654</v>
      </c>
      <c r="T111" s="509"/>
      <c r="U111" s="509"/>
      <c r="V111" s="515">
        <v>3797</v>
      </c>
      <c r="W111" s="515"/>
      <c r="X111" s="515"/>
      <c r="Y111" s="509">
        <f>(3797/6456)*100</f>
        <v>58.813506815365542</v>
      </c>
      <c r="Z111" s="509"/>
      <c r="AA111" s="509"/>
    </row>
    <row r="112" spans="2:27" ht="16.5" thickTop="1" thickBot="1" x14ac:dyDescent="0.3">
      <c r="B112" s="527"/>
      <c r="C112" s="455"/>
      <c r="D112" s="528"/>
      <c r="E112" s="429"/>
      <c r="F112" s="430"/>
      <c r="G112" s="430"/>
      <c r="H112" s="430"/>
      <c r="I112" s="431"/>
      <c r="J112" s="515"/>
      <c r="K112" s="515"/>
      <c r="L112" s="515"/>
      <c r="M112" s="509"/>
      <c r="N112" s="509"/>
      <c r="O112" s="509"/>
      <c r="P112" s="515"/>
      <c r="Q112" s="515"/>
      <c r="R112" s="515"/>
      <c r="S112" s="509"/>
      <c r="T112" s="509"/>
      <c r="U112" s="509"/>
      <c r="V112" s="515"/>
      <c r="W112" s="515"/>
      <c r="X112" s="515"/>
      <c r="Y112" s="509"/>
      <c r="Z112" s="509"/>
      <c r="AA112" s="509"/>
    </row>
    <row r="113" spans="2:27" ht="25.5" thickTop="1" thickBot="1" x14ac:dyDescent="0.3">
      <c r="B113" s="113" t="s">
        <v>86</v>
      </c>
      <c r="C113" s="114" t="s">
        <v>150</v>
      </c>
      <c r="D113" s="115" t="s">
        <v>60</v>
      </c>
      <c r="E113" s="516" t="s">
        <v>192</v>
      </c>
      <c r="F113" s="517"/>
      <c r="G113" s="517"/>
      <c r="H113" s="517"/>
      <c r="I113" s="518"/>
      <c r="J113" s="519" t="s">
        <v>89</v>
      </c>
      <c r="K113" s="520"/>
      <c r="L113" s="520"/>
      <c r="M113" s="520"/>
      <c r="N113" s="520"/>
      <c r="O113" s="520"/>
      <c r="P113" s="520"/>
      <c r="Q113" s="520"/>
      <c r="R113" s="520"/>
      <c r="S113" s="520"/>
      <c r="T113" s="520"/>
      <c r="U113" s="520"/>
      <c r="V113" s="521" t="s">
        <v>126</v>
      </c>
      <c r="W113" s="522"/>
      <c r="X113" s="522"/>
      <c r="Y113" s="522"/>
      <c r="Z113" s="522"/>
      <c r="AA113" s="523"/>
    </row>
    <row r="114" spans="2:27" ht="16.5" thickTop="1" thickBot="1" x14ac:dyDescent="0.3">
      <c r="B114" s="527" t="s">
        <v>194</v>
      </c>
      <c r="C114" s="527" t="s">
        <v>194</v>
      </c>
      <c r="D114" s="528" t="s">
        <v>375</v>
      </c>
      <c r="E114" s="423">
        <v>87053</v>
      </c>
      <c r="F114" s="424"/>
      <c r="G114" s="424"/>
      <c r="H114" s="424"/>
      <c r="I114" s="425"/>
      <c r="J114" s="529">
        <v>2016</v>
      </c>
      <c r="K114" s="529"/>
      <c r="L114" s="529"/>
      <c r="M114" s="529"/>
      <c r="N114" s="529"/>
      <c r="O114" s="530"/>
      <c r="P114" s="531">
        <v>2017</v>
      </c>
      <c r="Q114" s="529"/>
      <c r="R114" s="529"/>
      <c r="S114" s="529"/>
      <c r="T114" s="529"/>
      <c r="U114" s="529"/>
      <c r="V114" s="524"/>
      <c r="W114" s="525"/>
      <c r="X114" s="525"/>
      <c r="Y114" s="525"/>
      <c r="Z114" s="525"/>
      <c r="AA114" s="526"/>
    </row>
    <row r="115" spans="2:27" ht="16.5" thickTop="1" thickBot="1" x14ac:dyDescent="0.3">
      <c r="B115" s="527"/>
      <c r="C115" s="527"/>
      <c r="D115" s="528"/>
      <c r="E115" s="426"/>
      <c r="F115" s="427"/>
      <c r="G115" s="427"/>
      <c r="H115" s="427"/>
      <c r="I115" s="428"/>
      <c r="J115" s="409" t="s">
        <v>92</v>
      </c>
      <c r="K115" s="409"/>
      <c r="L115" s="410"/>
      <c r="M115" s="411" t="s">
        <v>93</v>
      </c>
      <c r="N115" s="412"/>
      <c r="O115" s="413"/>
      <c r="P115" s="408" t="s">
        <v>94</v>
      </c>
      <c r="Q115" s="409"/>
      <c r="R115" s="410"/>
      <c r="S115" s="411" t="s">
        <v>95</v>
      </c>
      <c r="T115" s="412"/>
      <c r="U115" s="413"/>
      <c r="V115" s="376" t="s">
        <v>96</v>
      </c>
      <c r="W115" s="377"/>
      <c r="X115" s="378"/>
      <c r="Y115" s="411" t="s">
        <v>97</v>
      </c>
      <c r="Z115" s="412"/>
      <c r="AA115" s="413"/>
    </row>
    <row r="116" spans="2:27" ht="16.5" thickTop="1" thickBot="1" x14ac:dyDescent="0.3">
      <c r="B116" s="527"/>
      <c r="C116" s="527"/>
      <c r="D116" s="528"/>
      <c r="E116" s="426"/>
      <c r="F116" s="427"/>
      <c r="G116" s="427"/>
      <c r="H116" s="427"/>
      <c r="I116" s="428"/>
      <c r="J116" s="515">
        <v>2249</v>
      </c>
      <c r="K116" s="515"/>
      <c r="L116" s="515"/>
      <c r="M116" s="509">
        <f>(2249/5807)*100</f>
        <v>38.729120027552952</v>
      </c>
      <c r="N116" s="509"/>
      <c r="O116" s="509"/>
      <c r="P116" s="515">
        <v>2132</v>
      </c>
      <c r="Q116" s="515"/>
      <c r="R116" s="515"/>
      <c r="S116" s="509">
        <f>(2132/6356)*100</f>
        <v>33.543108873505354</v>
      </c>
      <c r="T116" s="509"/>
      <c r="U116" s="509"/>
      <c r="V116" s="515">
        <v>2659</v>
      </c>
      <c r="W116" s="515"/>
      <c r="X116" s="515"/>
      <c r="Y116" s="509">
        <f>(2659/6456)*100</f>
        <v>41.18649318463445</v>
      </c>
      <c r="Z116" s="509"/>
      <c r="AA116" s="509"/>
    </row>
    <row r="117" spans="2:27" ht="16.5" thickTop="1" thickBot="1" x14ac:dyDescent="0.3">
      <c r="B117" s="527"/>
      <c r="C117" s="527"/>
      <c r="D117" s="528"/>
      <c r="E117" s="429"/>
      <c r="F117" s="430"/>
      <c r="G117" s="430"/>
      <c r="H117" s="430"/>
      <c r="I117" s="431"/>
      <c r="J117" s="515"/>
      <c r="K117" s="515"/>
      <c r="L117" s="515"/>
      <c r="M117" s="509"/>
      <c r="N117" s="509"/>
      <c r="O117" s="509"/>
      <c r="P117" s="515"/>
      <c r="Q117" s="515"/>
      <c r="R117" s="515"/>
      <c r="S117" s="509"/>
      <c r="T117" s="509"/>
      <c r="U117" s="509"/>
      <c r="V117" s="515"/>
      <c r="W117" s="515"/>
      <c r="X117" s="515"/>
      <c r="Y117" s="509"/>
      <c r="Z117" s="509"/>
      <c r="AA117" s="509"/>
    </row>
    <row r="118" spans="2:27" ht="16.5" thickTop="1" thickBot="1" x14ac:dyDescent="0.3">
      <c r="B118" s="510" t="s">
        <v>99</v>
      </c>
      <c r="C118" s="511"/>
      <c r="D118" s="512" t="s">
        <v>195</v>
      </c>
      <c r="E118" s="513"/>
      <c r="F118" s="513"/>
      <c r="G118" s="513"/>
      <c r="H118" s="513"/>
      <c r="I118" s="513"/>
      <c r="J118" s="513"/>
      <c r="K118" s="513"/>
      <c r="L118" s="513"/>
      <c r="M118" s="513"/>
      <c r="N118" s="513"/>
      <c r="O118" s="513"/>
      <c r="P118" s="513"/>
      <c r="Q118" s="513"/>
      <c r="R118" s="513"/>
      <c r="S118" s="513"/>
      <c r="T118" s="513"/>
      <c r="U118" s="513"/>
      <c r="V118" s="513"/>
      <c r="W118" s="513"/>
      <c r="X118" s="513"/>
      <c r="Y118" s="513"/>
      <c r="Z118" s="513"/>
      <c r="AA118" s="514"/>
    </row>
    <row r="119" spans="2:27" ht="17.25" thickTop="1" thickBot="1" x14ac:dyDescent="0.3">
      <c r="B119" s="344" t="s">
        <v>101</v>
      </c>
      <c r="C119" s="345"/>
      <c r="D119" s="345"/>
      <c r="E119" s="345"/>
      <c r="F119" s="345"/>
      <c r="G119" s="346"/>
      <c r="H119" s="346"/>
      <c r="I119" s="346"/>
      <c r="J119" s="346"/>
      <c r="K119" s="346"/>
      <c r="L119" s="346"/>
      <c r="M119" s="346"/>
      <c r="N119" s="346"/>
      <c r="O119" s="346"/>
      <c r="P119" s="346"/>
      <c r="Q119" s="346"/>
      <c r="R119" s="346"/>
      <c r="S119" s="346"/>
      <c r="T119" s="346"/>
      <c r="U119" s="346"/>
      <c r="V119" s="346"/>
      <c r="W119" s="346"/>
      <c r="X119" s="346"/>
      <c r="Y119" s="346"/>
      <c r="Z119" s="345"/>
      <c r="AA119" s="347"/>
    </row>
    <row r="120" spans="2:27" ht="15.75" thickTop="1" x14ac:dyDescent="0.25">
      <c r="B120" s="348" t="s">
        <v>102</v>
      </c>
      <c r="C120" s="349"/>
      <c r="D120" s="350" t="s">
        <v>60</v>
      </c>
      <c r="E120" s="349" t="s">
        <v>103</v>
      </c>
      <c r="F120" s="349"/>
      <c r="G120" s="353" t="s">
        <v>104</v>
      </c>
      <c r="H120" s="354"/>
      <c r="I120" s="354"/>
      <c r="J120" s="354"/>
      <c r="K120" s="354"/>
      <c r="L120" s="354"/>
      <c r="M120" s="354"/>
      <c r="N120" s="354"/>
      <c r="O120" s="354"/>
      <c r="P120" s="354"/>
      <c r="Q120" s="354"/>
      <c r="R120" s="355"/>
      <c r="S120" s="356" t="s">
        <v>105</v>
      </c>
      <c r="T120" s="357"/>
      <c r="U120" s="357"/>
      <c r="V120" s="357"/>
      <c r="W120" s="357"/>
      <c r="X120" s="357"/>
      <c r="Y120" s="358"/>
      <c r="Z120" s="357" t="s">
        <v>153</v>
      </c>
      <c r="AA120" s="358"/>
    </row>
    <row r="121" spans="2:27" x14ac:dyDescent="0.25">
      <c r="B121" s="348"/>
      <c r="C121" s="349"/>
      <c r="D121" s="351"/>
      <c r="E121" s="349"/>
      <c r="F121" s="349"/>
      <c r="G121" s="327">
        <v>1</v>
      </c>
      <c r="H121" s="328"/>
      <c r="I121" s="328"/>
      <c r="J121" s="329"/>
      <c r="K121" s="327">
        <v>2</v>
      </c>
      <c r="L121" s="328"/>
      <c r="M121" s="328"/>
      <c r="N121" s="329"/>
      <c r="O121" s="327">
        <v>3</v>
      </c>
      <c r="P121" s="328"/>
      <c r="Q121" s="328"/>
      <c r="R121" s="329"/>
      <c r="S121" s="359"/>
      <c r="T121" s="360"/>
      <c r="U121" s="360"/>
      <c r="V121" s="360"/>
      <c r="W121" s="360"/>
      <c r="X121" s="360"/>
      <c r="Y121" s="361"/>
      <c r="Z121" s="360"/>
      <c r="AA121" s="361"/>
    </row>
    <row r="122" spans="2:27" ht="15.75" thickBot="1" x14ac:dyDescent="0.3">
      <c r="B122" s="348"/>
      <c r="C122" s="349"/>
      <c r="D122" s="352"/>
      <c r="E122" s="349"/>
      <c r="F122" s="349"/>
      <c r="G122" s="330" t="s">
        <v>107</v>
      </c>
      <c r="H122" s="331"/>
      <c r="I122" s="330" t="s">
        <v>108</v>
      </c>
      <c r="J122" s="331"/>
      <c r="K122" s="330" t="s">
        <v>107</v>
      </c>
      <c r="L122" s="331"/>
      <c r="M122" s="330" t="s">
        <v>108</v>
      </c>
      <c r="N122" s="331"/>
      <c r="O122" s="330" t="s">
        <v>107</v>
      </c>
      <c r="P122" s="332"/>
      <c r="Q122" s="330" t="s">
        <v>108</v>
      </c>
      <c r="R122" s="331"/>
      <c r="S122" s="362"/>
      <c r="T122" s="363"/>
      <c r="U122" s="363"/>
      <c r="V122" s="363"/>
      <c r="W122" s="363"/>
      <c r="X122" s="363"/>
      <c r="Y122" s="364"/>
      <c r="Z122" s="365"/>
      <c r="AA122" s="366"/>
    </row>
    <row r="123" spans="2:27" ht="15.75" thickTop="1" x14ac:dyDescent="0.25">
      <c r="B123" s="314"/>
      <c r="C123" s="315"/>
      <c r="D123" s="72"/>
      <c r="E123" s="316"/>
      <c r="F123" s="315"/>
      <c r="G123" s="74" t="s">
        <v>109</v>
      </c>
      <c r="H123" s="74" t="s">
        <v>110</v>
      </c>
      <c r="I123" s="74" t="s">
        <v>109</v>
      </c>
      <c r="J123" s="74" t="s">
        <v>110</v>
      </c>
      <c r="K123" s="74" t="s">
        <v>109</v>
      </c>
      <c r="L123" s="74" t="s">
        <v>110</v>
      </c>
      <c r="M123" s="74" t="s">
        <v>109</v>
      </c>
      <c r="N123" s="74" t="s">
        <v>110</v>
      </c>
      <c r="O123" s="74" t="s">
        <v>109</v>
      </c>
      <c r="P123" s="74" t="s">
        <v>110</v>
      </c>
      <c r="Q123" s="74" t="s">
        <v>109</v>
      </c>
      <c r="R123" s="74" t="s">
        <v>110</v>
      </c>
      <c r="S123" s="317"/>
      <c r="T123" s="318"/>
      <c r="U123" s="318"/>
      <c r="V123" s="318"/>
      <c r="W123" s="318"/>
      <c r="X123" s="318"/>
      <c r="Y123" s="319"/>
      <c r="Z123" s="316"/>
      <c r="AA123" s="320"/>
    </row>
    <row r="124" spans="2:27" ht="30" x14ac:dyDescent="0.25">
      <c r="B124" s="507" t="s">
        <v>196</v>
      </c>
      <c r="C124" s="508"/>
      <c r="D124" s="75" t="s">
        <v>178</v>
      </c>
      <c r="E124" s="300">
        <v>1</v>
      </c>
      <c r="F124" s="301"/>
      <c r="G124" s="78"/>
      <c r="H124" s="78"/>
      <c r="I124" s="76">
        <v>0</v>
      </c>
      <c r="J124" s="75">
        <v>0</v>
      </c>
      <c r="K124" s="78"/>
      <c r="L124" s="78"/>
      <c r="M124" s="76">
        <v>0</v>
      </c>
      <c r="N124" s="75">
        <v>0</v>
      </c>
      <c r="O124" s="76">
        <v>1</v>
      </c>
      <c r="P124" s="75">
        <v>100</v>
      </c>
      <c r="Q124" s="76">
        <v>1</v>
      </c>
      <c r="R124" s="75">
        <v>100</v>
      </c>
      <c r="S124" s="505" t="s">
        <v>197</v>
      </c>
      <c r="T124" s="506"/>
      <c r="U124" s="506"/>
      <c r="V124" s="506"/>
      <c r="W124" s="506"/>
      <c r="X124" s="506"/>
      <c r="Y124" s="322"/>
      <c r="Z124" s="300" t="s">
        <v>114</v>
      </c>
      <c r="AA124" s="305"/>
    </row>
    <row r="125" spans="2:27" ht="30" x14ac:dyDescent="0.25">
      <c r="B125" s="298" t="s">
        <v>198</v>
      </c>
      <c r="C125" s="299"/>
      <c r="D125" s="75" t="s">
        <v>199</v>
      </c>
      <c r="E125" s="323">
        <v>3</v>
      </c>
      <c r="F125" s="323"/>
      <c r="G125" s="78"/>
      <c r="H125" s="78"/>
      <c r="I125" s="76">
        <v>0</v>
      </c>
      <c r="J125" s="75">
        <v>0</v>
      </c>
      <c r="K125" s="78"/>
      <c r="L125" s="78"/>
      <c r="M125" s="76">
        <v>0</v>
      </c>
      <c r="N125" s="75">
        <v>0</v>
      </c>
      <c r="O125" s="75">
        <v>3</v>
      </c>
      <c r="P125" s="75">
        <v>100</v>
      </c>
      <c r="Q125" s="75">
        <v>9</v>
      </c>
      <c r="R125" s="75">
        <f>(Q125*P125)/O125</f>
        <v>300</v>
      </c>
      <c r="S125" s="505" t="s">
        <v>200</v>
      </c>
      <c r="T125" s="506"/>
      <c r="U125" s="506"/>
      <c r="V125" s="506"/>
      <c r="W125" s="506"/>
      <c r="X125" s="506"/>
      <c r="Y125" s="322"/>
      <c r="Z125" s="300" t="s">
        <v>114</v>
      </c>
      <c r="AA125" s="305"/>
    </row>
    <row r="126" spans="2:27" x14ac:dyDescent="0.25">
      <c r="B126" s="321" t="s">
        <v>201</v>
      </c>
      <c r="C126" s="322"/>
      <c r="D126" s="75" t="s">
        <v>202</v>
      </c>
      <c r="E126" s="300">
        <v>1</v>
      </c>
      <c r="F126" s="301"/>
      <c r="G126" s="78"/>
      <c r="H126" s="78"/>
      <c r="I126" s="76">
        <v>0</v>
      </c>
      <c r="J126" s="75">
        <v>0</v>
      </c>
      <c r="K126" s="78"/>
      <c r="L126" s="78"/>
      <c r="M126" s="76">
        <v>0</v>
      </c>
      <c r="N126" s="75">
        <v>0</v>
      </c>
      <c r="O126" s="75">
        <v>1</v>
      </c>
      <c r="P126" s="75">
        <v>100</v>
      </c>
      <c r="Q126" s="75">
        <v>1</v>
      </c>
      <c r="R126" s="75">
        <v>100</v>
      </c>
      <c r="S126" s="505" t="s">
        <v>203</v>
      </c>
      <c r="T126" s="506"/>
      <c r="U126" s="506"/>
      <c r="V126" s="506"/>
      <c r="W126" s="506"/>
      <c r="X126" s="506"/>
      <c r="Y126" s="322"/>
      <c r="Z126" s="300" t="s">
        <v>114</v>
      </c>
      <c r="AA126" s="305"/>
    </row>
    <row r="127" spans="2:27" x14ac:dyDescent="0.25">
      <c r="B127" s="495"/>
      <c r="C127" s="301"/>
      <c r="D127" s="75"/>
      <c r="E127" s="300"/>
      <c r="F127" s="301"/>
      <c r="G127" s="120"/>
      <c r="H127" s="120"/>
      <c r="I127" s="78"/>
      <c r="J127" s="78"/>
      <c r="K127" s="120"/>
      <c r="L127" s="120"/>
      <c r="M127" s="78"/>
      <c r="N127" s="78"/>
      <c r="O127" s="120"/>
      <c r="P127" s="120"/>
      <c r="Q127" s="78"/>
      <c r="R127" s="78"/>
      <c r="S127" s="300"/>
      <c r="T127" s="496"/>
      <c r="U127" s="496"/>
      <c r="V127" s="496"/>
      <c r="W127" s="496"/>
      <c r="X127" s="496"/>
      <c r="Y127" s="301"/>
      <c r="Z127" s="300"/>
      <c r="AA127" s="305"/>
    </row>
    <row r="128" spans="2:27" ht="15.75" thickBot="1" x14ac:dyDescent="0.3">
      <c r="B128" s="497"/>
      <c r="C128" s="498"/>
      <c r="D128" s="116"/>
      <c r="E128" s="499"/>
      <c r="F128" s="500"/>
      <c r="G128" s="121"/>
      <c r="H128" s="122"/>
      <c r="I128" s="83"/>
      <c r="J128" s="83"/>
      <c r="K128" s="121"/>
      <c r="L128" s="122"/>
      <c r="M128" s="83"/>
      <c r="N128" s="83"/>
      <c r="O128" s="121"/>
      <c r="P128" s="122"/>
      <c r="Q128" s="83"/>
      <c r="R128" s="83"/>
      <c r="S128" s="501"/>
      <c r="T128" s="502"/>
      <c r="U128" s="502"/>
      <c r="V128" s="502"/>
      <c r="W128" s="502"/>
      <c r="X128" s="502"/>
      <c r="Y128" s="503"/>
      <c r="Z128" s="501"/>
      <c r="AA128" s="504"/>
    </row>
    <row r="129" spans="2:27" ht="15.75" thickBot="1" x14ac:dyDescent="0.3">
      <c r="B129" s="492" t="s">
        <v>118</v>
      </c>
      <c r="C129" s="493"/>
      <c r="D129" s="493"/>
      <c r="E129" s="493"/>
      <c r="F129" s="493"/>
      <c r="G129" s="493"/>
      <c r="H129" s="493"/>
      <c r="I129" s="493"/>
      <c r="J129" s="493"/>
      <c r="K129" s="493"/>
      <c r="L129" s="493"/>
      <c r="M129" s="493"/>
      <c r="N129" s="493"/>
      <c r="O129" s="493"/>
      <c r="P129" s="493"/>
      <c r="Q129" s="493"/>
      <c r="R129" s="493"/>
      <c r="S129" s="493"/>
      <c r="T129" s="493"/>
      <c r="U129" s="493"/>
      <c r="V129" s="493"/>
      <c r="W129" s="493"/>
      <c r="X129" s="493"/>
      <c r="Y129" s="493"/>
      <c r="Z129" s="493"/>
      <c r="AA129" s="494"/>
    </row>
    <row r="130" spans="2:27" ht="15.75" thickBot="1" x14ac:dyDescent="0.3">
      <c r="B130" s="288"/>
      <c r="C130" s="289"/>
      <c r="D130" s="289"/>
      <c r="E130" s="289"/>
      <c r="F130" s="289"/>
      <c r="G130" s="289"/>
      <c r="H130" s="289"/>
      <c r="I130" s="289"/>
      <c r="J130" s="289"/>
      <c r="K130" s="289"/>
      <c r="L130" s="289"/>
      <c r="M130" s="289"/>
      <c r="N130" s="289"/>
      <c r="O130" s="289"/>
      <c r="P130" s="289"/>
      <c r="Q130" s="289"/>
      <c r="R130" s="289"/>
      <c r="S130" s="289"/>
      <c r="T130" s="289"/>
      <c r="U130" s="289"/>
      <c r="V130" s="289"/>
      <c r="W130" s="289"/>
      <c r="X130" s="289"/>
      <c r="Y130" s="289"/>
      <c r="Z130" s="289"/>
      <c r="AA130" s="290"/>
    </row>
    <row r="131" spans="2:27" x14ac:dyDescent="0.25">
      <c r="B131" s="63"/>
      <c r="C131" s="64"/>
      <c r="D131" s="64"/>
      <c r="E131" s="64"/>
      <c r="F131" s="64"/>
      <c r="G131" s="64"/>
      <c r="H131" s="64"/>
      <c r="I131" s="64"/>
      <c r="J131" s="64"/>
      <c r="K131" s="64"/>
      <c r="L131" s="64"/>
      <c r="M131" s="64"/>
      <c r="N131" s="64"/>
      <c r="O131" s="64"/>
      <c r="P131" s="64"/>
      <c r="Q131" s="64"/>
      <c r="R131" s="64"/>
      <c r="S131" s="64"/>
      <c r="T131" s="64"/>
      <c r="U131" s="64"/>
      <c r="V131" s="64"/>
      <c r="W131" s="64"/>
      <c r="X131" s="64"/>
      <c r="Y131" s="64"/>
      <c r="Z131" s="64"/>
      <c r="AA131" s="65"/>
    </row>
    <row r="132" spans="2:27" x14ac:dyDescent="0.25">
      <c r="B132" s="63"/>
      <c r="C132" s="64"/>
      <c r="D132" s="64"/>
      <c r="E132" s="64"/>
      <c r="F132" s="64"/>
      <c r="G132" s="64"/>
      <c r="H132" s="64"/>
      <c r="I132" s="64"/>
      <c r="J132" s="64"/>
      <c r="K132" s="64"/>
      <c r="L132" s="64"/>
      <c r="M132" s="64"/>
      <c r="N132" s="64"/>
      <c r="O132" s="64"/>
      <c r="P132" s="64"/>
      <c r="Q132" s="64"/>
      <c r="R132" s="64"/>
      <c r="S132" s="64"/>
      <c r="T132" s="64"/>
      <c r="U132" s="64"/>
      <c r="V132" s="64"/>
      <c r="W132" s="64"/>
      <c r="X132" s="64"/>
      <c r="Y132" s="64"/>
      <c r="Z132" s="64"/>
      <c r="AA132" s="65"/>
    </row>
    <row r="133" spans="2:27" x14ac:dyDescent="0.25">
      <c r="B133" s="291" t="s">
        <v>63</v>
      </c>
      <c r="C133" s="292"/>
      <c r="D133" s="292"/>
      <c r="E133" s="292"/>
      <c r="F133" s="64"/>
      <c r="G133" s="64"/>
      <c r="H133" s="64"/>
      <c r="I133" s="64"/>
      <c r="J133" s="64"/>
      <c r="K133" s="64"/>
      <c r="L133" s="64"/>
      <c r="M133" s="64"/>
      <c r="N133" s="64"/>
      <c r="O133" s="64"/>
      <c r="P133" s="64"/>
      <c r="Q133" s="292" t="s">
        <v>188</v>
      </c>
      <c r="R133" s="292"/>
      <c r="S133" s="292"/>
      <c r="T133" s="292"/>
      <c r="U133" s="292"/>
      <c r="V133" s="292"/>
      <c r="W133" s="292"/>
      <c r="X133" s="292"/>
      <c r="Y133" s="292"/>
      <c r="Z133" s="292"/>
      <c r="AA133" s="293"/>
    </row>
    <row r="134" spans="2:27" x14ac:dyDescent="0.25">
      <c r="B134" s="294" t="s">
        <v>64</v>
      </c>
      <c r="C134" s="295"/>
      <c r="D134" s="295"/>
      <c r="E134" s="295"/>
      <c r="F134" s="64"/>
      <c r="G134" s="64"/>
      <c r="H134" s="64"/>
      <c r="I134" s="64"/>
      <c r="J134" s="64"/>
      <c r="K134" s="64"/>
      <c r="L134" s="64"/>
      <c r="M134" s="64"/>
      <c r="N134" s="64"/>
      <c r="O134" s="64"/>
      <c r="P134" s="64"/>
      <c r="Q134" s="296" t="s">
        <v>189</v>
      </c>
      <c r="R134" s="296"/>
      <c r="S134" s="296"/>
      <c r="T134" s="296"/>
      <c r="U134" s="296"/>
      <c r="V134" s="296"/>
      <c r="W134" s="296"/>
      <c r="X134" s="296"/>
      <c r="Y134" s="296"/>
      <c r="Z134" s="296"/>
      <c r="AA134" s="297"/>
    </row>
    <row r="135" spans="2:27" x14ac:dyDescent="0.25">
      <c r="B135" s="84"/>
      <c r="C135" s="85"/>
      <c r="D135" s="85"/>
      <c r="E135" s="85"/>
      <c r="F135" s="64"/>
      <c r="G135" s="64"/>
      <c r="H135" s="64"/>
      <c r="I135" s="64"/>
      <c r="J135" s="64"/>
      <c r="K135" s="64"/>
      <c r="L135" s="64"/>
      <c r="M135" s="64"/>
      <c r="N135" s="64"/>
      <c r="O135" s="64"/>
      <c r="P135" s="64"/>
      <c r="Q135" s="86"/>
      <c r="R135" s="86"/>
      <c r="S135" s="86"/>
      <c r="T135" s="86"/>
      <c r="U135" s="86"/>
      <c r="V135" s="86"/>
      <c r="W135" s="86"/>
      <c r="X135" s="86"/>
      <c r="Y135" s="86"/>
      <c r="Z135" s="86"/>
      <c r="AA135" s="87"/>
    </row>
    <row r="136" spans="2:27" ht="15.75" thickBot="1" x14ac:dyDescent="0.3">
      <c r="B136" s="88"/>
      <c r="C136" s="89"/>
      <c r="D136" s="89"/>
      <c r="E136" s="89"/>
      <c r="F136" s="89"/>
      <c r="G136" s="89"/>
      <c r="H136" s="89"/>
      <c r="I136" s="89"/>
      <c r="J136" s="89"/>
      <c r="K136" s="89"/>
      <c r="L136" s="89"/>
      <c r="M136" s="89"/>
      <c r="N136" s="89"/>
      <c r="O136" s="89"/>
      <c r="P136" s="89"/>
      <c r="Q136" s="89"/>
      <c r="R136" s="89"/>
      <c r="S136" s="89"/>
      <c r="T136" s="89"/>
      <c r="U136" s="89"/>
      <c r="V136" s="89"/>
      <c r="W136" s="89"/>
      <c r="X136" s="89"/>
      <c r="Y136" s="89"/>
      <c r="Z136" s="89"/>
      <c r="AA136" s="90"/>
    </row>
    <row r="137" spans="2:27" ht="15.75" thickTop="1" x14ac:dyDescent="0.25">
      <c r="B137" s="91"/>
      <c r="C137" s="91"/>
      <c r="D137" s="91"/>
      <c r="E137" s="91"/>
      <c r="F137" s="91"/>
      <c r="G137" s="91"/>
      <c r="H137" s="91"/>
      <c r="I137" s="91"/>
      <c r="J137" s="91"/>
      <c r="K137" s="91"/>
      <c r="L137" s="91"/>
      <c r="M137" s="91"/>
      <c r="N137" s="91"/>
      <c r="O137" s="91"/>
      <c r="P137" s="91"/>
      <c r="Q137" s="91"/>
      <c r="R137" s="91"/>
      <c r="S137" s="91"/>
      <c r="T137" s="91"/>
      <c r="U137" s="91"/>
      <c r="V137" s="91"/>
      <c r="W137" s="91"/>
      <c r="X137" s="91"/>
      <c r="Y137" s="91"/>
      <c r="Z137" s="91"/>
      <c r="AA137" s="91"/>
    </row>
    <row r="138" spans="2:27" ht="15.75" thickBot="1" x14ac:dyDescent="0.3">
      <c r="B138" s="89"/>
      <c r="C138" s="89"/>
      <c r="D138" s="89"/>
      <c r="E138" s="89"/>
      <c r="F138" s="89"/>
      <c r="G138" s="89"/>
      <c r="H138" s="89"/>
      <c r="I138" s="89"/>
      <c r="J138" s="89"/>
      <c r="K138" s="89"/>
      <c r="L138" s="89"/>
      <c r="M138" s="89"/>
      <c r="N138" s="89"/>
      <c r="O138" s="89"/>
      <c r="P138" s="89"/>
      <c r="Q138" s="89"/>
      <c r="R138" s="89"/>
      <c r="S138" s="89"/>
      <c r="T138" s="89"/>
      <c r="U138" s="89"/>
      <c r="V138" s="89"/>
      <c r="W138" s="89"/>
      <c r="X138" s="89"/>
      <c r="Y138" s="89"/>
      <c r="Z138" s="89"/>
      <c r="AA138" s="89"/>
    </row>
    <row r="139" spans="2:27" ht="15.75" thickTop="1" x14ac:dyDescent="0.25">
      <c r="B139" s="456" t="s">
        <v>74</v>
      </c>
      <c r="C139" s="457"/>
      <c r="D139" s="457"/>
      <c r="E139" s="457"/>
      <c r="F139" s="457"/>
      <c r="G139" s="457"/>
      <c r="H139" s="457"/>
      <c r="I139" s="457"/>
      <c r="J139" s="457"/>
      <c r="K139" s="457"/>
      <c r="L139" s="457"/>
      <c r="M139" s="457"/>
      <c r="N139" s="457"/>
      <c r="O139" s="457"/>
      <c r="P139" s="457"/>
      <c r="Q139" s="457"/>
      <c r="R139" s="457"/>
      <c r="S139" s="457"/>
      <c r="T139" s="457"/>
      <c r="U139" s="457"/>
      <c r="V139" s="457"/>
      <c r="W139" s="457"/>
      <c r="X139" s="457"/>
      <c r="Y139" s="457"/>
      <c r="Z139" s="457"/>
      <c r="AA139" s="458"/>
    </row>
    <row r="140" spans="2:27" x14ac:dyDescent="0.25">
      <c r="B140" s="60"/>
      <c r="C140" s="61"/>
      <c r="D140" s="61"/>
      <c r="E140" s="61"/>
      <c r="F140" s="61"/>
      <c r="G140" s="61"/>
      <c r="H140" s="61"/>
      <c r="I140" s="61"/>
      <c r="J140" s="61"/>
      <c r="K140" s="61"/>
      <c r="L140" s="61"/>
      <c r="M140" s="61"/>
      <c r="N140" s="61"/>
      <c r="O140" s="61"/>
      <c r="P140" s="61"/>
      <c r="Q140" s="61"/>
      <c r="R140" s="61"/>
      <c r="S140" s="61"/>
      <c r="T140" s="61"/>
      <c r="U140" s="61"/>
      <c r="V140" s="61"/>
      <c r="W140" s="61"/>
      <c r="X140" s="61"/>
      <c r="Y140" s="61"/>
      <c r="Z140" s="61"/>
      <c r="AA140" s="62"/>
    </row>
    <row r="141" spans="2:27" x14ac:dyDescent="0.25">
      <c r="B141" s="459" t="s">
        <v>75</v>
      </c>
      <c r="C141" s="460"/>
      <c r="D141" s="460"/>
      <c r="E141" s="460"/>
      <c r="F141" s="460"/>
      <c r="G141" s="460"/>
      <c r="H141" s="460"/>
      <c r="I141" s="460"/>
      <c r="J141" s="460"/>
      <c r="K141" s="460"/>
      <c r="L141" s="460"/>
      <c r="M141" s="460"/>
      <c r="N141" s="460"/>
      <c r="O141" s="460"/>
      <c r="P141" s="460"/>
      <c r="Q141" s="460"/>
      <c r="R141" s="460"/>
      <c r="S141" s="460"/>
      <c r="T141" s="460"/>
      <c r="U141" s="460"/>
      <c r="V141" s="460"/>
      <c r="W141" s="460"/>
      <c r="X141" s="460"/>
      <c r="Y141" s="460"/>
      <c r="Z141" s="460"/>
      <c r="AA141" s="461"/>
    </row>
    <row r="142" spans="2:27" x14ac:dyDescent="0.25">
      <c r="B142" s="63"/>
      <c r="C142" s="64"/>
      <c r="D142" s="64"/>
      <c r="E142" s="64"/>
      <c r="F142" s="64"/>
      <c r="G142" s="64"/>
      <c r="H142" s="64"/>
      <c r="I142" s="64"/>
      <c r="J142" s="64"/>
      <c r="K142" s="64"/>
      <c r="L142" s="64"/>
      <c r="M142" s="64"/>
      <c r="N142" s="64"/>
      <c r="O142" s="64"/>
      <c r="P142" s="64"/>
      <c r="Q142" s="64"/>
      <c r="R142" s="64"/>
      <c r="S142" s="64"/>
      <c r="T142" s="64"/>
      <c r="U142" s="64"/>
      <c r="V142" s="64"/>
      <c r="W142" s="64"/>
      <c r="X142" s="64"/>
      <c r="Y142" s="64"/>
      <c r="Z142" s="64"/>
      <c r="AA142" s="65"/>
    </row>
    <row r="143" spans="2:27" x14ac:dyDescent="0.25">
      <c r="B143" s="462" t="s">
        <v>122</v>
      </c>
      <c r="C143" s="463"/>
      <c r="D143" s="463"/>
      <c r="E143" s="463"/>
      <c r="F143" s="463"/>
      <c r="G143" s="463"/>
      <c r="H143" s="463"/>
      <c r="I143" s="463"/>
      <c r="J143" s="463"/>
      <c r="K143" s="463"/>
      <c r="L143" s="463"/>
      <c r="M143" s="463"/>
      <c r="N143" s="463"/>
      <c r="O143" s="463"/>
      <c r="P143" s="463"/>
      <c r="Q143" s="463"/>
      <c r="R143" s="463"/>
      <c r="S143" s="463"/>
      <c r="T143" s="463"/>
      <c r="U143" s="463"/>
      <c r="V143" s="463"/>
      <c r="W143" s="463"/>
      <c r="X143" s="463"/>
      <c r="Y143" s="463"/>
      <c r="Z143" s="463"/>
      <c r="AA143" s="464"/>
    </row>
    <row r="144" spans="2:27" ht="15.75" thickBot="1" x14ac:dyDescent="0.3">
      <c r="B144" s="63"/>
      <c r="C144" s="64"/>
      <c r="D144" s="64"/>
      <c r="E144" s="64"/>
      <c r="F144" s="64"/>
      <c r="G144" s="64"/>
      <c r="H144" s="64"/>
      <c r="I144" s="64"/>
      <c r="J144" s="64"/>
      <c r="K144" s="64"/>
      <c r="L144" s="64"/>
      <c r="M144" s="64"/>
      <c r="N144" s="64"/>
      <c r="O144" s="64"/>
      <c r="P144" s="64"/>
      <c r="Q144" s="64"/>
      <c r="R144" s="64"/>
      <c r="S144" s="64"/>
      <c r="T144" s="64"/>
      <c r="U144" s="64"/>
      <c r="V144" s="64"/>
      <c r="W144" s="64"/>
      <c r="X144" s="64"/>
      <c r="Y144" s="64"/>
      <c r="Z144" s="64"/>
      <c r="AA144" s="65"/>
    </row>
    <row r="145" spans="2:27" ht="15.75" thickTop="1" x14ac:dyDescent="0.25">
      <c r="B145" s="465" t="s">
        <v>166</v>
      </c>
      <c r="C145" s="466"/>
      <c r="D145" s="466"/>
      <c r="E145" s="466"/>
      <c r="F145" s="466"/>
      <c r="G145" s="466"/>
      <c r="H145" s="466"/>
      <c r="I145" s="466"/>
      <c r="J145" s="466"/>
      <c r="K145" s="466"/>
      <c r="L145" s="466"/>
      <c r="M145" s="466"/>
      <c r="N145" s="466"/>
      <c r="O145" s="466"/>
      <c r="P145" s="467"/>
      <c r="Q145" s="474" t="s">
        <v>78</v>
      </c>
      <c r="R145" s="475"/>
      <c r="S145" s="475"/>
      <c r="T145" s="475"/>
      <c r="U145" s="475"/>
      <c r="V145" s="475"/>
      <c r="W145" s="475"/>
      <c r="X145" s="476"/>
      <c r="Y145" s="357" t="s">
        <v>204</v>
      </c>
      <c r="Z145" s="357"/>
      <c r="AA145" s="358"/>
    </row>
    <row r="146" spans="2:27" ht="15.75" thickBot="1" x14ac:dyDescent="0.3">
      <c r="B146" s="468"/>
      <c r="C146" s="469"/>
      <c r="D146" s="469"/>
      <c r="E146" s="469"/>
      <c r="F146" s="469"/>
      <c r="G146" s="469"/>
      <c r="H146" s="469"/>
      <c r="I146" s="469"/>
      <c r="J146" s="469"/>
      <c r="K146" s="469"/>
      <c r="L146" s="469"/>
      <c r="M146" s="469"/>
      <c r="N146" s="469"/>
      <c r="O146" s="469"/>
      <c r="P146" s="470"/>
      <c r="Q146" s="477"/>
      <c r="R146" s="478"/>
      <c r="S146" s="478"/>
      <c r="T146" s="478"/>
      <c r="U146" s="478"/>
      <c r="V146" s="478"/>
      <c r="W146" s="478"/>
      <c r="X146" s="479"/>
      <c r="Y146" s="365"/>
      <c r="Z146" s="365"/>
      <c r="AA146" s="366"/>
    </row>
    <row r="147" spans="2:27" ht="15.75" thickTop="1" x14ac:dyDescent="0.25">
      <c r="B147" s="468"/>
      <c r="C147" s="469"/>
      <c r="D147" s="469"/>
      <c r="E147" s="469"/>
      <c r="F147" s="469"/>
      <c r="G147" s="469"/>
      <c r="H147" s="469"/>
      <c r="I147" s="469"/>
      <c r="J147" s="469"/>
      <c r="K147" s="469"/>
      <c r="L147" s="469"/>
      <c r="M147" s="469"/>
      <c r="N147" s="469"/>
      <c r="O147" s="469"/>
      <c r="P147" s="470"/>
      <c r="Q147" s="480">
        <v>1</v>
      </c>
      <c r="R147" s="481"/>
      <c r="S147" s="481"/>
      <c r="T147" s="481"/>
      <c r="U147" s="481"/>
      <c r="V147" s="481"/>
      <c r="W147" s="481"/>
      <c r="X147" s="482"/>
      <c r="Y147" s="486" t="s">
        <v>190</v>
      </c>
      <c r="Z147" s="487"/>
      <c r="AA147" s="488"/>
    </row>
    <row r="148" spans="2:27" x14ac:dyDescent="0.25">
      <c r="B148" s="471"/>
      <c r="C148" s="472"/>
      <c r="D148" s="472"/>
      <c r="E148" s="472"/>
      <c r="F148" s="472"/>
      <c r="G148" s="472"/>
      <c r="H148" s="472"/>
      <c r="I148" s="472"/>
      <c r="J148" s="472"/>
      <c r="K148" s="472"/>
      <c r="L148" s="472"/>
      <c r="M148" s="472"/>
      <c r="N148" s="472"/>
      <c r="O148" s="472"/>
      <c r="P148" s="473"/>
      <c r="Q148" s="483"/>
      <c r="R148" s="484"/>
      <c r="S148" s="484"/>
      <c r="T148" s="484"/>
      <c r="U148" s="484"/>
      <c r="V148" s="484"/>
      <c r="W148" s="484"/>
      <c r="X148" s="485"/>
      <c r="Y148" s="489"/>
      <c r="Z148" s="490"/>
      <c r="AA148" s="491"/>
    </row>
    <row r="149" spans="2:27" x14ac:dyDescent="0.25">
      <c r="B149" s="435" t="s">
        <v>147</v>
      </c>
      <c r="C149" s="436"/>
      <c r="D149" s="436"/>
      <c r="E149" s="436"/>
      <c r="F149" s="436"/>
      <c r="G149" s="436"/>
      <c r="H149" s="436"/>
      <c r="I149" s="436"/>
      <c r="J149" s="436"/>
      <c r="K149" s="436"/>
      <c r="L149" s="436"/>
      <c r="M149" s="436"/>
      <c r="N149" s="436"/>
      <c r="O149" s="436"/>
      <c r="P149" s="436"/>
      <c r="Q149" s="436"/>
      <c r="R149" s="436"/>
      <c r="S149" s="436"/>
      <c r="T149" s="436"/>
      <c r="U149" s="436"/>
      <c r="V149" s="436"/>
      <c r="W149" s="436"/>
      <c r="X149" s="436"/>
      <c r="Y149" s="436"/>
      <c r="Z149" s="436"/>
      <c r="AA149" s="437"/>
    </row>
    <row r="150" spans="2:27" x14ac:dyDescent="0.25">
      <c r="B150" s="438"/>
      <c r="C150" s="439"/>
      <c r="D150" s="439"/>
      <c r="E150" s="439"/>
      <c r="F150" s="439"/>
      <c r="G150" s="439"/>
      <c r="H150" s="439"/>
      <c r="I150" s="439"/>
      <c r="J150" s="439"/>
      <c r="K150" s="439"/>
      <c r="L150" s="439"/>
      <c r="M150" s="439"/>
      <c r="N150" s="439"/>
      <c r="O150" s="439"/>
      <c r="P150" s="439"/>
      <c r="Q150" s="439"/>
      <c r="R150" s="439"/>
      <c r="S150" s="439"/>
      <c r="T150" s="439"/>
      <c r="U150" s="439"/>
      <c r="V150" s="439"/>
      <c r="W150" s="439"/>
      <c r="X150" s="439"/>
      <c r="Y150" s="439"/>
      <c r="Z150" s="439"/>
      <c r="AA150" s="440"/>
    </row>
    <row r="151" spans="2:27" x14ac:dyDescent="0.25">
      <c r="B151" s="441" t="s">
        <v>148</v>
      </c>
      <c r="C151" s="442"/>
      <c r="D151" s="442"/>
      <c r="E151" s="442"/>
      <c r="F151" s="442"/>
      <c r="G151" s="442"/>
      <c r="H151" s="442"/>
      <c r="I151" s="442"/>
      <c r="J151" s="442"/>
      <c r="K151" s="442"/>
      <c r="L151" s="442"/>
      <c r="M151" s="442"/>
      <c r="N151" s="442"/>
      <c r="O151" s="442"/>
      <c r="P151" s="442"/>
      <c r="Q151" s="442"/>
      <c r="R151" s="442"/>
      <c r="S151" s="442"/>
      <c r="T151" s="442"/>
      <c r="U151" s="442"/>
      <c r="V151" s="442"/>
      <c r="W151" s="442"/>
      <c r="X151" s="442"/>
      <c r="Y151" s="442"/>
      <c r="Z151" s="442"/>
      <c r="AA151" s="443"/>
    </row>
    <row r="152" spans="2:27" x14ac:dyDescent="0.25">
      <c r="B152" s="444" t="s">
        <v>83</v>
      </c>
      <c r="C152" s="445"/>
      <c r="D152" s="445"/>
      <c r="E152" s="445"/>
      <c r="F152" s="445"/>
      <c r="G152" s="445"/>
      <c r="H152" s="445"/>
      <c r="I152" s="445"/>
      <c r="J152" s="445"/>
      <c r="K152" s="445"/>
      <c r="L152" s="445"/>
      <c r="M152" s="445"/>
      <c r="N152" s="445"/>
      <c r="O152" s="445"/>
      <c r="P152" s="445"/>
      <c r="Q152" s="445"/>
      <c r="R152" s="445"/>
      <c r="S152" s="445"/>
      <c r="T152" s="445"/>
      <c r="U152" s="445"/>
      <c r="V152" s="445"/>
      <c r="W152" s="445"/>
      <c r="X152" s="445"/>
      <c r="Y152" s="445"/>
      <c r="Z152" s="445"/>
      <c r="AA152" s="446"/>
    </row>
    <row r="153" spans="2:27" ht="15.75" thickBot="1" x14ac:dyDescent="0.3">
      <c r="B153" s="447" t="s">
        <v>205</v>
      </c>
      <c r="C153" s="448"/>
      <c r="D153" s="448"/>
      <c r="E153" s="448"/>
      <c r="F153" s="448"/>
      <c r="G153" s="448"/>
      <c r="H153" s="448"/>
      <c r="I153" s="448"/>
      <c r="J153" s="448"/>
      <c r="K153" s="448"/>
      <c r="L153" s="448"/>
      <c r="M153" s="448"/>
      <c r="N153" s="448"/>
      <c r="O153" s="448"/>
      <c r="P153" s="448"/>
      <c r="Q153" s="448"/>
      <c r="R153" s="448"/>
      <c r="S153" s="448"/>
      <c r="T153" s="448"/>
      <c r="U153" s="448"/>
      <c r="V153" s="448"/>
      <c r="W153" s="448"/>
      <c r="X153" s="448"/>
      <c r="Y153" s="448"/>
      <c r="Z153" s="448"/>
      <c r="AA153" s="449"/>
    </row>
    <row r="154" spans="2:27" ht="17.25" thickTop="1" thickBot="1" x14ac:dyDescent="0.3">
      <c r="B154" s="450" t="s">
        <v>85</v>
      </c>
      <c r="C154" s="451"/>
      <c r="D154" s="451"/>
      <c r="E154" s="451"/>
      <c r="F154" s="451"/>
      <c r="G154" s="451"/>
      <c r="H154" s="451"/>
      <c r="I154" s="451"/>
      <c r="J154" s="451"/>
      <c r="K154" s="451"/>
      <c r="L154" s="451"/>
      <c r="M154" s="451"/>
      <c r="N154" s="451"/>
      <c r="O154" s="451"/>
      <c r="P154" s="451"/>
      <c r="Q154" s="451"/>
      <c r="R154" s="451"/>
      <c r="S154" s="451"/>
      <c r="T154" s="451"/>
      <c r="U154" s="451"/>
      <c r="V154" s="451"/>
      <c r="W154" s="451"/>
      <c r="X154" s="451"/>
      <c r="Y154" s="451"/>
      <c r="Z154" s="451"/>
      <c r="AA154" s="452"/>
    </row>
    <row r="155" spans="2:27" ht="25.5" thickTop="1" thickBot="1" x14ac:dyDescent="0.3">
      <c r="B155" s="111" t="s">
        <v>86</v>
      </c>
      <c r="C155" s="106" t="s">
        <v>150</v>
      </c>
      <c r="D155" s="112" t="s">
        <v>60</v>
      </c>
      <c r="E155" s="385" t="s">
        <v>206</v>
      </c>
      <c r="F155" s="386"/>
      <c r="G155" s="386"/>
      <c r="H155" s="386"/>
      <c r="I155" s="387"/>
      <c r="J155" s="388" t="s">
        <v>89</v>
      </c>
      <c r="K155" s="389"/>
      <c r="L155" s="389"/>
      <c r="M155" s="389"/>
      <c r="N155" s="389"/>
      <c r="O155" s="389"/>
      <c r="P155" s="389"/>
      <c r="Q155" s="389"/>
      <c r="R155" s="389"/>
      <c r="S155" s="389"/>
      <c r="T155" s="389"/>
      <c r="U155" s="389"/>
      <c r="V155" s="356" t="s">
        <v>126</v>
      </c>
      <c r="W155" s="357"/>
      <c r="X155" s="357"/>
      <c r="Y155" s="357"/>
      <c r="Z155" s="357"/>
      <c r="AA155" s="358"/>
    </row>
    <row r="156" spans="2:27" ht="16.5" thickTop="1" thickBot="1" x14ac:dyDescent="0.3">
      <c r="B156" s="453" t="s">
        <v>207</v>
      </c>
      <c r="C156" s="453" t="s">
        <v>423</v>
      </c>
      <c r="D156" s="420" t="s">
        <v>379</v>
      </c>
      <c r="E156" s="423">
        <v>96</v>
      </c>
      <c r="F156" s="424"/>
      <c r="G156" s="424"/>
      <c r="H156" s="424"/>
      <c r="I156" s="425"/>
      <c r="J156" s="432">
        <v>2016</v>
      </c>
      <c r="K156" s="433"/>
      <c r="L156" s="433"/>
      <c r="M156" s="433"/>
      <c r="N156" s="433"/>
      <c r="O156" s="434"/>
      <c r="P156" s="432">
        <v>2017</v>
      </c>
      <c r="Q156" s="433"/>
      <c r="R156" s="433"/>
      <c r="S156" s="433"/>
      <c r="T156" s="433"/>
      <c r="U156" s="433"/>
      <c r="V156" s="362"/>
      <c r="W156" s="363"/>
      <c r="X156" s="363"/>
      <c r="Y156" s="363"/>
      <c r="Z156" s="363"/>
      <c r="AA156" s="364"/>
    </row>
    <row r="157" spans="2:27" ht="16.5" thickTop="1" thickBot="1" x14ac:dyDescent="0.3">
      <c r="B157" s="454"/>
      <c r="C157" s="454"/>
      <c r="D157" s="421"/>
      <c r="E157" s="426"/>
      <c r="F157" s="427"/>
      <c r="G157" s="427"/>
      <c r="H157" s="427"/>
      <c r="I157" s="428"/>
      <c r="J157" s="408" t="s">
        <v>92</v>
      </c>
      <c r="K157" s="409"/>
      <c r="L157" s="410"/>
      <c r="M157" s="411" t="s">
        <v>93</v>
      </c>
      <c r="N157" s="412"/>
      <c r="O157" s="413"/>
      <c r="P157" s="408" t="s">
        <v>94</v>
      </c>
      <c r="Q157" s="409"/>
      <c r="R157" s="410"/>
      <c r="S157" s="411" t="s">
        <v>95</v>
      </c>
      <c r="T157" s="412"/>
      <c r="U157" s="413"/>
      <c r="V157" s="408" t="s">
        <v>96</v>
      </c>
      <c r="W157" s="409"/>
      <c r="X157" s="410"/>
      <c r="Y157" s="411" t="s">
        <v>97</v>
      </c>
      <c r="Z157" s="412"/>
      <c r="AA157" s="413"/>
    </row>
    <row r="158" spans="2:27" ht="15.75" thickTop="1" x14ac:dyDescent="0.25">
      <c r="B158" s="454"/>
      <c r="C158" s="454"/>
      <c r="D158" s="421"/>
      <c r="E158" s="426"/>
      <c r="F158" s="427"/>
      <c r="G158" s="427"/>
      <c r="H158" s="427"/>
      <c r="I158" s="428"/>
      <c r="J158" s="373">
        <v>105</v>
      </c>
      <c r="K158" s="374"/>
      <c r="L158" s="375"/>
      <c r="M158" s="414">
        <f>(105/105)*100</f>
        <v>100</v>
      </c>
      <c r="N158" s="415"/>
      <c r="O158" s="416"/>
      <c r="P158" s="373">
        <v>110</v>
      </c>
      <c r="Q158" s="374"/>
      <c r="R158" s="375"/>
      <c r="S158" s="414">
        <f>(110/110)*100</f>
        <v>100</v>
      </c>
      <c r="T158" s="415"/>
      <c r="U158" s="416"/>
      <c r="V158" s="373">
        <v>108</v>
      </c>
      <c r="W158" s="374"/>
      <c r="X158" s="375"/>
      <c r="Y158" s="373">
        <f>(108/108)*100</f>
        <v>100</v>
      </c>
      <c r="Z158" s="374"/>
      <c r="AA158" s="375"/>
    </row>
    <row r="159" spans="2:27" ht="15.75" thickBot="1" x14ac:dyDescent="0.3">
      <c r="B159" s="455"/>
      <c r="C159" s="455"/>
      <c r="D159" s="422"/>
      <c r="E159" s="429"/>
      <c r="F159" s="430"/>
      <c r="G159" s="430"/>
      <c r="H159" s="430"/>
      <c r="I159" s="431"/>
      <c r="J159" s="376"/>
      <c r="K159" s="377"/>
      <c r="L159" s="378"/>
      <c r="M159" s="417"/>
      <c r="N159" s="418"/>
      <c r="O159" s="419"/>
      <c r="P159" s="376"/>
      <c r="Q159" s="377"/>
      <c r="R159" s="378"/>
      <c r="S159" s="417"/>
      <c r="T159" s="418"/>
      <c r="U159" s="419"/>
      <c r="V159" s="376"/>
      <c r="W159" s="377"/>
      <c r="X159" s="378"/>
      <c r="Y159" s="376"/>
      <c r="Z159" s="377"/>
      <c r="AA159" s="378"/>
    </row>
    <row r="160" spans="2:27" ht="25.5" thickTop="1" thickBot="1" x14ac:dyDescent="0.3">
      <c r="B160" s="111" t="s">
        <v>86</v>
      </c>
      <c r="C160" s="106" t="s">
        <v>150</v>
      </c>
      <c r="D160" s="112" t="s">
        <v>60</v>
      </c>
      <c r="E160" s="385" t="s">
        <v>206</v>
      </c>
      <c r="F160" s="386"/>
      <c r="G160" s="386"/>
      <c r="H160" s="386"/>
      <c r="I160" s="387"/>
      <c r="J160" s="388" t="s">
        <v>89</v>
      </c>
      <c r="K160" s="389"/>
      <c r="L160" s="389"/>
      <c r="M160" s="389"/>
      <c r="N160" s="389"/>
      <c r="O160" s="389"/>
      <c r="P160" s="389"/>
      <c r="Q160" s="389"/>
      <c r="R160" s="389"/>
      <c r="S160" s="389"/>
      <c r="T160" s="389"/>
      <c r="U160" s="389"/>
      <c r="V160" s="356" t="s">
        <v>126</v>
      </c>
      <c r="W160" s="357"/>
      <c r="X160" s="357"/>
      <c r="Y160" s="357"/>
      <c r="Z160" s="357"/>
      <c r="AA160" s="358"/>
    </row>
    <row r="161" spans="2:27" ht="16.5" thickTop="1" thickBot="1" x14ac:dyDescent="0.3">
      <c r="B161" s="390"/>
      <c r="C161" s="390"/>
      <c r="D161" s="393"/>
      <c r="E161" s="396"/>
      <c r="F161" s="397"/>
      <c r="G161" s="397"/>
      <c r="H161" s="397"/>
      <c r="I161" s="398"/>
      <c r="J161" s="405">
        <v>2016</v>
      </c>
      <c r="K161" s="406"/>
      <c r="L161" s="406"/>
      <c r="M161" s="406"/>
      <c r="N161" s="406"/>
      <c r="O161" s="407"/>
      <c r="P161" s="405">
        <v>2017</v>
      </c>
      <c r="Q161" s="406"/>
      <c r="R161" s="406"/>
      <c r="S161" s="406"/>
      <c r="T161" s="406"/>
      <c r="U161" s="406"/>
      <c r="V161" s="362"/>
      <c r="W161" s="363"/>
      <c r="X161" s="363"/>
      <c r="Y161" s="363"/>
      <c r="Z161" s="363"/>
      <c r="AA161" s="364"/>
    </row>
    <row r="162" spans="2:27" ht="16.5" thickTop="1" thickBot="1" x14ac:dyDescent="0.3">
      <c r="B162" s="391"/>
      <c r="C162" s="391"/>
      <c r="D162" s="394"/>
      <c r="E162" s="399"/>
      <c r="F162" s="400"/>
      <c r="G162" s="400"/>
      <c r="H162" s="400"/>
      <c r="I162" s="401"/>
      <c r="J162" s="370" t="s">
        <v>92</v>
      </c>
      <c r="K162" s="371"/>
      <c r="L162" s="372"/>
      <c r="M162" s="367" t="s">
        <v>93</v>
      </c>
      <c r="N162" s="368"/>
      <c r="O162" s="369"/>
      <c r="P162" s="370" t="s">
        <v>94</v>
      </c>
      <c r="Q162" s="371"/>
      <c r="R162" s="372"/>
      <c r="S162" s="367" t="s">
        <v>95</v>
      </c>
      <c r="T162" s="368"/>
      <c r="U162" s="369"/>
      <c r="V162" s="370" t="s">
        <v>96</v>
      </c>
      <c r="W162" s="371"/>
      <c r="X162" s="372"/>
      <c r="Y162" s="367" t="s">
        <v>97</v>
      </c>
      <c r="Z162" s="368"/>
      <c r="AA162" s="369"/>
    </row>
    <row r="163" spans="2:27" ht="15.75" thickTop="1" x14ac:dyDescent="0.25">
      <c r="B163" s="391"/>
      <c r="C163" s="391"/>
      <c r="D163" s="394"/>
      <c r="E163" s="399"/>
      <c r="F163" s="400"/>
      <c r="G163" s="400"/>
      <c r="H163" s="400"/>
      <c r="I163" s="401"/>
      <c r="J163" s="373"/>
      <c r="K163" s="374"/>
      <c r="L163" s="375"/>
      <c r="M163" s="379"/>
      <c r="N163" s="380"/>
      <c r="O163" s="381"/>
      <c r="P163" s="373"/>
      <c r="Q163" s="374"/>
      <c r="R163" s="375"/>
      <c r="S163" s="379"/>
      <c r="T163" s="380"/>
      <c r="U163" s="381"/>
      <c r="V163" s="333"/>
      <c r="W163" s="334"/>
      <c r="X163" s="335"/>
      <c r="Y163" s="333"/>
      <c r="Z163" s="334"/>
      <c r="AA163" s="335"/>
    </row>
    <row r="164" spans="2:27" ht="15.75" thickBot="1" x14ac:dyDescent="0.3">
      <c r="B164" s="392"/>
      <c r="C164" s="392"/>
      <c r="D164" s="395"/>
      <c r="E164" s="402"/>
      <c r="F164" s="403"/>
      <c r="G164" s="403"/>
      <c r="H164" s="403"/>
      <c r="I164" s="404"/>
      <c r="J164" s="376"/>
      <c r="K164" s="377"/>
      <c r="L164" s="378"/>
      <c r="M164" s="382"/>
      <c r="N164" s="383"/>
      <c r="O164" s="384"/>
      <c r="P164" s="376"/>
      <c r="Q164" s="377"/>
      <c r="R164" s="378"/>
      <c r="S164" s="382"/>
      <c r="T164" s="383"/>
      <c r="U164" s="384"/>
      <c r="V164" s="336"/>
      <c r="W164" s="337"/>
      <c r="X164" s="338"/>
      <c r="Y164" s="336"/>
      <c r="Z164" s="337"/>
      <c r="AA164" s="338"/>
    </row>
    <row r="165" spans="2:27" ht="16.5" thickTop="1" thickBot="1" x14ac:dyDescent="0.3">
      <c r="B165" s="339" t="s">
        <v>99</v>
      </c>
      <c r="C165" s="340"/>
      <c r="D165" s="341" t="s">
        <v>208</v>
      </c>
      <c r="E165" s="342"/>
      <c r="F165" s="342"/>
      <c r="G165" s="342"/>
      <c r="H165" s="342"/>
      <c r="I165" s="342"/>
      <c r="J165" s="342"/>
      <c r="K165" s="342"/>
      <c r="L165" s="342"/>
      <c r="M165" s="342"/>
      <c r="N165" s="342"/>
      <c r="O165" s="342"/>
      <c r="P165" s="342"/>
      <c r="Q165" s="342"/>
      <c r="R165" s="342"/>
      <c r="S165" s="342"/>
      <c r="T165" s="342"/>
      <c r="U165" s="342"/>
      <c r="V165" s="342"/>
      <c r="W165" s="342"/>
      <c r="X165" s="342"/>
      <c r="Y165" s="342"/>
      <c r="Z165" s="342"/>
      <c r="AA165" s="343"/>
    </row>
    <row r="166" spans="2:27" ht="17.25" thickTop="1" thickBot="1" x14ac:dyDescent="0.3">
      <c r="B166" s="344" t="s">
        <v>101</v>
      </c>
      <c r="C166" s="345"/>
      <c r="D166" s="345"/>
      <c r="E166" s="345"/>
      <c r="F166" s="345"/>
      <c r="G166" s="346"/>
      <c r="H166" s="346"/>
      <c r="I166" s="346"/>
      <c r="J166" s="346"/>
      <c r="K166" s="346"/>
      <c r="L166" s="346"/>
      <c r="M166" s="346"/>
      <c r="N166" s="346"/>
      <c r="O166" s="346"/>
      <c r="P166" s="346"/>
      <c r="Q166" s="346"/>
      <c r="R166" s="346"/>
      <c r="S166" s="346"/>
      <c r="T166" s="346"/>
      <c r="U166" s="346"/>
      <c r="V166" s="346"/>
      <c r="W166" s="346"/>
      <c r="X166" s="346"/>
      <c r="Y166" s="346"/>
      <c r="Z166" s="345"/>
      <c r="AA166" s="347"/>
    </row>
    <row r="167" spans="2:27" ht="15.75" thickTop="1" x14ac:dyDescent="0.25">
      <c r="B167" s="348" t="s">
        <v>102</v>
      </c>
      <c r="C167" s="349"/>
      <c r="D167" s="350" t="s">
        <v>60</v>
      </c>
      <c r="E167" s="349" t="s">
        <v>103</v>
      </c>
      <c r="F167" s="349"/>
      <c r="G167" s="353" t="s">
        <v>104</v>
      </c>
      <c r="H167" s="354"/>
      <c r="I167" s="354"/>
      <c r="J167" s="354"/>
      <c r="K167" s="354"/>
      <c r="L167" s="354"/>
      <c r="M167" s="354"/>
      <c r="N167" s="354"/>
      <c r="O167" s="354"/>
      <c r="P167" s="354"/>
      <c r="Q167" s="354"/>
      <c r="R167" s="355"/>
      <c r="S167" s="356" t="s">
        <v>105</v>
      </c>
      <c r="T167" s="357"/>
      <c r="U167" s="357"/>
      <c r="V167" s="357"/>
      <c r="W167" s="357"/>
      <c r="X167" s="357"/>
      <c r="Y167" s="358"/>
      <c r="Z167" s="357" t="s">
        <v>153</v>
      </c>
      <c r="AA167" s="358"/>
    </row>
    <row r="168" spans="2:27" x14ac:dyDescent="0.25">
      <c r="B168" s="348"/>
      <c r="C168" s="349"/>
      <c r="D168" s="351"/>
      <c r="E168" s="349"/>
      <c r="F168" s="349"/>
      <c r="G168" s="327">
        <v>1</v>
      </c>
      <c r="H168" s="328"/>
      <c r="I168" s="328"/>
      <c r="J168" s="329"/>
      <c r="K168" s="327">
        <v>2</v>
      </c>
      <c r="L168" s="328"/>
      <c r="M168" s="328"/>
      <c r="N168" s="329"/>
      <c r="O168" s="327">
        <v>3</v>
      </c>
      <c r="P168" s="328"/>
      <c r="Q168" s="328"/>
      <c r="R168" s="329"/>
      <c r="S168" s="359"/>
      <c r="T168" s="360"/>
      <c r="U168" s="360"/>
      <c r="V168" s="360"/>
      <c r="W168" s="360"/>
      <c r="X168" s="360"/>
      <c r="Y168" s="361"/>
      <c r="Z168" s="360"/>
      <c r="AA168" s="361"/>
    </row>
    <row r="169" spans="2:27" ht="15.75" thickBot="1" x14ac:dyDescent="0.3">
      <c r="B169" s="348"/>
      <c r="C169" s="349"/>
      <c r="D169" s="352"/>
      <c r="E169" s="349"/>
      <c r="F169" s="349"/>
      <c r="G169" s="330" t="s">
        <v>107</v>
      </c>
      <c r="H169" s="331"/>
      <c r="I169" s="330" t="s">
        <v>108</v>
      </c>
      <c r="J169" s="331"/>
      <c r="K169" s="330" t="s">
        <v>107</v>
      </c>
      <c r="L169" s="331"/>
      <c r="M169" s="330" t="s">
        <v>108</v>
      </c>
      <c r="N169" s="331"/>
      <c r="O169" s="330" t="s">
        <v>107</v>
      </c>
      <c r="P169" s="332"/>
      <c r="Q169" s="330" t="s">
        <v>108</v>
      </c>
      <c r="R169" s="331"/>
      <c r="S169" s="362"/>
      <c r="T169" s="363"/>
      <c r="U169" s="363"/>
      <c r="V169" s="363"/>
      <c r="W169" s="363"/>
      <c r="X169" s="363"/>
      <c r="Y169" s="364"/>
      <c r="Z169" s="365"/>
      <c r="AA169" s="366"/>
    </row>
    <row r="170" spans="2:27" ht="15.75" thickTop="1" x14ac:dyDescent="0.25">
      <c r="B170" s="314"/>
      <c r="C170" s="315"/>
      <c r="D170" s="72"/>
      <c r="E170" s="316"/>
      <c r="F170" s="315"/>
      <c r="G170" s="74" t="s">
        <v>109</v>
      </c>
      <c r="H170" s="74" t="s">
        <v>110</v>
      </c>
      <c r="I170" s="74" t="s">
        <v>109</v>
      </c>
      <c r="J170" s="74" t="s">
        <v>110</v>
      </c>
      <c r="K170" s="74" t="s">
        <v>109</v>
      </c>
      <c r="L170" s="74" t="s">
        <v>110</v>
      </c>
      <c r="M170" s="74" t="s">
        <v>109</v>
      </c>
      <c r="N170" s="74" t="s">
        <v>110</v>
      </c>
      <c r="O170" s="74" t="s">
        <v>109</v>
      </c>
      <c r="P170" s="74" t="s">
        <v>110</v>
      </c>
      <c r="Q170" s="74" t="s">
        <v>109</v>
      </c>
      <c r="R170" s="74" t="s">
        <v>110</v>
      </c>
      <c r="S170" s="317"/>
      <c r="T170" s="318"/>
      <c r="U170" s="318"/>
      <c r="V170" s="318"/>
      <c r="W170" s="318"/>
      <c r="X170" s="318"/>
      <c r="Y170" s="319"/>
      <c r="Z170" s="316"/>
      <c r="AA170" s="320"/>
    </row>
    <row r="171" spans="2:27" ht="49.5" customHeight="1" x14ac:dyDescent="0.25">
      <c r="B171" s="321" t="s">
        <v>209</v>
      </c>
      <c r="C171" s="322"/>
      <c r="D171" s="75" t="s">
        <v>210</v>
      </c>
      <c r="E171" s="323">
        <v>98</v>
      </c>
      <c r="F171" s="323"/>
      <c r="G171" s="75">
        <v>98</v>
      </c>
      <c r="H171" s="75">
        <v>100</v>
      </c>
      <c r="I171" s="120">
        <f>(260/261)*100</f>
        <v>99.616858237547888</v>
      </c>
      <c r="J171" s="120">
        <f>(I171*H171)/G171</f>
        <v>101.64985534443663</v>
      </c>
      <c r="K171" s="75">
        <v>98</v>
      </c>
      <c r="L171" s="75">
        <v>100</v>
      </c>
      <c r="M171" s="123">
        <f>(257/262)*100</f>
        <v>98.091603053435122</v>
      </c>
      <c r="N171" s="75">
        <f>(M171*P171)/O171</f>
        <v>100.09347250350523</v>
      </c>
      <c r="O171" s="75">
        <v>98</v>
      </c>
      <c r="P171" s="75">
        <v>100</v>
      </c>
      <c r="Q171" s="75">
        <f>(259/264)*100</f>
        <v>98.106060606060609</v>
      </c>
      <c r="R171" s="75">
        <f>(Q171*P171)/O171</f>
        <v>100.1082251082251</v>
      </c>
      <c r="S171" s="324" t="s">
        <v>211</v>
      </c>
      <c r="T171" s="325"/>
      <c r="U171" s="325"/>
      <c r="V171" s="325"/>
      <c r="W171" s="325"/>
      <c r="X171" s="325"/>
      <c r="Y171" s="326"/>
      <c r="Z171" s="300" t="s">
        <v>212</v>
      </c>
      <c r="AA171" s="305"/>
    </row>
    <row r="172" spans="2:27" ht="58.5" customHeight="1" x14ac:dyDescent="0.25">
      <c r="B172" s="298" t="s">
        <v>213</v>
      </c>
      <c r="C172" s="299"/>
      <c r="D172" s="75" t="s">
        <v>155</v>
      </c>
      <c r="E172" s="300">
        <v>1</v>
      </c>
      <c r="F172" s="301"/>
      <c r="G172" s="76"/>
      <c r="H172" s="77"/>
      <c r="I172" s="76">
        <v>1</v>
      </c>
      <c r="J172" s="77">
        <v>100</v>
      </c>
      <c r="K172" s="76"/>
      <c r="L172" s="77"/>
      <c r="M172" s="76">
        <v>1</v>
      </c>
      <c r="N172" s="77">
        <v>100</v>
      </c>
      <c r="O172" s="76">
        <v>1</v>
      </c>
      <c r="P172" s="77">
        <v>100</v>
      </c>
      <c r="Q172" s="76">
        <v>1</v>
      </c>
      <c r="R172" s="77">
        <v>100</v>
      </c>
      <c r="S172" s="302" t="s">
        <v>214</v>
      </c>
      <c r="T172" s="303"/>
      <c r="U172" s="303"/>
      <c r="V172" s="303"/>
      <c r="W172" s="303"/>
      <c r="X172" s="303"/>
      <c r="Y172" s="304"/>
      <c r="Z172" s="300" t="s">
        <v>215</v>
      </c>
      <c r="AA172" s="305"/>
    </row>
    <row r="173" spans="2:27" ht="62.25" customHeight="1" thickBot="1" x14ac:dyDescent="0.3">
      <c r="B173" s="306" t="s">
        <v>216</v>
      </c>
      <c r="C173" s="307"/>
      <c r="D173" s="124" t="s">
        <v>155</v>
      </c>
      <c r="E173" s="308">
        <v>1</v>
      </c>
      <c r="F173" s="309"/>
      <c r="G173" s="125"/>
      <c r="H173" s="126"/>
      <c r="I173" s="125">
        <v>1</v>
      </c>
      <c r="J173" s="126">
        <v>100</v>
      </c>
      <c r="K173" s="125"/>
      <c r="L173" s="126"/>
      <c r="M173" s="125">
        <v>1</v>
      </c>
      <c r="N173" s="126">
        <v>100</v>
      </c>
      <c r="O173" s="125">
        <v>1</v>
      </c>
      <c r="P173" s="126">
        <v>100</v>
      </c>
      <c r="Q173" s="76">
        <v>1</v>
      </c>
      <c r="R173" s="77">
        <v>100</v>
      </c>
      <c r="S173" s="310" t="s">
        <v>217</v>
      </c>
      <c r="T173" s="311"/>
      <c r="U173" s="311"/>
      <c r="V173" s="311"/>
      <c r="W173" s="311"/>
      <c r="X173" s="311"/>
      <c r="Y173" s="312"/>
      <c r="Z173" s="308" t="s">
        <v>215</v>
      </c>
      <c r="AA173" s="313"/>
    </row>
    <row r="174" spans="2:27" ht="15.75" thickBot="1" x14ac:dyDescent="0.3">
      <c r="B174" s="285" t="s">
        <v>118</v>
      </c>
      <c r="C174" s="286"/>
      <c r="D174" s="286"/>
      <c r="E174" s="286"/>
      <c r="F174" s="286"/>
      <c r="G174" s="286"/>
      <c r="H174" s="286"/>
      <c r="I174" s="286"/>
      <c r="J174" s="286"/>
      <c r="K174" s="286"/>
      <c r="L174" s="286"/>
      <c r="M174" s="286"/>
      <c r="N174" s="286"/>
      <c r="O174" s="286"/>
      <c r="P174" s="286"/>
      <c r="Q174" s="286"/>
      <c r="R174" s="286"/>
      <c r="S174" s="286"/>
      <c r="T174" s="286"/>
      <c r="U174" s="286"/>
      <c r="V174" s="286"/>
      <c r="W174" s="286"/>
      <c r="X174" s="286"/>
      <c r="Y174" s="286"/>
      <c r="Z174" s="286"/>
      <c r="AA174" s="287"/>
    </row>
    <row r="175" spans="2:27" ht="15.75" thickBot="1" x14ac:dyDescent="0.3">
      <c r="B175" s="288"/>
      <c r="C175" s="289"/>
      <c r="D175" s="289"/>
      <c r="E175" s="289"/>
      <c r="F175" s="289"/>
      <c r="G175" s="289"/>
      <c r="H175" s="289"/>
      <c r="I175" s="289"/>
      <c r="J175" s="289"/>
      <c r="K175" s="289"/>
      <c r="L175" s="289"/>
      <c r="M175" s="289"/>
      <c r="N175" s="289"/>
      <c r="O175" s="289"/>
      <c r="P175" s="289"/>
      <c r="Q175" s="289"/>
      <c r="R175" s="289"/>
      <c r="S175" s="289"/>
      <c r="T175" s="289"/>
      <c r="U175" s="289"/>
      <c r="V175" s="289"/>
      <c r="W175" s="289"/>
      <c r="X175" s="289"/>
      <c r="Y175" s="289"/>
      <c r="Z175" s="289"/>
      <c r="AA175" s="290"/>
    </row>
    <row r="176" spans="2:27" x14ac:dyDescent="0.25">
      <c r="B176" s="63"/>
      <c r="C176" s="64"/>
      <c r="D176" s="64"/>
      <c r="E176" s="64"/>
      <c r="F176" s="64"/>
      <c r="G176" s="64"/>
      <c r="H176" s="64"/>
      <c r="I176" s="64"/>
      <c r="J176" s="64"/>
      <c r="K176" s="64"/>
      <c r="L176" s="64"/>
      <c r="M176" s="64"/>
      <c r="N176" s="64"/>
      <c r="O176" s="64"/>
      <c r="P176" s="64"/>
      <c r="Q176" s="64"/>
      <c r="R176" s="64"/>
      <c r="S176" s="64"/>
      <c r="T176" s="64"/>
      <c r="U176" s="64"/>
      <c r="V176" s="64"/>
      <c r="W176" s="64"/>
      <c r="X176" s="64"/>
      <c r="Y176" s="64"/>
      <c r="Z176" s="64"/>
      <c r="AA176" s="65"/>
    </row>
    <row r="177" spans="2:27" x14ac:dyDescent="0.25">
      <c r="B177" s="63"/>
      <c r="C177" s="64"/>
      <c r="D177" s="64"/>
      <c r="E177" s="64"/>
      <c r="F177" s="64"/>
      <c r="G177" s="64"/>
      <c r="H177" s="64"/>
      <c r="I177" s="64"/>
      <c r="J177" s="64"/>
      <c r="K177" s="64"/>
      <c r="L177" s="64"/>
      <c r="M177" s="64"/>
      <c r="N177" s="64"/>
      <c r="O177" s="64"/>
      <c r="P177" s="64"/>
      <c r="Q177" s="64"/>
      <c r="R177" s="64"/>
      <c r="S177" s="64"/>
      <c r="T177" s="64"/>
      <c r="U177" s="64"/>
      <c r="V177" s="64"/>
      <c r="W177" s="64"/>
      <c r="X177" s="64"/>
      <c r="Y177" s="64"/>
      <c r="Z177" s="64"/>
      <c r="AA177" s="65"/>
    </row>
    <row r="178" spans="2:27" x14ac:dyDescent="0.25">
      <c r="B178" s="291" t="s">
        <v>63</v>
      </c>
      <c r="C178" s="292"/>
      <c r="D178" s="292"/>
      <c r="E178" s="292"/>
      <c r="F178" s="64"/>
      <c r="G178" s="64"/>
      <c r="H178" s="64"/>
      <c r="I178" s="64"/>
      <c r="J178" s="64"/>
      <c r="K178" s="64"/>
      <c r="L178" s="64"/>
      <c r="M178" s="64"/>
      <c r="N178" s="64"/>
      <c r="O178" s="64"/>
      <c r="P178" s="64"/>
      <c r="Q178" s="292" t="s">
        <v>188</v>
      </c>
      <c r="R178" s="292"/>
      <c r="S178" s="292"/>
      <c r="T178" s="292"/>
      <c r="U178" s="292"/>
      <c r="V178" s="292"/>
      <c r="W178" s="292"/>
      <c r="X178" s="292"/>
      <c r="Y178" s="292"/>
      <c r="Z178" s="292"/>
      <c r="AA178" s="293"/>
    </row>
    <row r="179" spans="2:27" x14ac:dyDescent="0.25">
      <c r="B179" s="294" t="s">
        <v>64</v>
      </c>
      <c r="C179" s="295"/>
      <c r="D179" s="295"/>
      <c r="E179" s="295"/>
      <c r="F179" s="64"/>
      <c r="G179" s="64"/>
      <c r="H179" s="64"/>
      <c r="I179" s="64"/>
      <c r="J179" s="64"/>
      <c r="K179" s="64"/>
      <c r="L179" s="64"/>
      <c r="M179" s="64"/>
      <c r="N179" s="64"/>
      <c r="O179" s="64"/>
      <c r="P179" s="64"/>
      <c r="Q179" s="296" t="s">
        <v>189</v>
      </c>
      <c r="R179" s="296"/>
      <c r="S179" s="296"/>
      <c r="T179" s="296"/>
      <c r="U179" s="296"/>
      <c r="V179" s="296"/>
      <c r="W179" s="296"/>
      <c r="X179" s="296"/>
      <c r="Y179" s="296"/>
      <c r="Z179" s="296"/>
      <c r="AA179" s="297"/>
    </row>
    <row r="180" spans="2:27" x14ac:dyDescent="0.25">
      <c r="B180" s="84"/>
      <c r="C180" s="85"/>
      <c r="D180" s="85"/>
      <c r="E180" s="85"/>
      <c r="F180" s="64"/>
      <c r="G180" s="64"/>
      <c r="H180" s="64"/>
      <c r="I180" s="64"/>
      <c r="J180" s="64"/>
      <c r="K180" s="64"/>
      <c r="L180" s="64"/>
      <c r="M180" s="64"/>
      <c r="N180" s="64"/>
      <c r="O180" s="64"/>
      <c r="P180" s="64"/>
      <c r="Q180" s="86"/>
      <c r="R180" s="86"/>
      <c r="S180" s="86"/>
      <c r="T180" s="86"/>
      <c r="U180" s="86"/>
      <c r="V180" s="86"/>
      <c r="W180" s="86"/>
      <c r="X180" s="86"/>
      <c r="Y180" s="86"/>
      <c r="Z180" s="86"/>
      <c r="AA180" s="87"/>
    </row>
    <row r="181" spans="2:27" ht="15.75" thickBot="1" x14ac:dyDescent="0.3">
      <c r="B181" s="88"/>
      <c r="C181" s="89"/>
      <c r="D181" s="89"/>
      <c r="E181" s="89"/>
      <c r="F181" s="89"/>
      <c r="G181" s="89"/>
      <c r="H181" s="89"/>
      <c r="I181" s="89"/>
      <c r="J181" s="89"/>
      <c r="K181" s="89"/>
      <c r="L181" s="89"/>
      <c r="M181" s="89"/>
      <c r="N181" s="89"/>
      <c r="O181" s="89"/>
      <c r="P181" s="89"/>
      <c r="Q181" s="89"/>
      <c r="R181" s="89"/>
      <c r="S181" s="89"/>
      <c r="T181" s="89"/>
      <c r="U181" s="89"/>
      <c r="V181" s="89"/>
      <c r="W181" s="89"/>
      <c r="X181" s="89"/>
      <c r="Y181" s="89"/>
      <c r="Z181" s="89"/>
      <c r="AA181" s="90"/>
    </row>
    <row r="182" spans="2:27" ht="15.75" thickTop="1" x14ac:dyDescent="0.25"/>
  </sheetData>
  <mergeCells count="407">
    <mergeCell ref="B1:AA1"/>
    <mergeCell ref="B3:AA3"/>
    <mergeCell ref="B5:P8"/>
    <mergeCell ref="Q5:X6"/>
    <mergeCell ref="Y5:AA6"/>
    <mergeCell ref="Q7:X8"/>
    <mergeCell ref="Y7:AA8"/>
    <mergeCell ref="B9:AA10"/>
    <mergeCell ref="B11:AA11"/>
    <mergeCell ref="B12:AA12"/>
    <mergeCell ref="B13:AA13"/>
    <mergeCell ref="B14:AA14"/>
    <mergeCell ref="E15:I15"/>
    <mergeCell ref="J15:U15"/>
    <mergeCell ref="V15:AA16"/>
    <mergeCell ref="B16:B20"/>
    <mergeCell ref="C16:C20"/>
    <mergeCell ref="V17:X17"/>
    <mergeCell ref="Y17:AA17"/>
    <mergeCell ref="J18:L20"/>
    <mergeCell ref="M18:O20"/>
    <mergeCell ref="P18:R20"/>
    <mergeCell ref="S18:U20"/>
    <mergeCell ref="V18:X20"/>
    <mergeCell ref="Y18:AA20"/>
    <mergeCell ref="D16:D20"/>
    <mergeCell ref="E16:I20"/>
    <mergeCell ref="J16:O16"/>
    <mergeCell ref="P16:U16"/>
    <mergeCell ref="J17:L17"/>
    <mergeCell ref="M17:O17"/>
    <mergeCell ref="P17:R17"/>
    <mergeCell ref="S17:U17"/>
    <mergeCell ref="E21:I21"/>
    <mergeCell ref="J21:U21"/>
    <mergeCell ref="V21:AA22"/>
    <mergeCell ref="B22:B26"/>
    <mergeCell ref="C22:C26"/>
    <mergeCell ref="D22:D26"/>
    <mergeCell ref="E22:I26"/>
    <mergeCell ref="J22:O22"/>
    <mergeCell ref="P22:U22"/>
    <mergeCell ref="J23:L23"/>
    <mergeCell ref="M23:O23"/>
    <mergeCell ref="P23:R23"/>
    <mergeCell ref="S23:U23"/>
    <mergeCell ref="V23:X23"/>
    <mergeCell ref="Y23:AA23"/>
    <mergeCell ref="J24:L26"/>
    <mergeCell ref="M24:O26"/>
    <mergeCell ref="P24:R26"/>
    <mergeCell ref="S24:U26"/>
    <mergeCell ref="V24:X26"/>
    <mergeCell ref="Y24:AA26"/>
    <mergeCell ref="B27:C28"/>
    <mergeCell ref="D27:AA28"/>
    <mergeCell ref="B29:AA29"/>
    <mergeCell ref="B30:C32"/>
    <mergeCell ref="D30:D32"/>
    <mergeCell ref="E30:F32"/>
    <mergeCell ref="G30:R30"/>
    <mergeCell ref="S30:Y32"/>
    <mergeCell ref="Z30:AA32"/>
    <mergeCell ref="B33:C33"/>
    <mergeCell ref="E33:F33"/>
    <mergeCell ref="S33:Y33"/>
    <mergeCell ref="Z33:AA33"/>
    <mergeCell ref="B34:C34"/>
    <mergeCell ref="E34:F34"/>
    <mergeCell ref="S34:Y34"/>
    <mergeCell ref="Z34:AA34"/>
    <mergeCell ref="G31:J31"/>
    <mergeCell ref="K31:N31"/>
    <mergeCell ref="O31:R31"/>
    <mergeCell ref="G32:H32"/>
    <mergeCell ref="I32:J32"/>
    <mergeCell ref="K32:L32"/>
    <mergeCell ref="M32:N32"/>
    <mergeCell ref="O32:P32"/>
    <mergeCell ref="Q32:R32"/>
    <mergeCell ref="B37:C37"/>
    <mergeCell ref="E37:F37"/>
    <mergeCell ref="S37:Y37"/>
    <mergeCell ref="Z37:AA37"/>
    <mergeCell ref="B38:C38"/>
    <mergeCell ref="E38:F38"/>
    <mergeCell ref="S38:Y38"/>
    <mergeCell ref="Z38:AA38"/>
    <mergeCell ref="B35:C35"/>
    <mergeCell ref="E35:F35"/>
    <mergeCell ref="S35:Y35"/>
    <mergeCell ref="Z35:AA35"/>
    <mergeCell ref="B36:C36"/>
    <mergeCell ref="E36:F36"/>
    <mergeCell ref="S36:Y36"/>
    <mergeCell ref="Z36:AA36"/>
    <mergeCell ref="B48:AA48"/>
    <mergeCell ref="B50:AA50"/>
    <mergeCell ref="B52:AA52"/>
    <mergeCell ref="B54:P57"/>
    <mergeCell ref="Q54:X55"/>
    <mergeCell ref="Y54:AA55"/>
    <mergeCell ref="Q56:X57"/>
    <mergeCell ref="Y56:AA57"/>
    <mergeCell ref="B39:AA39"/>
    <mergeCell ref="B40:AA40"/>
    <mergeCell ref="B42:E42"/>
    <mergeCell ref="Q42:AA42"/>
    <mergeCell ref="B43:E43"/>
    <mergeCell ref="Q43:AA43"/>
    <mergeCell ref="B58:AA59"/>
    <mergeCell ref="B60:AA60"/>
    <mergeCell ref="B61:AA61"/>
    <mergeCell ref="B62:AA62"/>
    <mergeCell ref="B63:AA63"/>
    <mergeCell ref="E64:I64"/>
    <mergeCell ref="J64:U64"/>
    <mergeCell ref="V64:AA65"/>
    <mergeCell ref="B65:B67"/>
    <mergeCell ref="C65:C67"/>
    <mergeCell ref="V66:X66"/>
    <mergeCell ref="Y66:AA66"/>
    <mergeCell ref="J67:L67"/>
    <mergeCell ref="M67:O67"/>
    <mergeCell ref="P67:R67"/>
    <mergeCell ref="S67:U67"/>
    <mergeCell ref="V67:X67"/>
    <mergeCell ref="Y67:AA67"/>
    <mergeCell ref="D65:D67"/>
    <mergeCell ref="E65:I67"/>
    <mergeCell ref="J65:O65"/>
    <mergeCell ref="P65:U65"/>
    <mergeCell ref="J66:L66"/>
    <mergeCell ref="M66:O66"/>
    <mergeCell ref="P66:R66"/>
    <mergeCell ref="S66:U66"/>
    <mergeCell ref="E68:I68"/>
    <mergeCell ref="J68:U68"/>
    <mergeCell ref="V68:AA69"/>
    <mergeCell ref="B69:B71"/>
    <mergeCell ref="C69:C71"/>
    <mergeCell ref="D69:D71"/>
    <mergeCell ref="E69:I71"/>
    <mergeCell ref="J69:O69"/>
    <mergeCell ref="P69:U69"/>
    <mergeCell ref="J70:L70"/>
    <mergeCell ref="M70:O70"/>
    <mergeCell ref="P70:R70"/>
    <mergeCell ref="S70:U70"/>
    <mergeCell ref="V70:X70"/>
    <mergeCell ref="Y70:AA70"/>
    <mergeCell ref="J71:L71"/>
    <mergeCell ref="M71:O71"/>
    <mergeCell ref="P71:R71"/>
    <mergeCell ref="S71:U71"/>
    <mergeCell ref="V71:X71"/>
    <mergeCell ref="Y71:AA71"/>
    <mergeCell ref="B72:C72"/>
    <mergeCell ref="D72:AA72"/>
    <mergeCell ref="B73:AA73"/>
    <mergeCell ref="B74:C76"/>
    <mergeCell ref="D74:D76"/>
    <mergeCell ref="E74:F76"/>
    <mergeCell ref="G74:R74"/>
    <mergeCell ref="S74:Y76"/>
    <mergeCell ref="Z74:AA76"/>
    <mergeCell ref="G75:J75"/>
    <mergeCell ref="K75:N75"/>
    <mergeCell ref="O75:R75"/>
    <mergeCell ref="G76:H76"/>
    <mergeCell ref="I76:J76"/>
    <mergeCell ref="K76:L76"/>
    <mergeCell ref="M76:N76"/>
    <mergeCell ref="O76:P76"/>
    <mergeCell ref="Q76:R76"/>
    <mergeCell ref="B79:C79"/>
    <mergeCell ref="E79:F79"/>
    <mergeCell ref="S79:Y79"/>
    <mergeCell ref="Z79:AA79"/>
    <mergeCell ref="B80:C80"/>
    <mergeCell ref="E80:F80"/>
    <mergeCell ref="S80:Y80"/>
    <mergeCell ref="Z80:AA80"/>
    <mergeCell ref="B77:C77"/>
    <mergeCell ref="E77:F77"/>
    <mergeCell ref="S77:Y77"/>
    <mergeCell ref="Z77:AA77"/>
    <mergeCell ref="B78:C78"/>
    <mergeCell ref="E78:F78"/>
    <mergeCell ref="S78:Y78"/>
    <mergeCell ref="Z78:AA78"/>
    <mergeCell ref="B83:C83"/>
    <mergeCell ref="E83:F83"/>
    <mergeCell ref="S83:Y83"/>
    <mergeCell ref="Z83:AA83"/>
    <mergeCell ref="B84:AA84"/>
    <mergeCell ref="B85:AA85"/>
    <mergeCell ref="B81:C81"/>
    <mergeCell ref="E81:F81"/>
    <mergeCell ref="S81:Y81"/>
    <mergeCell ref="Z81:AA81"/>
    <mergeCell ref="B82:C82"/>
    <mergeCell ref="E82:F82"/>
    <mergeCell ref="S82:Y82"/>
    <mergeCell ref="Z82:AA82"/>
    <mergeCell ref="B96:AA96"/>
    <mergeCell ref="B98:P101"/>
    <mergeCell ref="Q98:X99"/>
    <mergeCell ref="Y98:AA99"/>
    <mergeCell ref="Q100:X101"/>
    <mergeCell ref="Y100:AA101"/>
    <mergeCell ref="B87:E87"/>
    <mergeCell ref="Q87:AA87"/>
    <mergeCell ref="B88:E88"/>
    <mergeCell ref="Q88:AA88"/>
    <mergeCell ref="B93:AA93"/>
    <mergeCell ref="B94:AA94"/>
    <mergeCell ref="B102:AA103"/>
    <mergeCell ref="B104:AA104"/>
    <mergeCell ref="B105:AA105"/>
    <mergeCell ref="B106:AA106"/>
    <mergeCell ref="B107:AA107"/>
    <mergeCell ref="E108:I108"/>
    <mergeCell ref="J108:U108"/>
    <mergeCell ref="V108:AA109"/>
    <mergeCell ref="B109:B112"/>
    <mergeCell ref="C109:C112"/>
    <mergeCell ref="V110:X110"/>
    <mergeCell ref="Y110:AA110"/>
    <mergeCell ref="J111:L112"/>
    <mergeCell ref="M111:O112"/>
    <mergeCell ref="P111:R112"/>
    <mergeCell ref="S111:U112"/>
    <mergeCell ref="V111:X112"/>
    <mergeCell ref="Y111:AA112"/>
    <mergeCell ref="D109:D112"/>
    <mergeCell ref="E109:I112"/>
    <mergeCell ref="J109:O109"/>
    <mergeCell ref="P109:U109"/>
    <mergeCell ref="J110:L110"/>
    <mergeCell ref="M110:O110"/>
    <mergeCell ref="P110:R110"/>
    <mergeCell ref="S110:U110"/>
    <mergeCell ref="E113:I113"/>
    <mergeCell ref="J113:U113"/>
    <mergeCell ref="V113:AA114"/>
    <mergeCell ref="B114:B117"/>
    <mergeCell ref="C114:C117"/>
    <mergeCell ref="D114:D117"/>
    <mergeCell ref="E114:I117"/>
    <mergeCell ref="J114:O114"/>
    <mergeCell ref="P114:U114"/>
    <mergeCell ref="J115:L115"/>
    <mergeCell ref="M115:O115"/>
    <mergeCell ref="P115:R115"/>
    <mergeCell ref="S115:U115"/>
    <mergeCell ref="V115:X115"/>
    <mergeCell ref="Y115:AA115"/>
    <mergeCell ref="J116:L117"/>
    <mergeCell ref="M116:O117"/>
    <mergeCell ref="P116:R117"/>
    <mergeCell ref="S116:U117"/>
    <mergeCell ref="V116:X117"/>
    <mergeCell ref="Y116:AA117"/>
    <mergeCell ref="B118:C118"/>
    <mergeCell ref="D118:AA118"/>
    <mergeCell ref="B119:AA119"/>
    <mergeCell ref="B120:C122"/>
    <mergeCell ref="D120:D122"/>
    <mergeCell ref="E120:F122"/>
    <mergeCell ref="G120:R120"/>
    <mergeCell ref="S120:Y122"/>
    <mergeCell ref="Z120:AA122"/>
    <mergeCell ref="B123:C123"/>
    <mergeCell ref="E123:F123"/>
    <mergeCell ref="S123:Y123"/>
    <mergeCell ref="Z123:AA123"/>
    <mergeCell ref="B124:C124"/>
    <mergeCell ref="E124:F124"/>
    <mergeCell ref="S124:Y124"/>
    <mergeCell ref="Z124:AA124"/>
    <mergeCell ref="G121:J121"/>
    <mergeCell ref="K121:N121"/>
    <mergeCell ref="O121:R121"/>
    <mergeCell ref="G122:H122"/>
    <mergeCell ref="I122:J122"/>
    <mergeCell ref="K122:L122"/>
    <mergeCell ref="M122:N122"/>
    <mergeCell ref="O122:P122"/>
    <mergeCell ref="Q122:R122"/>
    <mergeCell ref="B127:C127"/>
    <mergeCell ref="E127:F127"/>
    <mergeCell ref="S127:Y127"/>
    <mergeCell ref="Z127:AA127"/>
    <mergeCell ref="B128:C128"/>
    <mergeCell ref="E128:F128"/>
    <mergeCell ref="S128:Y128"/>
    <mergeCell ref="Z128:AA128"/>
    <mergeCell ref="B125:C125"/>
    <mergeCell ref="E125:F125"/>
    <mergeCell ref="S125:Y125"/>
    <mergeCell ref="Z125:AA125"/>
    <mergeCell ref="B126:C126"/>
    <mergeCell ref="E126:F126"/>
    <mergeCell ref="S126:Y126"/>
    <mergeCell ref="Z126:AA126"/>
    <mergeCell ref="B139:AA139"/>
    <mergeCell ref="B141:AA141"/>
    <mergeCell ref="B143:AA143"/>
    <mergeCell ref="B145:P148"/>
    <mergeCell ref="Q145:X146"/>
    <mergeCell ref="Y145:AA146"/>
    <mergeCell ref="Q147:X148"/>
    <mergeCell ref="Y147:AA148"/>
    <mergeCell ref="B129:AA129"/>
    <mergeCell ref="B130:AA130"/>
    <mergeCell ref="B133:E133"/>
    <mergeCell ref="Q133:AA133"/>
    <mergeCell ref="B134:E134"/>
    <mergeCell ref="Q134:AA134"/>
    <mergeCell ref="B149:AA150"/>
    <mergeCell ref="B151:AA151"/>
    <mergeCell ref="B152:AA152"/>
    <mergeCell ref="B153:AA153"/>
    <mergeCell ref="B154:AA154"/>
    <mergeCell ref="E155:I155"/>
    <mergeCell ref="J155:U155"/>
    <mergeCell ref="V155:AA156"/>
    <mergeCell ref="B156:B159"/>
    <mergeCell ref="C156:C159"/>
    <mergeCell ref="V157:X157"/>
    <mergeCell ref="Y157:AA157"/>
    <mergeCell ref="J158:L159"/>
    <mergeCell ref="M158:O159"/>
    <mergeCell ref="P158:R159"/>
    <mergeCell ref="S158:U159"/>
    <mergeCell ref="V158:X159"/>
    <mergeCell ref="Y158:AA159"/>
    <mergeCell ref="D156:D159"/>
    <mergeCell ref="E156:I159"/>
    <mergeCell ref="J156:O156"/>
    <mergeCell ref="P156:U156"/>
    <mergeCell ref="J157:L157"/>
    <mergeCell ref="M157:O157"/>
    <mergeCell ref="P157:R157"/>
    <mergeCell ref="S157:U157"/>
    <mergeCell ref="E160:I160"/>
    <mergeCell ref="J160:U160"/>
    <mergeCell ref="V160:AA161"/>
    <mergeCell ref="B161:B164"/>
    <mergeCell ref="C161:C164"/>
    <mergeCell ref="D161:D164"/>
    <mergeCell ref="E161:I164"/>
    <mergeCell ref="J161:O161"/>
    <mergeCell ref="P161:U161"/>
    <mergeCell ref="J162:L162"/>
    <mergeCell ref="M162:O162"/>
    <mergeCell ref="P162:R162"/>
    <mergeCell ref="S162:U162"/>
    <mergeCell ref="V162:X162"/>
    <mergeCell ref="Y162:AA162"/>
    <mergeCell ref="J163:L164"/>
    <mergeCell ref="M163:O164"/>
    <mergeCell ref="P163:R164"/>
    <mergeCell ref="S163:U164"/>
    <mergeCell ref="V163:X164"/>
    <mergeCell ref="Y163:AA164"/>
    <mergeCell ref="B165:C165"/>
    <mergeCell ref="D165:AA165"/>
    <mergeCell ref="B166:AA166"/>
    <mergeCell ref="B167:C169"/>
    <mergeCell ref="D167:D169"/>
    <mergeCell ref="E167:F169"/>
    <mergeCell ref="G167:R167"/>
    <mergeCell ref="S167:Y169"/>
    <mergeCell ref="Z167:AA169"/>
    <mergeCell ref="B170:C170"/>
    <mergeCell ref="E170:F170"/>
    <mergeCell ref="S170:Y170"/>
    <mergeCell ref="Z170:AA170"/>
    <mergeCell ref="B171:C171"/>
    <mergeCell ref="E171:F171"/>
    <mergeCell ref="S171:Y171"/>
    <mergeCell ref="Z171:AA171"/>
    <mergeCell ref="G168:J168"/>
    <mergeCell ref="K168:N168"/>
    <mergeCell ref="O168:R168"/>
    <mergeCell ref="G169:H169"/>
    <mergeCell ref="I169:J169"/>
    <mergeCell ref="K169:L169"/>
    <mergeCell ref="M169:N169"/>
    <mergeCell ref="O169:P169"/>
    <mergeCell ref="Q169:R169"/>
    <mergeCell ref="B174:AA174"/>
    <mergeCell ref="B175:AA175"/>
    <mergeCell ref="B178:E178"/>
    <mergeCell ref="Q178:AA178"/>
    <mergeCell ref="B179:E179"/>
    <mergeCell ref="Q179:AA179"/>
    <mergeCell ref="B172:C172"/>
    <mergeCell ref="E172:F172"/>
    <mergeCell ref="S172:Y172"/>
    <mergeCell ref="Z172:AA172"/>
    <mergeCell ref="B173:C173"/>
    <mergeCell ref="E173:F173"/>
    <mergeCell ref="S173:Y173"/>
    <mergeCell ref="Z173:AA173"/>
  </mergeCells>
  <dataValidations count="5">
    <dataValidation type="list" allowBlank="1" showInputMessage="1" showErrorMessage="1" sqref="B156 B161">
      <formula1>$DS$27:$DS$31</formula1>
    </dataValidation>
    <dataValidation type="list" allowBlank="1" showInputMessage="1" showErrorMessage="1" sqref="B109 B114">
      <formula1>$DS$20:$DS$24</formula1>
    </dataValidation>
    <dataValidation type="list" allowBlank="1" showInputMessage="1" showErrorMessage="1" sqref="Y147:AA148 Y7:AA8 Y56:AA57 Y100:AA101">
      <formula1>$DS$34:$DS$38</formula1>
    </dataValidation>
    <dataValidation type="list" allowBlank="1" showInputMessage="1" showErrorMessage="1" sqref="B65 B69">
      <formula1>$DS$15:$DS$17</formula1>
    </dataValidation>
    <dataValidation type="list" allowBlank="1" showInputMessage="1" showErrorMessage="1" sqref="B16 B22">
      <formula1>$DS$8:$DS$12</formula1>
    </dataValidation>
  </dataValidations>
  <pageMargins left="0.7" right="0.7" top="0.75" bottom="0.75" header="0.3" footer="0.3"/>
  <drawing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B1:DP176"/>
  <sheetViews>
    <sheetView topLeftCell="L102" workbookViewId="0">
      <selection activeCell="J109" sqref="J109:U109"/>
    </sheetView>
  </sheetViews>
  <sheetFormatPr baseColWidth="10" defaultRowHeight="15" x14ac:dyDescent="0.25"/>
  <cols>
    <col min="1" max="1" width="2.140625" style="214" customWidth="1"/>
    <col min="2" max="2" width="30.42578125" style="214" customWidth="1"/>
    <col min="3" max="3" width="16.85546875" style="214" customWidth="1"/>
    <col min="4" max="116" width="11.42578125" style="214"/>
    <col min="117" max="117" width="11.42578125" style="215"/>
    <col min="118" max="16384" width="11.42578125" style="214"/>
  </cols>
  <sheetData>
    <row r="1" spans="2:120" x14ac:dyDescent="0.25">
      <c r="B1" s="707" t="s">
        <v>121</v>
      </c>
      <c r="C1" s="708"/>
      <c r="D1" s="708"/>
      <c r="E1" s="708"/>
      <c r="F1" s="708"/>
      <c r="G1" s="708"/>
      <c r="H1" s="708"/>
      <c r="I1" s="708"/>
      <c r="J1" s="708"/>
      <c r="K1" s="708"/>
      <c r="L1" s="708"/>
      <c r="M1" s="708"/>
      <c r="N1" s="708"/>
      <c r="O1" s="708"/>
      <c r="P1" s="708"/>
      <c r="Q1" s="708"/>
      <c r="R1" s="708"/>
      <c r="S1" s="708"/>
      <c r="T1" s="708"/>
      <c r="U1" s="708"/>
      <c r="V1" s="708"/>
      <c r="W1" s="708"/>
      <c r="X1" s="708"/>
      <c r="Y1" s="708"/>
      <c r="Z1" s="708"/>
      <c r="AA1" s="709"/>
    </row>
    <row r="2" spans="2:120" x14ac:dyDescent="0.25">
      <c r="B2" s="127"/>
      <c r="C2" s="61"/>
      <c r="D2" s="61"/>
      <c r="E2" s="61"/>
      <c r="F2" s="61"/>
      <c r="G2" s="61"/>
      <c r="H2" s="61"/>
      <c r="I2" s="61"/>
      <c r="J2" s="61"/>
      <c r="K2" s="61"/>
      <c r="L2" s="61"/>
      <c r="M2" s="61"/>
      <c r="N2" s="61"/>
      <c r="O2" s="61"/>
      <c r="P2" s="61"/>
      <c r="Q2" s="61"/>
      <c r="R2" s="61"/>
      <c r="S2" s="61"/>
      <c r="T2" s="61"/>
      <c r="U2" s="61"/>
      <c r="V2" s="61"/>
      <c r="W2" s="61"/>
      <c r="X2" s="61"/>
      <c r="Y2" s="61"/>
      <c r="Z2" s="61"/>
      <c r="AA2" s="128"/>
    </row>
    <row r="3" spans="2:120" x14ac:dyDescent="0.25">
      <c r="B3" s="710" t="s">
        <v>75</v>
      </c>
      <c r="C3" s="460"/>
      <c r="D3" s="460"/>
      <c r="E3" s="460"/>
      <c r="F3" s="460"/>
      <c r="G3" s="460"/>
      <c r="H3" s="460"/>
      <c r="I3" s="460"/>
      <c r="J3" s="460"/>
      <c r="K3" s="460"/>
      <c r="L3" s="460"/>
      <c r="M3" s="460"/>
      <c r="N3" s="460"/>
      <c r="O3" s="460"/>
      <c r="P3" s="460"/>
      <c r="Q3" s="460"/>
      <c r="R3" s="460"/>
      <c r="S3" s="460"/>
      <c r="T3" s="460"/>
      <c r="U3" s="460"/>
      <c r="V3" s="460"/>
      <c r="W3" s="460"/>
      <c r="X3" s="460"/>
      <c r="Y3" s="460"/>
      <c r="Z3" s="460"/>
      <c r="AA3" s="711"/>
    </row>
    <row r="4" spans="2:120" x14ac:dyDescent="0.25">
      <c r="B4" s="129"/>
      <c r="C4" s="64"/>
      <c r="D4" s="64"/>
      <c r="E4" s="64"/>
      <c r="F4" s="64"/>
      <c r="G4" s="64"/>
      <c r="H4" s="64"/>
      <c r="I4" s="64"/>
      <c r="J4" s="64"/>
      <c r="K4" s="64"/>
      <c r="L4" s="64"/>
      <c r="M4" s="64"/>
      <c r="N4" s="64"/>
      <c r="O4" s="64"/>
      <c r="P4" s="64"/>
      <c r="Q4" s="64"/>
      <c r="R4" s="64"/>
      <c r="S4" s="64"/>
      <c r="T4" s="64"/>
      <c r="U4" s="64"/>
      <c r="V4" s="64"/>
      <c r="W4" s="64"/>
      <c r="X4" s="64"/>
      <c r="Y4" s="64"/>
      <c r="Z4" s="64"/>
      <c r="AA4" s="130"/>
    </row>
    <row r="5" spans="2:120" x14ac:dyDescent="0.25">
      <c r="B5" s="712" t="s">
        <v>122</v>
      </c>
      <c r="C5" s="463"/>
      <c r="D5" s="463"/>
      <c r="E5" s="463"/>
      <c r="F5" s="463"/>
      <c r="G5" s="463"/>
      <c r="H5" s="463"/>
      <c r="I5" s="463"/>
      <c r="J5" s="463"/>
      <c r="K5" s="463"/>
      <c r="L5" s="463"/>
      <c r="M5" s="463"/>
      <c r="N5" s="463"/>
      <c r="O5" s="463"/>
      <c r="P5" s="463"/>
      <c r="Q5" s="463"/>
      <c r="R5" s="463"/>
      <c r="S5" s="463"/>
      <c r="T5" s="463"/>
      <c r="U5" s="463"/>
      <c r="V5" s="463"/>
      <c r="W5" s="463"/>
      <c r="X5" s="463"/>
      <c r="Y5" s="463"/>
      <c r="Z5" s="463"/>
      <c r="AA5" s="713"/>
    </row>
    <row r="6" spans="2:120" ht="15.75" thickBot="1" x14ac:dyDescent="0.3">
      <c r="B6" s="129"/>
      <c r="C6" s="64"/>
      <c r="D6" s="64"/>
      <c r="E6" s="64"/>
      <c r="F6" s="64"/>
      <c r="G6" s="64"/>
      <c r="H6" s="64"/>
      <c r="I6" s="64"/>
      <c r="J6" s="64"/>
      <c r="K6" s="64"/>
      <c r="L6" s="64"/>
      <c r="M6" s="64"/>
      <c r="N6" s="64"/>
      <c r="O6" s="64"/>
      <c r="P6" s="64"/>
      <c r="Q6" s="64"/>
      <c r="R6" s="64"/>
      <c r="S6" s="64"/>
      <c r="T6" s="64"/>
      <c r="U6" s="64"/>
      <c r="V6" s="64"/>
      <c r="W6" s="64"/>
      <c r="X6" s="64"/>
      <c r="Y6" s="64"/>
      <c r="Z6" s="64"/>
      <c r="AA6" s="130"/>
    </row>
    <row r="7" spans="2:120" ht="23.25" customHeight="1" thickTop="1" x14ac:dyDescent="0.25">
      <c r="B7" s="714" t="s">
        <v>218</v>
      </c>
      <c r="C7" s="466"/>
      <c r="D7" s="466"/>
      <c r="E7" s="466"/>
      <c r="F7" s="466"/>
      <c r="G7" s="466"/>
      <c r="H7" s="466"/>
      <c r="I7" s="466"/>
      <c r="J7" s="466"/>
      <c r="K7" s="466"/>
      <c r="L7" s="466"/>
      <c r="M7" s="466"/>
      <c r="N7" s="466"/>
      <c r="O7" s="466"/>
      <c r="P7" s="467"/>
      <c r="Q7" s="474" t="s">
        <v>78</v>
      </c>
      <c r="R7" s="475"/>
      <c r="S7" s="475"/>
      <c r="T7" s="475"/>
      <c r="U7" s="475"/>
      <c r="V7" s="475"/>
      <c r="W7" s="475"/>
      <c r="X7" s="476"/>
      <c r="Y7" s="357" t="s">
        <v>79</v>
      </c>
      <c r="Z7" s="357"/>
      <c r="AA7" s="681"/>
      <c r="DL7" s="181" t="s">
        <v>337</v>
      </c>
      <c r="DM7"/>
      <c r="DN7" s="157" t="s">
        <v>60</v>
      </c>
      <c r="DO7" t="s">
        <v>338</v>
      </c>
      <c r="DP7" s="216"/>
    </row>
    <row r="8" spans="2:120" ht="23.25" customHeight="1" thickBot="1" x14ac:dyDescent="0.3">
      <c r="B8" s="715"/>
      <c r="C8" s="469"/>
      <c r="D8" s="469"/>
      <c r="E8" s="469"/>
      <c r="F8" s="469"/>
      <c r="G8" s="469"/>
      <c r="H8" s="469"/>
      <c r="I8" s="469"/>
      <c r="J8" s="469"/>
      <c r="K8" s="469"/>
      <c r="L8" s="469"/>
      <c r="M8" s="469"/>
      <c r="N8" s="469"/>
      <c r="O8" s="469"/>
      <c r="P8" s="470"/>
      <c r="Q8" s="477"/>
      <c r="R8" s="478"/>
      <c r="S8" s="478"/>
      <c r="T8" s="478"/>
      <c r="U8" s="478"/>
      <c r="V8" s="478"/>
      <c r="W8" s="478"/>
      <c r="X8" s="479"/>
      <c r="Y8" s="365"/>
      <c r="Z8" s="365"/>
      <c r="AA8" s="683"/>
      <c r="DL8" s="182" t="s">
        <v>339</v>
      </c>
      <c r="DM8" s="162" t="s">
        <v>340</v>
      </c>
      <c r="DN8" s="183" t="s">
        <v>341</v>
      </c>
      <c r="DO8">
        <v>95</v>
      </c>
      <c r="DP8" s="216"/>
    </row>
    <row r="9" spans="2:120" ht="23.25" customHeight="1" thickTop="1" x14ac:dyDescent="0.25">
      <c r="B9" s="715"/>
      <c r="C9" s="469"/>
      <c r="D9" s="469"/>
      <c r="E9" s="469"/>
      <c r="F9" s="469"/>
      <c r="G9" s="469"/>
      <c r="H9" s="469"/>
      <c r="I9" s="469"/>
      <c r="J9" s="469"/>
      <c r="K9" s="469"/>
      <c r="L9" s="469"/>
      <c r="M9" s="469"/>
      <c r="N9" s="469"/>
      <c r="O9" s="469"/>
      <c r="P9" s="470"/>
      <c r="Q9" s="480">
        <v>2</v>
      </c>
      <c r="R9" s="481"/>
      <c r="S9" s="481"/>
      <c r="T9" s="481"/>
      <c r="U9" s="481"/>
      <c r="V9" s="481"/>
      <c r="W9" s="481"/>
      <c r="X9" s="482"/>
      <c r="Y9" s="486" t="s">
        <v>61</v>
      </c>
      <c r="Z9" s="487"/>
      <c r="AA9" s="717"/>
      <c r="DL9" s="184" t="s">
        <v>221</v>
      </c>
      <c r="DM9" s="185" t="s">
        <v>342</v>
      </c>
      <c r="DN9" s="186" t="s">
        <v>343</v>
      </c>
      <c r="DO9">
        <v>1382</v>
      </c>
      <c r="DP9" s="216"/>
    </row>
    <row r="10" spans="2:120" ht="23.25" customHeight="1" x14ac:dyDescent="0.25">
      <c r="B10" s="716"/>
      <c r="C10" s="472"/>
      <c r="D10" s="472"/>
      <c r="E10" s="472"/>
      <c r="F10" s="472"/>
      <c r="G10" s="472"/>
      <c r="H10" s="472"/>
      <c r="I10" s="472"/>
      <c r="J10" s="472"/>
      <c r="K10" s="472"/>
      <c r="L10" s="472"/>
      <c r="M10" s="472"/>
      <c r="N10" s="472"/>
      <c r="O10" s="472"/>
      <c r="P10" s="473"/>
      <c r="Q10" s="483"/>
      <c r="R10" s="484"/>
      <c r="S10" s="484"/>
      <c r="T10" s="484"/>
      <c r="U10" s="484"/>
      <c r="V10" s="484"/>
      <c r="W10" s="484"/>
      <c r="X10" s="485"/>
      <c r="Y10" s="489"/>
      <c r="Z10" s="490"/>
      <c r="AA10" s="718"/>
      <c r="DL10" s="187" t="s">
        <v>344</v>
      </c>
      <c r="DM10" s="188" t="s">
        <v>345</v>
      </c>
      <c r="DN10" s="183" t="s">
        <v>346</v>
      </c>
      <c r="DO10">
        <v>4288</v>
      </c>
      <c r="DP10" s="216"/>
    </row>
    <row r="11" spans="2:120" ht="23.25" customHeight="1" x14ac:dyDescent="0.25">
      <c r="B11" s="692" t="s">
        <v>167</v>
      </c>
      <c r="C11" s="533"/>
      <c r="D11" s="533"/>
      <c r="E11" s="533"/>
      <c r="F11" s="533"/>
      <c r="G11" s="533"/>
      <c r="H11" s="533"/>
      <c r="I11" s="533"/>
      <c r="J11" s="533"/>
      <c r="K11" s="533"/>
      <c r="L11" s="533"/>
      <c r="M11" s="533"/>
      <c r="N11" s="533"/>
      <c r="O11" s="533"/>
      <c r="P11" s="533"/>
      <c r="Q11" s="533"/>
      <c r="R11" s="533"/>
      <c r="S11" s="533"/>
      <c r="T11" s="533"/>
      <c r="U11" s="533"/>
      <c r="V11" s="533"/>
      <c r="W11" s="533"/>
      <c r="X11" s="533"/>
      <c r="Y11" s="533"/>
      <c r="Z11" s="533"/>
      <c r="AA11" s="693"/>
      <c r="DL11" s="184" t="s">
        <v>347</v>
      </c>
      <c r="DM11" s="189" t="s">
        <v>347</v>
      </c>
      <c r="DN11" t="s">
        <v>348</v>
      </c>
      <c r="DO11">
        <v>10560</v>
      </c>
      <c r="DP11" s="216"/>
    </row>
    <row r="12" spans="2:120" ht="23.25" customHeight="1" x14ac:dyDescent="0.25">
      <c r="B12" s="694"/>
      <c r="C12" s="533"/>
      <c r="D12" s="533"/>
      <c r="E12" s="533"/>
      <c r="F12" s="533"/>
      <c r="G12" s="533"/>
      <c r="H12" s="533"/>
      <c r="I12" s="533"/>
      <c r="J12" s="533"/>
      <c r="K12" s="533"/>
      <c r="L12" s="533"/>
      <c r="M12" s="533"/>
      <c r="N12" s="533"/>
      <c r="O12" s="533"/>
      <c r="P12" s="533"/>
      <c r="Q12" s="533"/>
      <c r="R12" s="533"/>
      <c r="S12" s="533"/>
      <c r="T12" s="533"/>
      <c r="U12" s="533"/>
      <c r="V12" s="533"/>
      <c r="W12" s="533"/>
      <c r="X12" s="533"/>
      <c r="Y12" s="533"/>
      <c r="Z12" s="533"/>
      <c r="AA12" s="693"/>
      <c r="DL12" s="187" t="s">
        <v>349</v>
      </c>
      <c r="DM12" s="190" t="s">
        <v>350</v>
      </c>
      <c r="DN12" s="186" t="s">
        <v>351</v>
      </c>
      <c r="DO12">
        <v>109</v>
      </c>
      <c r="DP12" s="216"/>
    </row>
    <row r="13" spans="2:120" ht="23.25" customHeight="1" x14ac:dyDescent="0.25">
      <c r="B13" s="740" t="s">
        <v>219</v>
      </c>
      <c r="C13" s="614"/>
      <c r="D13" s="614"/>
      <c r="E13" s="614"/>
      <c r="F13" s="614"/>
      <c r="G13" s="614"/>
      <c r="H13" s="614"/>
      <c r="I13" s="614"/>
      <c r="J13" s="614"/>
      <c r="K13" s="614"/>
      <c r="L13" s="614"/>
      <c r="M13" s="614"/>
      <c r="N13" s="614"/>
      <c r="O13" s="614"/>
      <c r="P13" s="614"/>
      <c r="Q13" s="614"/>
      <c r="R13" s="614"/>
      <c r="S13" s="614"/>
      <c r="T13" s="614"/>
      <c r="U13" s="614"/>
      <c r="V13" s="614"/>
      <c r="W13" s="614"/>
      <c r="X13" s="614"/>
      <c r="Y13" s="614"/>
      <c r="Z13" s="614"/>
      <c r="AA13" s="741"/>
      <c r="DL13" s="184" t="s">
        <v>352</v>
      </c>
      <c r="DM13" s="191" t="s">
        <v>353</v>
      </c>
      <c r="DN13" s="183" t="s">
        <v>354</v>
      </c>
      <c r="DO13">
        <v>85</v>
      </c>
      <c r="DP13" s="216"/>
    </row>
    <row r="14" spans="2:120" ht="23.25" customHeight="1" x14ac:dyDescent="0.25">
      <c r="B14" s="697" t="s">
        <v>83</v>
      </c>
      <c r="C14" s="445"/>
      <c r="D14" s="445"/>
      <c r="E14" s="445"/>
      <c r="F14" s="445"/>
      <c r="G14" s="445"/>
      <c r="H14" s="445"/>
      <c r="I14" s="445"/>
      <c r="J14" s="445"/>
      <c r="K14" s="445"/>
      <c r="L14" s="445"/>
      <c r="M14" s="445"/>
      <c r="N14" s="445"/>
      <c r="O14" s="445"/>
      <c r="P14" s="445"/>
      <c r="Q14" s="445"/>
      <c r="R14" s="445"/>
      <c r="S14" s="445"/>
      <c r="T14" s="445"/>
      <c r="U14" s="445"/>
      <c r="V14" s="445"/>
      <c r="W14" s="445"/>
      <c r="X14" s="445"/>
      <c r="Y14" s="445"/>
      <c r="Z14" s="445"/>
      <c r="AA14" s="698"/>
      <c r="DL14" s="187" t="s">
        <v>355</v>
      </c>
      <c r="DM14" s="192" t="s">
        <v>355</v>
      </c>
      <c r="DN14" s="186" t="s">
        <v>356</v>
      </c>
      <c r="DO14" s="154">
        <v>34000</v>
      </c>
      <c r="DP14" s="216"/>
    </row>
    <row r="15" spans="2:120" ht="23.25" customHeight="1" thickBot="1" x14ac:dyDescent="0.3">
      <c r="B15" s="699" t="s">
        <v>220</v>
      </c>
      <c r="C15" s="448"/>
      <c r="D15" s="448"/>
      <c r="E15" s="448"/>
      <c r="F15" s="448"/>
      <c r="G15" s="448"/>
      <c r="H15" s="448"/>
      <c r="I15" s="448"/>
      <c r="J15" s="448"/>
      <c r="K15" s="448"/>
      <c r="L15" s="448"/>
      <c r="M15" s="448"/>
      <c r="N15" s="448"/>
      <c r="O15" s="448"/>
      <c r="P15" s="448"/>
      <c r="Q15" s="448"/>
      <c r="R15" s="448"/>
      <c r="S15" s="448"/>
      <c r="T15" s="448"/>
      <c r="U15" s="448"/>
      <c r="V15" s="448"/>
      <c r="W15" s="448"/>
      <c r="X15" s="448"/>
      <c r="Y15" s="448"/>
      <c r="Z15" s="448"/>
      <c r="AA15" s="700"/>
      <c r="DL15" s="184" t="s">
        <v>357</v>
      </c>
      <c r="DM15" s="189" t="s">
        <v>358</v>
      </c>
      <c r="DN15" s="183" t="s">
        <v>359</v>
      </c>
      <c r="DO15" s="161">
        <v>52</v>
      </c>
      <c r="DP15" s="216"/>
    </row>
    <row r="16" spans="2:120" ht="23.25" customHeight="1" thickTop="1" thickBot="1" x14ac:dyDescent="0.3">
      <c r="B16" s="701" t="s">
        <v>85</v>
      </c>
      <c r="C16" s="451"/>
      <c r="D16" s="451"/>
      <c r="E16" s="451"/>
      <c r="F16" s="451"/>
      <c r="G16" s="451"/>
      <c r="H16" s="451"/>
      <c r="I16" s="451"/>
      <c r="J16" s="451"/>
      <c r="K16" s="451"/>
      <c r="L16" s="451"/>
      <c r="M16" s="451"/>
      <c r="N16" s="451"/>
      <c r="O16" s="451"/>
      <c r="P16" s="451"/>
      <c r="Q16" s="451"/>
      <c r="R16" s="451"/>
      <c r="S16" s="451"/>
      <c r="T16" s="451"/>
      <c r="U16" s="451"/>
      <c r="V16" s="451"/>
      <c r="W16" s="451"/>
      <c r="X16" s="451"/>
      <c r="Y16" s="451"/>
      <c r="Z16" s="451"/>
      <c r="AA16" s="702"/>
      <c r="DL16" s="162" t="s">
        <v>360</v>
      </c>
      <c r="DM16" s="162" t="s">
        <v>360</v>
      </c>
      <c r="DN16" s="186" t="s">
        <v>356</v>
      </c>
      <c r="DO16" s="161">
        <v>3858</v>
      </c>
      <c r="DP16" s="216"/>
    </row>
    <row r="17" spans="2:120" ht="23.25" customHeight="1" thickTop="1" thickBot="1" x14ac:dyDescent="0.3">
      <c r="B17" s="131" t="s">
        <v>86</v>
      </c>
      <c r="C17" s="132" t="s">
        <v>150</v>
      </c>
      <c r="D17" s="133" t="s">
        <v>60</v>
      </c>
      <c r="E17" s="656" t="s">
        <v>206</v>
      </c>
      <c r="F17" s="657"/>
      <c r="G17" s="657"/>
      <c r="H17" s="657"/>
      <c r="I17" s="658"/>
      <c r="J17" s="385" t="s">
        <v>89</v>
      </c>
      <c r="K17" s="386"/>
      <c r="L17" s="386"/>
      <c r="M17" s="386"/>
      <c r="N17" s="386"/>
      <c r="O17" s="386"/>
      <c r="P17" s="386"/>
      <c r="Q17" s="386"/>
      <c r="R17" s="386"/>
      <c r="S17" s="386"/>
      <c r="T17" s="386"/>
      <c r="U17" s="386"/>
      <c r="V17" s="356" t="s">
        <v>126</v>
      </c>
      <c r="W17" s="357"/>
      <c r="X17" s="357"/>
      <c r="Y17" s="357"/>
      <c r="Z17" s="357"/>
      <c r="AA17" s="681"/>
      <c r="DL17" s="184" t="s">
        <v>361</v>
      </c>
      <c r="DM17" s="193" t="s">
        <v>362</v>
      </c>
      <c r="DN17" s="183" t="s">
        <v>359</v>
      </c>
      <c r="DO17" s="161">
        <v>45</v>
      </c>
      <c r="DP17" s="216"/>
    </row>
    <row r="18" spans="2:120" ht="23.25" customHeight="1" thickTop="1" thickBot="1" x14ac:dyDescent="0.3">
      <c r="B18" s="689" t="s">
        <v>221</v>
      </c>
      <c r="C18" s="453" t="str">
        <f>(IF(B18="Transferencia  del modelo de incubación de la CGUTyP",DM8,
IF(B18="Número de empresas generadas anualmente, derivadas de los proyectos incubados en la Universidad sin importar cuántos se hayan incubado en total",DM9,
IF(B18="Número total de empleos generados anualmente por las empresas incubadas",DM10,
IF(B18="Número de convenios firmados anualmente con el sector productivo ",DM11,
IF(B18="Número de Consejos de Vinculación instalados en la Institución  ",DM12,
IF(B18="Número de Entidades de Evaluación y Certificación",DM13,
IF(B18="Número de certificados expedidos anualmente por la Entidad de Evaluación y Certificación (EEC)",DM14,IF(B18="Número de Centros de Certificación iCarnegie",DM15,
IF(B18="Número de certificados expedidos anualmente por el Centro de Certificación iCarnegie",DM16,
IF(B18="Número de Centros de Certificación National Instruments",DM17,
IF(B18="Número de certificados expedidos anualmente por el Centro de Certificación National Instruments",DM18,
IF(B18="Porcentaje de egresados de TSU que optan por la continuidad de estudios",DM19,
IF(B18="Porcentaje de egresados de TSU que obtienen empleo en 6 meses o menos",DM20,
IF(B18="Porcentaje de egresados de TSU que optaron por la continuidad y que tienen empleo",DM21,
IF(B18="Porcentaje de colocación, en 6 meses o menos, de los egresados de Ingeniería",DM22,
IF(B18="Porcentaje de colocación de los egresados en su área de competencia",DM23)))))))))))))))))</f>
        <v>Número total de empresas generadas anualmente, sin importar cuántos proyectos se hayan incubado en total</v>
      </c>
      <c r="D18" s="420" t="str">
        <f>(IF(B18="Transferencia  del modelo de incubación de la CGUTyP",DN8,
IF(B18="Número de empresas generadas anualmente, derivadas de los proyectos incubados en la Universidad sin importar cuántos se hayan incubado en total",DN9,
IF(B18="Número total de empleos generados anualmente por las empresas incubadas",DN10,
IF(B18="Número de convenios firmados anualmente con el sector productivo ",DN11,
IF(B18="Número de Consejos de Vinculación instalados en la Institución  ",DN12,
IF(B18="Número de Entidades de Evaluación y Certificación",DN13,
IF(B18="Número de certificados expedidos anualmente por la Entidad de Evaluación y Certificación (EEC)",DN14,IF(B18="Número de Centros de Certificación iCarnegie",DN15,
IF(B18="Número de certificados expedidos anualmente por el Centro de Certificación iCarnegie",DN16,
IF(B18="Número de Centros de Certificación National Instruments",DN17,
IF(B18="Número de certificados expedidos anualmente por el Centro de Certificación National Instruments",DN18,
IF(B18="Porcentaje de egresados de TSU que optan por la continuidad de estudios",DN19,
IF(B18="Porcentaje de egresados de TSU que obtienen empleo en 6 meses o menos",DN20,
IF(B18="Porcentaje de egresados de TSU que optaron por la continuidad y que tienen empleo",DN21,
IF(B18="Porcentaje de colocación, en 6 meses o menos, de los egresados de Ingeniería",DN22,
IF(B18="Porcentaje de colocación de los egresados en su área de competencia",DN23)))))))))))))))))</f>
        <v>Empresas</v>
      </c>
      <c r="E18" s="423">
        <f>(IF(B18="Transferencia  del modelo de incubación de la CGUTyP",DO8,
IF(B18="Número de empresas generadas anualmente, derivadas de los proyectos incubados en la Universidad sin importar cuántos se hayan incubado en total",DO9,
IF(B18="Número total de empleos generados anualmente por las empresas incubadas",DO10,
IF(B18="Número de convenios firmados anualmente con el sector productivo ",DO11,
IF(B18="Número de Consejos de Vinculación instalados en la Institución  ",DO12,
IF(B18="Número de Entidades de Evaluación y Certificación",DO13,
IF(B18="Número de certificados expedidos anualmente por la Entidad de Evaluación y Certificación (EEC)",DO14,IF(B18="Número de Centros de Certificación iCarnegie",DO15,
IF(B18="Número de certificados expedidos anualmente por el Centro de Certificación iCarnegie",DO16,
IF(B18="Número de Centros de Certificación National Instruments",DO17,
IF(B18="Número de certificados expedidos anualmente por el Centro de Certificación National Instruments",DO18,
IF(B18="Porcentaje de egresados de TSU que optan por la continuidad de estudios",DO19,
IF(B18="Porcentaje de egresados de TSU que obtienen empleo en 6 meses o menos",DO20,
IF(B18="Porcentaje de egresados de TSU que optaron por la continuidad y que tienen empleo",DO21,
IF(B18="Porcentaje de colocación, en 6 meses o menos, de los egresados de Ingeniería",DO22,
IF(B18="Porcentaje de colocación de los egresados en su área de competencia",DO23)))))))))))))))))</f>
        <v>1382</v>
      </c>
      <c r="F18" s="424"/>
      <c r="G18" s="424"/>
      <c r="H18" s="424"/>
      <c r="I18" s="425"/>
      <c r="J18" s="432">
        <v>2016</v>
      </c>
      <c r="K18" s="433"/>
      <c r="L18" s="433"/>
      <c r="M18" s="433"/>
      <c r="N18" s="433"/>
      <c r="O18" s="434"/>
      <c r="P18" s="432">
        <v>2017</v>
      </c>
      <c r="Q18" s="433"/>
      <c r="R18" s="433"/>
      <c r="S18" s="433"/>
      <c r="T18" s="433"/>
      <c r="U18" s="433"/>
      <c r="V18" s="362"/>
      <c r="W18" s="363"/>
      <c r="X18" s="363"/>
      <c r="Y18" s="363"/>
      <c r="Z18" s="363"/>
      <c r="AA18" s="739"/>
      <c r="DL18" s="194" t="s">
        <v>363</v>
      </c>
      <c r="DM18" s="195" t="s">
        <v>364</v>
      </c>
      <c r="DN18" s="196" t="s">
        <v>356</v>
      </c>
      <c r="DO18" s="161">
        <v>3136</v>
      </c>
      <c r="DP18" s="216"/>
    </row>
    <row r="19" spans="2:120" ht="23.25" customHeight="1" thickTop="1" thickBot="1" x14ac:dyDescent="0.3">
      <c r="B19" s="690"/>
      <c r="C19" s="454"/>
      <c r="D19" s="421"/>
      <c r="E19" s="426"/>
      <c r="F19" s="427"/>
      <c r="G19" s="427"/>
      <c r="H19" s="427"/>
      <c r="I19" s="428"/>
      <c r="J19" s="408" t="s">
        <v>92</v>
      </c>
      <c r="K19" s="409"/>
      <c r="L19" s="410"/>
      <c r="M19" s="411" t="s">
        <v>93</v>
      </c>
      <c r="N19" s="412"/>
      <c r="O19" s="413"/>
      <c r="P19" s="408" t="s">
        <v>94</v>
      </c>
      <c r="Q19" s="409"/>
      <c r="R19" s="410"/>
      <c r="S19" s="411" t="s">
        <v>95</v>
      </c>
      <c r="T19" s="412"/>
      <c r="U19" s="413"/>
      <c r="V19" s="408" t="s">
        <v>96</v>
      </c>
      <c r="W19" s="409"/>
      <c r="X19" s="410"/>
      <c r="Y19" s="411" t="s">
        <v>97</v>
      </c>
      <c r="Z19" s="412"/>
      <c r="AA19" s="684"/>
      <c r="DL19" s="194" t="s">
        <v>365</v>
      </c>
      <c r="DM19" s="194" t="s">
        <v>366</v>
      </c>
      <c r="DN19" s="94" t="s">
        <v>251</v>
      </c>
      <c r="DO19" s="161">
        <v>48</v>
      </c>
      <c r="DP19" s="216"/>
    </row>
    <row r="20" spans="2:120" ht="59.25" customHeight="1" thickTop="1" thickBot="1" x14ac:dyDescent="0.3">
      <c r="B20" s="691"/>
      <c r="C20" s="562"/>
      <c r="D20" s="563"/>
      <c r="E20" s="564"/>
      <c r="F20" s="565"/>
      <c r="G20" s="565"/>
      <c r="H20" s="565"/>
      <c r="I20" s="566"/>
      <c r="J20" s="555">
        <v>38</v>
      </c>
      <c r="K20" s="556"/>
      <c r="L20" s="557"/>
      <c r="M20" s="558"/>
      <c r="N20" s="559"/>
      <c r="O20" s="560"/>
      <c r="P20" s="555">
        <v>38</v>
      </c>
      <c r="Q20" s="556"/>
      <c r="R20" s="557"/>
      <c r="S20" s="558"/>
      <c r="T20" s="559"/>
      <c r="U20" s="560"/>
      <c r="V20" s="555">
        <v>52</v>
      </c>
      <c r="W20" s="556"/>
      <c r="X20" s="556"/>
      <c r="Y20" s="555"/>
      <c r="Z20" s="556"/>
      <c r="AA20" s="675"/>
      <c r="DL20" s="194" t="s">
        <v>367</v>
      </c>
      <c r="DM20" s="197" t="s">
        <v>368</v>
      </c>
      <c r="DN20" s="145" t="s">
        <v>251</v>
      </c>
      <c r="DO20" s="161">
        <v>89</v>
      </c>
      <c r="DP20" s="216"/>
    </row>
    <row r="21" spans="2:120" ht="36" customHeight="1" thickTop="1" thickBot="1" x14ac:dyDescent="0.3">
      <c r="B21" s="131" t="s">
        <v>86</v>
      </c>
      <c r="C21" s="132" t="s">
        <v>150</v>
      </c>
      <c r="D21" s="133" t="s">
        <v>60</v>
      </c>
      <c r="E21" s="656" t="s">
        <v>206</v>
      </c>
      <c r="F21" s="657"/>
      <c r="G21" s="657"/>
      <c r="H21" s="657"/>
      <c r="I21" s="658"/>
      <c r="J21" s="385" t="s">
        <v>89</v>
      </c>
      <c r="K21" s="386"/>
      <c r="L21" s="386"/>
      <c r="M21" s="386"/>
      <c r="N21" s="386"/>
      <c r="O21" s="386"/>
      <c r="P21" s="386"/>
      <c r="Q21" s="386"/>
      <c r="R21" s="386"/>
      <c r="S21" s="386"/>
      <c r="T21" s="386"/>
      <c r="U21" s="386"/>
      <c r="V21" s="356" t="s">
        <v>126</v>
      </c>
      <c r="W21" s="357"/>
      <c r="X21" s="357"/>
      <c r="Y21" s="357"/>
      <c r="Z21" s="357"/>
      <c r="AA21" s="681"/>
      <c r="DL21" s="187" t="s">
        <v>369</v>
      </c>
      <c r="DM21" s="198" t="s">
        <v>370</v>
      </c>
      <c r="DN21" s="157" t="s">
        <v>251</v>
      </c>
      <c r="DO21" s="161">
        <v>25</v>
      </c>
      <c r="DP21" s="216"/>
    </row>
    <row r="22" spans="2:120" ht="23.25" customHeight="1" thickTop="1" thickBot="1" x14ac:dyDescent="0.3">
      <c r="B22" s="689" t="s">
        <v>222</v>
      </c>
      <c r="C22" s="453" t="str">
        <f>(IF(B22="Transferencia  del modelo de incubación de la CGUTyP",DM8,
IF(B22="Número de empresas generadas anualmente, derivadas de los proyectos incubados en la Universidad sin importar cuántos se hayan incubado en total",DM9,
IF(B22="Número total de empleos generados anualmente por las empresas incubadas",DM10,
IF(B22="Número de convenios firmados anualmente con el sector productivo ",DM11,
IF(B22="Número de Consejos de Vinculación instalados en la Institución  ",DM12,
IF(B22="Número de Entidades de Evaluación y Certificación",DM13,
IF(B22="Número de certificados expedidos anualmente por la Entidad de Evaluación y Certificación (EEC)",DM14,IF(B22="Número de Centros de Certificación iCarnegie",DM15,
IF(B22="Número de certificados expedidos anualmente por el Centro de Certificación iCarnegie",DM16,
IF(B22="Número de Centros de Certificación National Instruments",DM17,
IF(B22="Número de certificados expedidos anualmente por el Centro de Certificación National Instruments",DM18,
IF(B22="Porcentaje de egresados de TSU que optan por la continuidad de estudios",DM19,
IF(B22="Porcentaje de egresados de TSU que obtienen empleo en 6 meses o menos",DM20,
IF(B22="Porcentaje de egresados de TSU que optaron por la continuidad y que tienen empleo",DM21,
IF(B22="Porcentaje de colocación, en 6 meses o menos, de los egresados de Ingeniería",DM22,
IF(B22="Porcentaje de colocación de los egresados en su área de competencia",DM23)))))))))))))))))</f>
        <v xml:space="preserve">(Número de egresados que tienen trabajo en su área de competencia / número de egresados que tienen empleo) *100 </v>
      </c>
      <c r="D22" s="420" t="str">
        <f>(IF(B22="Transferencia  del modelo de incubación de la CGUTyP",DN8,
IF(B22="Número de empresas generadas anualmente, derivadas de los proyectos incubados en la Universidad sin importar cuántos se hayan incubado en total",DN9,
IF(B22="Número total de empleos generados anualmente por las empresas incubadas",DN10,
IF(B22="Número de convenios firmados anualmente con el sector productivo ",DN11,
IF(B22="Número de Consejos de Vinculación instalados en la Institución  ",DN12,
IF(B22="Número de Entidades de Evaluación y Certificación",DN13,
IF(B22="Número de certificados expedidos anualmente por la Entidad de Evaluación y Certificación (EEC)",DN14,IF(B22="Número de Centros de Certificación iCarnegie",DN15,
IF(B22="Número de certificados expedidos anualmente por el Centro de Certificación iCarnegie",DN16,
IF(B22="Número de Centros de Certificación National Instruments",DN17,
IF(B22="Número de certificados expedidos anualmente por el Centro de Certificación National Instruments",DN18,
IF(B22="Porcentaje de egresados de TSU que optan por la continuidad de estudios",DN19,
IF(B22="Porcentaje de egresados de TSU que obtienen empleo en 6 meses o menos",DN20,
IF(B22="Porcentaje de egresados de TSU que optaron por la continuidad y que tienen empleo",DN21,
IF(B22="Porcentaje de colocación, en 6 meses o menos, de los egresados de Ingeniería",DN22,
IF(B22="Porcentaje de colocación de los egresados en su área de competencia",DN23)))))))))))))))))</f>
        <v>Alumnos</v>
      </c>
      <c r="E22" s="423">
        <f>(IF(B22="Transferencia  del modelo de incubación de la CGUTyP",DO8,
IF(B22="Número de empresas generadas anualmente, derivadas de los proyectos incubados en la Universidad sin importar cuántos se hayan incubado en total",DO9,
IF(B22="Número total de empleos generados anualmente por las empresas incubadas",DO10,
IF(B22="Número de convenios firmados anualmente con el sector productivo ",DO11,
IF(B22="Número de Consejos de Vinculación instalados en la Institución  ",DO12,
IF(B22="Número de Entidades de Evaluación y Certificación",DO13,
IF(B22="Número de certificados expedidos anualmente por la Entidad de Evaluación y Certificación (EEC)",DO14,IF(B22="Número de Centros de Certificación iCarnegie",DO15,
IF(B22="Número de certificados expedidos anualmente por el Centro de Certificación iCarnegie",DO16,
IF(B22="Número de Centros de Certificación National Instruments",DO17,
IF(B22="Número de certificados expedidos anualmente por el Centro de Certificación National Instruments",DO18,
IF(B22="Porcentaje de egresados de TSU que optan por la continuidad de estudios",DO19,
IF(B22="Porcentaje de egresados de TSU que obtienen empleo en 6 meses o menos",DO20,
IF(B22="Porcentaje de egresados de TSU que optaron por la continuidad y que tienen empleo",DO21,
IF(B22="Porcentaje de colocación, en 6 meses o menos, de los egresados de Ingeniería",DO22,
IF(B22="Porcentaje de colocación de los egresados en su área de competencia",DO23)))))))))))))))))</f>
        <v>69</v>
      </c>
      <c r="F22" s="424"/>
      <c r="G22" s="424"/>
      <c r="H22" s="424"/>
      <c r="I22" s="425"/>
      <c r="J22" s="432">
        <v>2016</v>
      </c>
      <c r="K22" s="433"/>
      <c r="L22" s="433"/>
      <c r="M22" s="433"/>
      <c r="N22" s="433"/>
      <c r="O22" s="434"/>
      <c r="P22" s="432">
        <v>2017</v>
      </c>
      <c r="Q22" s="433"/>
      <c r="R22" s="433"/>
      <c r="S22" s="433"/>
      <c r="T22" s="433"/>
      <c r="U22" s="433"/>
      <c r="V22" s="362"/>
      <c r="W22" s="363"/>
      <c r="X22" s="363"/>
      <c r="Y22" s="363"/>
      <c r="Z22" s="363"/>
      <c r="AA22" s="739"/>
      <c r="DL22" s="194" t="s">
        <v>371</v>
      </c>
      <c r="DM22" s="197" t="s">
        <v>372</v>
      </c>
      <c r="DN22" s="94" t="s">
        <v>251</v>
      </c>
      <c r="DO22" s="161">
        <v>86</v>
      </c>
      <c r="DP22" s="216"/>
    </row>
    <row r="23" spans="2:120" ht="23.25" customHeight="1" thickTop="1" thickBot="1" x14ac:dyDescent="0.3">
      <c r="B23" s="690"/>
      <c r="C23" s="454"/>
      <c r="D23" s="421"/>
      <c r="E23" s="426"/>
      <c r="F23" s="427"/>
      <c r="G23" s="427"/>
      <c r="H23" s="427"/>
      <c r="I23" s="428"/>
      <c r="J23" s="408" t="s">
        <v>92</v>
      </c>
      <c r="K23" s="409"/>
      <c r="L23" s="410"/>
      <c r="M23" s="411" t="s">
        <v>93</v>
      </c>
      <c r="N23" s="412"/>
      <c r="O23" s="413"/>
      <c r="P23" s="408" t="s">
        <v>94</v>
      </c>
      <c r="Q23" s="409"/>
      <c r="R23" s="410"/>
      <c r="S23" s="411" t="s">
        <v>95</v>
      </c>
      <c r="T23" s="412"/>
      <c r="U23" s="413"/>
      <c r="V23" s="408" t="s">
        <v>96</v>
      </c>
      <c r="W23" s="409"/>
      <c r="X23" s="410"/>
      <c r="Y23" s="411" t="s">
        <v>97</v>
      </c>
      <c r="Z23" s="412"/>
      <c r="AA23" s="684"/>
      <c r="DL23" s="194" t="s">
        <v>222</v>
      </c>
      <c r="DM23" s="197" t="s">
        <v>373</v>
      </c>
      <c r="DN23" s="94" t="s">
        <v>251</v>
      </c>
      <c r="DO23" s="161">
        <v>69</v>
      </c>
      <c r="DP23" s="216"/>
    </row>
    <row r="24" spans="2:120" ht="23.25" customHeight="1" thickTop="1" x14ac:dyDescent="0.25">
      <c r="B24" s="691"/>
      <c r="C24" s="562"/>
      <c r="D24" s="563"/>
      <c r="E24" s="564"/>
      <c r="F24" s="565"/>
      <c r="G24" s="565"/>
      <c r="H24" s="565"/>
      <c r="I24" s="566"/>
      <c r="J24" s="555">
        <v>874</v>
      </c>
      <c r="K24" s="556"/>
      <c r="L24" s="557"/>
      <c r="M24" s="736">
        <f>(874/1240)*100</f>
        <v>70.483870967741936</v>
      </c>
      <c r="N24" s="737"/>
      <c r="O24" s="738"/>
      <c r="P24" s="555">
        <v>874</v>
      </c>
      <c r="Q24" s="556"/>
      <c r="R24" s="557"/>
      <c r="S24" s="736">
        <f>(874/1240)*100</f>
        <v>70.483870967741936</v>
      </c>
      <c r="T24" s="737"/>
      <c r="U24" s="738"/>
      <c r="V24" s="555">
        <v>1452</v>
      </c>
      <c r="W24" s="556"/>
      <c r="X24" s="556"/>
      <c r="Y24" s="555">
        <f>(1452/1888)*100</f>
        <v>76.906779661016941</v>
      </c>
      <c r="Z24" s="556"/>
      <c r="AA24" s="675"/>
      <c r="DL24" s="199" t="s">
        <v>374</v>
      </c>
      <c r="DM24" s="200" t="s">
        <v>150</v>
      </c>
      <c r="DN24" s="199" t="s">
        <v>60</v>
      </c>
      <c r="DO24" s="117" t="s">
        <v>338</v>
      </c>
      <c r="DP24" s="216"/>
    </row>
    <row r="25" spans="2:120" ht="23.25" customHeight="1" x14ac:dyDescent="0.25">
      <c r="B25" s="728" t="s">
        <v>99</v>
      </c>
      <c r="C25" s="729"/>
      <c r="D25" s="732" t="s">
        <v>223</v>
      </c>
      <c r="E25" s="732"/>
      <c r="F25" s="732"/>
      <c r="G25" s="732"/>
      <c r="H25" s="732"/>
      <c r="I25" s="732"/>
      <c r="J25" s="732"/>
      <c r="K25" s="732"/>
      <c r="L25" s="732"/>
      <c r="M25" s="732"/>
      <c r="N25" s="732"/>
      <c r="O25" s="732"/>
      <c r="P25" s="732"/>
      <c r="Q25" s="732"/>
      <c r="R25" s="732"/>
      <c r="S25" s="732"/>
      <c r="T25" s="732"/>
      <c r="U25" s="732"/>
      <c r="V25" s="732"/>
      <c r="W25" s="732"/>
      <c r="X25" s="732"/>
      <c r="Y25" s="732"/>
      <c r="Z25" s="732"/>
      <c r="AA25" s="733"/>
      <c r="DL25" s="156" t="s">
        <v>238</v>
      </c>
      <c r="DM25" s="156" t="s">
        <v>238</v>
      </c>
      <c r="DN25" s="186" t="s">
        <v>375</v>
      </c>
      <c r="DO25">
        <v>3441</v>
      </c>
      <c r="DP25" s="216"/>
    </row>
    <row r="26" spans="2:120" ht="23.25" customHeight="1" thickBot="1" x14ac:dyDescent="0.3">
      <c r="B26" s="730"/>
      <c r="C26" s="731"/>
      <c r="D26" s="734"/>
      <c r="E26" s="734"/>
      <c r="F26" s="734"/>
      <c r="G26" s="734"/>
      <c r="H26" s="734"/>
      <c r="I26" s="734"/>
      <c r="J26" s="734"/>
      <c r="K26" s="734"/>
      <c r="L26" s="734"/>
      <c r="M26" s="734"/>
      <c r="N26" s="734"/>
      <c r="O26" s="734"/>
      <c r="P26" s="734"/>
      <c r="Q26" s="734"/>
      <c r="R26" s="734"/>
      <c r="S26" s="734"/>
      <c r="T26" s="734"/>
      <c r="U26" s="734"/>
      <c r="V26" s="734"/>
      <c r="W26" s="734"/>
      <c r="X26" s="734"/>
      <c r="Y26" s="734"/>
      <c r="Z26" s="734"/>
      <c r="AA26" s="735"/>
      <c r="DL26" s="158" t="s">
        <v>376</v>
      </c>
      <c r="DM26" s="158" t="s">
        <v>377</v>
      </c>
      <c r="DN26" s="186" t="s">
        <v>375</v>
      </c>
      <c r="DO26">
        <v>588</v>
      </c>
      <c r="DP26" s="216"/>
    </row>
    <row r="27" spans="2:120" ht="23.25" customHeight="1" thickTop="1" thickBot="1" x14ac:dyDescent="0.3">
      <c r="B27" s="678" t="s">
        <v>101</v>
      </c>
      <c r="C27" s="345"/>
      <c r="D27" s="345"/>
      <c r="E27" s="345"/>
      <c r="F27" s="345"/>
      <c r="G27" s="346"/>
      <c r="H27" s="346"/>
      <c r="I27" s="346"/>
      <c r="J27" s="346"/>
      <c r="K27" s="346"/>
      <c r="L27" s="346"/>
      <c r="M27" s="346"/>
      <c r="N27" s="346"/>
      <c r="O27" s="346"/>
      <c r="P27" s="346"/>
      <c r="Q27" s="346"/>
      <c r="R27" s="346"/>
      <c r="S27" s="346"/>
      <c r="T27" s="346"/>
      <c r="U27" s="346"/>
      <c r="V27" s="346"/>
      <c r="W27" s="346"/>
      <c r="X27" s="346"/>
      <c r="Y27" s="346"/>
      <c r="Z27" s="345"/>
      <c r="AA27" s="679"/>
      <c r="DL27" s="156" t="s">
        <v>378</v>
      </c>
      <c r="DM27" s="156" t="s">
        <v>378</v>
      </c>
      <c r="DN27" s="186" t="s">
        <v>379</v>
      </c>
      <c r="DO27">
        <v>270</v>
      </c>
      <c r="DP27" s="216"/>
    </row>
    <row r="28" spans="2:120" ht="23.25" customHeight="1" thickTop="1" x14ac:dyDescent="0.25">
      <c r="B28" s="680" t="s">
        <v>102</v>
      </c>
      <c r="C28" s="349"/>
      <c r="D28" s="350" t="s">
        <v>60</v>
      </c>
      <c r="E28" s="349" t="s">
        <v>103</v>
      </c>
      <c r="F28" s="349"/>
      <c r="G28" s="353" t="s">
        <v>104</v>
      </c>
      <c r="H28" s="354"/>
      <c r="I28" s="354"/>
      <c r="J28" s="354"/>
      <c r="K28" s="354"/>
      <c r="L28" s="354"/>
      <c r="M28" s="354"/>
      <c r="N28" s="354"/>
      <c r="O28" s="354"/>
      <c r="P28" s="354"/>
      <c r="Q28" s="354"/>
      <c r="R28" s="355"/>
      <c r="S28" s="356" t="s">
        <v>105</v>
      </c>
      <c r="T28" s="357"/>
      <c r="U28" s="357"/>
      <c r="V28" s="357"/>
      <c r="W28" s="357"/>
      <c r="X28" s="357"/>
      <c r="Y28" s="358"/>
      <c r="Z28" s="357" t="s">
        <v>153</v>
      </c>
      <c r="AA28" s="681"/>
      <c r="DL28" s="158" t="s">
        <v>380</v>
      </c>
      <c r="DM28" s="158" t="s">
        <v>380</v>
      </c>
      <c r="DN28" s="186" t="s">
        <v>379</v>
      </c>
      <c r="DO28">
        <v>713</v>
      </c>
      <c r="DP28" s="216"/>
    </row>
    <row r="29" spans="2:120" ht="23.25" customHeight="1" x14ac:dyDescent="0.25">
      <c r="B29" s="680"/>
      <c r="C29" s="349"/>
      <c r="D29" s="351"/>
      <c r="E29" s="349"/>
      <c r="F29" s="349"/>
      <c r="G29" s="327">
        <v>1</v>
      </c>
      <c r="H29" s="328"/>
      <c r="I29" s="328"/>
      <c r="J29" s="329"/>
      <c r="K29" s="327">
        <v>2</v>
      </c>
      <c r="L29" s="328"/>
      <c r="M29" s="328"/>
      <c r="N29" s="329"/>
      <c r="O29" s="327">
        <v>3</v>
      </c>
      <c r="P29" s="328"/>
      <c r="Q29" s="328"/>
      <c r="R29" s="329"/>
      <c r="S29" s="359"/>
      <c r="T29" s="360"/>
      <c r="U29" s="360"/>
      <c r="V29" s="360"/>
      <c r="W29" s="360"/>
      <c r="X29" s="360"/>
      <c r="Y29" s="361"/>
      <c r="Z29" s="360"/>
      <c r="AA29" s="682"/>
      <c r="DL29" s="162" t="s">
        <v>381</v>
      </c>
      <c r="DM29" s="162" t="s">
        <v>381</v>
      </c>
      <c r="DN29" s="186" t="s">
        <v>12</v>
      </c>
      <c r="DO29">
        <v>72</v>
      </c>
      <c r="DP29" s="216"/>
    </row>
    <row r="30" spans="2:120" ht="23.25" customHeight="1" thickBot="1" x14ac:dyDescent="0.3">
      <c r="B30" s="680"/>
      <c r="C30" s="349"/>
      <c r="D30" s="352"/>
      <c r="E30" s="349"/>
      <c r="F30" s="349"/>
      <c r="G30" s="330" t="s">
        <v>107</v>
      </c>
      <c r="H30" s="331"/>
      <c r="I30" s="330" t="s">
        <v>108</v>
      </c>
      <c r="J30" s="331"/>
      <c r="K30" s="330" t="s">
        <v>107</v>
      </c>
      <c r="L30" s="331"/>
      <c r="M30" s="330" t="s">
        <v>108</v>
      </c>
      <c r="N30" s="331"/>
      <c r="O30" s="330" t="s">
        <v>107</v>
      </c>
      <c r="P30" s="332"/>
      <c r="Q30" s="330" t="s">
        <v>108</v>
      </c>
      <c r="R30" s="331"/>
      <c r="S30" s="362"/>
      <c r="T30" s="363"/>
      <c r="U30" s="363"/>
      <c r="V30" s="363"/>
      <c r="W30" s="363"/>
      <c r="X30" s="363"/>
      <c r="Y30" s="364"/>
      <c r="Z30" s="365"/>
      <c r="AA30" s="683"/>
      <c r="DL30" s="163" t="s">
        <v>382</v>
      </c>
      <c r="DM30" s="163" t="s">
        <v>383</v>
      </c>
      <c r="DN30" s="201" t="s">
        <v>379</v>
      </c>
      <c r="DO30">
        <v>79</v>
      </c>
      <c r="DP30" s="216"/>
    </row>
    <row r="31" spans="2:120" ht="31.5" customHeight="1" thickTop="1" x14ac:dyDescent="0.25">
      <c r="B31" s="673"/>
      <c r="C31" s="315"/>
      <c r="D31" s="72"/>
      <c r="E31" s="316"/>
      <c r="F31" s="315"/>
      <c r="G31" s="74" t="s">
        <v>109</v>
      </c>
      <c r="H31" s="74" t="s">
        <v>110</v>
      </c>
      <c r="I31" s="74" t="s">
        <v>109</v>
      </c>
      <c r="J31" s="74" t="s">
        <v>110</v>
      </c>
      <c r="K31" s="74" t="s">
        <v>109</v>
      </c>
      <c r="L31" s="74" t="s">
        <v>110</v>
      </c>
      <c r="M31" s="74" t="s">
        <v>109</v>
      </c>
      <c r="N31" s="74" t="s">
        <v>110</v>
      </c>
      <c r="O31" s="74" t="s">
        <v>109</v>
      </c>
      <c r="P31" s="74" t="s">
        <v>110</v>
      </c>
      <c r="Q31" s="74" t="s">
        <v>109</v>
      </c>
      <c r="R31" s="74" t="s">
        <v>110</v>
      </c>
      <c r="S31" s="317"/>
      <c r="T31" s="318"/>
      <c r="U31" s="318"/>
      <c r="V31" s="318"/>
      <c r="W31" s="318"/>
      <c r="X31" s="318"/>
      <c r="Y31" s="319"/>
      <c r="Z31" s="316"/>
      <c r="AA31" s="674"/>
      <c r="DL31" s="162" t="s">
        <v>384</v>
      </c>
      <c r="DM31" s="162" t="s">
        <v>385</v>
      </c>
      <c r="DN31" s="186" t="s">
        <v>348</v>
      </c>
      <c r="DO31">
        <v>506</v>
      </c>
      <c r="DP31" s="216"/>
    </row>
    <row r="32" spans="2:120" ht="46.5" customHeight="1" x14ac:dyDescent="0.25">
      <c r="B32" s="725" t="s">
        <v>224</v>
      </c>
      <c r="C32" s="726"/>
      <c r="D32" s="75" t="s">
        <v>225</v>
      </c>
      <c r="E32" s="300">
        <v>1</v>
      </c>
      <c r="F32" s="301"/>
      <c r="G32" s="76">
        <v>1</v>
      </c>
      <c r="H32" s="75">
        <v>100</v>
      </c>
      <c r="I32" s="76">
        <v>1</v>
      </c>
      <c r="J32" s="75">
        <v>100</v>
      </c>
      <c r="K32" s="76">
        <v>1</v>
      </c>
      <c r="L32" s="75">
        <v>100</v>
      </c>
      <c r="M32" s="76">
        <v>1</v>
      </c>
      <c r="N32" s="75">
        <v>100</v>
      </c>
      <c r="O32" s="76">
        <v>1</v>
      </c>
      <c r="P32" s="75">
        <v>100</v>
      </c>
      <c r="Q32" s="76">
        <v>1</v>
      </c>
      <c r="R32" s="75">
        <v>100</v>
      </c>
      <c r="S32" s="546" t="s">
        <v>226</v>
      </c>
      <c r="T32" s="547"/>
      <c r="U32" s="547"/>
      <c r="V32" s="547"/>
      <c r="W32" s="547"/>
      <c r="X32" s="547"/>
      <c r="Y32" s="299"/>
      <c r="Z32" s="548" t="s">
        <v>219</v>
      </c>
      <c r="AA32" s="672"/>
      <c r="DL32" s="202" t="s">
        <v>386</v>
      </c>
      <c r="DM32" s="202" t="s">
        <v>387</v>
      </c>
      <c r="DN32" s="196" t="s">
        <v>388</v>
      </c>
      <c r="DO32" s="117">
        <v>18</v>
      </c>
      <c r="DP32" s="216"/>
    </row>
    <row r="33" spans="2:120" ht="90" customHeight="1" x14ac:dyDescent="0.25">
      <c r="B33" s="725" t="s">
        <v>227</v>
      </c>
      <c r="C33" s="726"/>
      <c r="D33" s="75" t="s">
        <v>228</v>
      </c>
      <c r="E33" s="300" t="s">
        <v>229</v>
      </c>
      <c r="F33" s="301"/>
      <c r="G33" s="75">
        <v>98</v>
      </c>
      <c r="H33" s="77">
        <v>100</v>
      </c>
      <c r="I33" s="119">
        <f>((4+90+35)/(4+90+37))*100</f>
        <v>98.473282442748086</v>
      </c>
      <c r="J33" s="119">
        <f>(I33*H33)/G33</f>
        <v>100.4829412681103</v>
      </c>
      <c r="K33" s="75">
        <v>98</v>
      </c>
      <c r="L33" s="77">
        <v>100</v>
      </c>
      <c r="M33" s="119">
        <f>((11+74+33)/(11+74+35))*100</f>
        <v>98.333333333333329</v>
      </c>
      <c r="N33" s="75">
        <f>(M33*L33)/K33</f>
        <v>100.34013605442176</v>
      </c>
      <c r="O33" s="75">
        <v>98</v>
      </c>
      <c r="P33" s="77">
        <v>100</v>
      </c>
      <c r="Q33" s="119">
        <f>((6+106+34)/(6+106+36))*100</f>
        <v>98.648648648648646</v>
      </c>
      <c r="R33" s="75">
        <f>(Q33*P33)/O33</f>
        <v>100.66188637617209</v>
      </c>
      <c r="S33" s="546" t="s">
        <v>230</v>
      </c>
      <c r="T33" s="547"/>
      <c r="U33" s="547"/>
      <c r="V33" s="547"/>
      <c r="W33" s="547"/>
      <c r="X33" s="547"/>
      <c r="Y33" s="299"/>
      <c r="Z33" s="548" t="s">
        <v>219</v>
      </c>
      <c r="AA33" s="672"/>
      <c r="DL33" s="203" t="s">
        <v>389</v>
      </c>
      <c r="DM33" s="117"/>
      <c r="DN33" s="117"/>
      <c r="DO33" s="117"/>
      <c r="DP33" s="216"/>
    </row>
    <row r="34" spans="2:120" ht="115.5" customHeight="1" thickBot="1" x14ac:dyDescent="0.3">
      <c r="B34" s="727" t="s">
        <v>231</v>
      </c>
      <c r="C34" s="322"/>
      <c r="D34" s="75" t="s">
        <v>232</v>
      </c>
      <c r="E34" s="300">
        <v>150</v>
      </c>
      <c r="F34" s="301"/>
      <c r="G34" s="78"/>
      <c r="H34" s="78"/>
      <c r="I34" s="75">
        <v>54</v>
      </c>
      <c r="J34" s="120">
        <f>(I34*P34)/O34</f>
        <v>36</v>
      </c>
      <c r="K34" s="78"/>
      <c r="L34" s="78"/>
      <c r="M34" s="75">
        <v>64</v>
      </c>
      <c r="N34" s="120">
        <f>(M34*P34)/O34</f>
        <v>42.666666666666664</v>
      </c>
      <c r="O34" s="75">
        <v>150</v>
      </c>
      <c r="P34" s="77">
        <v>100</v>
      </c>
      <c r="Q34" s="75">
        <v>94</v>
      </c>
      <c r="R34" s="75">
        <f>(Q34*P34)/O34</f>
        <v>62.666666666666664</v>
      </c>
      <c r="S34" s="546" t="s">
        <v>233</v>
      </c>
      <c r="T34" s="547"/>
      <c r="U34" s="547"/>
      <c r="V34" s="547"/>
      <c r="W34" s="547"/>
      <c r="X34" s="547"/>
      <c r="Y34" s="299"/>
      <c r="Z34" s="548" t="s">
        <v>182</v>
      </c>
      <c r="AA34" s="672"/>
      <c r="DL34" s="194" t="s">
        <v>248</v>
      </c>
      <c r="DM34" s="194" t="s">
        <v>390</v>
      </c>
      <c r="DN34" s="196" t="s">
        <v>391</v>
      </c>
      <c r="DO34" s="117">
        <v>2789</v>
      </c>
      <c r="DP34" s="216"/>
    </row>
    <row r="35" spans="2:120" ht="15.75" customHeight="1" thickBot="1" x14ac:dyDescent="0.3">
      <c r="B35" s="719" t="s">
        <v>118</v>
      </c>
      <c r="C35" s="576"/>
      <c r="D35" s="576"/>
      <c r="E35" s="576"/>
      <c r="F35" s="576"/>
      <c r="G35" s="576"/>
      <c r="H35" s="576"/>
      <c r="I35" s="576"/>
      <c r="J35" s="576"/>
      <c r="K35" s="576"/>
      <c r="L35" s="576"/>
      <c r="M35" s="576"/>
      <c r="N35" s="576"/>
      <c r="O35" s="576"/>
      <c r="P35" s="576"/>
      <c r="Q35" s="576"/>
      <c r="R35" s="576"/>
      <c r="S35" s="576"/>
      <c r="T35" s="576"/>
      <c r="U35" s="576"/>
      <c r="V35" s="576"/>
      <c r="W35" s="576"/>
      <c r="X35" s="576"/>
      <c r="Y35" s="576"/>
      <c r="Z35" s="576"/>
      <c r="AA35" s="720"/>
      <c r="DL35" s="204" t="s">
        <v>299</v>
      </c>
      <c r="DM35" s="204" t="s">
        <v>150</v>
      </c>
      <c r="DN35" s="204" t="s">
        <v>311</v>
      </c>
      <c r="DO35"/>
      <c r="DP35" s="216"/>
    </row>
    <row r="36" spans="2:120" ht="115.5" customHeight="1" thickBot="1" x14ac:dyDescent="0.3">
      <c r="B36" s="667"/>
      <c r="C36" s="289"/>
      <c r="D36" s="289"/>
      <c r="E36" s="289"/>
      <c r="F36" s="289"/>
      <c r="G36" s="289"/>
      <c r="H36" s="289"/>
      <c r="I36" s="289"/>
      <c r="J36" s="289"/>
      <c r="K36" s="289"/>
      <c r="L36" s="289"/>
      <c r="M36" s="289"/>
      <c r="N36" s="289"/>
      <c r="O36" s="289"/>
      <c r="P36" s="289"/>
      <c r="Q36" s="289"/>
      <c r="R36" s="289"/>
      <c r="S36" s="289"/>
      <c r="T36" s="289"/>
      <c r="U36" s="289"/>
      <c r="V36" s="289"/>
      <c r="W36" s="289"/>
      <c r="X36" s="289"/>
      <c r="Y36" s="289"/>
      <c r="Z36" s="289"/>
      <c r="AA36" s="668"/>
      <c r="DL36" s="187" t="s">
        <v>261</v>
      </c>
      <c r="DM36" s="187" t="s">
        <v>392</v>
      </c>
      <c r="DN36" s="205" t="s">
        <v>393</v>
      </c>
      <c r="DO36">
        <v>1960</v>
      </c>
      <c r="DP36" s="216"/>
    </row>
    <row r="37" spans="2:120" ht="191.25" customHeight="1" x14ac:dyDescent="0.25">
      <c r="B37" s="129"/>
      <c r="C37" s="64"/>
      <c r="D37" s="64"/>
      <c r="E37" s="64"/>
      <c r="F37" s="64"/>
      <c r="G37" s="64"/>
      <c r="H37" s="64"/>
      <c r="I37" s="64"/>
      <c r="J37" s="64"/>
      <c r="K37" s="64"/>
      <c r="L37" s="64"/>
      <c r="M37" s="64"/>
      <c r="N37" s="64"/>
      <c r="O37" s="64"/>
      <c r="P37" s="64"/>
      <c r="Q37" s="64"/>
      <c r="R37" s="64"/>
      <c r="S37" s="64"/>
      <c r="T37" s="64"/>
      <c r="U37" s="64"/>
      <c r="V37" s="64"/>
      <c r="W37" s="64"/>
      <c r="X37" s="64"/>
      <c r="Y37" s="64"/>
      <c r="Z37" s="64"/>
      <c r="AA37" s="130"/>
      <c r="DL37" s="184" t="s">
        <v>262</v>
      </c>
      <c r="DM37" s="184" t="s">
        <v>394</v>
      </c>
      <c r="DN37" s="165" t="s">
        <v>251</v>
      </c>
      <c r="DO37">
        <v>69292</v>
      </c>
      <c r="DP37" s="216"/>
    </row>
    <row r="38" spans="2:120" ht="30" customHeight="1" x14ac:dyDescent="0.25">
      <c r="B38" s="659" t="s">
        <v>63</v>
      </c>
      <c r="C38" s="292"/>
      <c r="D38" s="292"/>
      <c r="E38" s="292"/>
      <c r="F38" s="64"/>
      <c r="G38" s="64"/>
      <c r="H38" s="64"/>
      <c r="I38" s="64"/>
      <c r="J38" s="64"/>
      <c r="K38" s="64"/>
      <c r="L38" s="64"/>
      <c r="M38" s="64"/>
      <c r="N38" s="64"/>
      <c r="O38" s="64"/>
      <c r="P38" s="64"/>
      <c r="Q38" s="292" t="s">
        <v>234</v>
      </c>
      <c r="R38" s="292"/>
      <c r="S38" s="292"/>
      <c r="T38" s="292"/>
      <c r="U38" s="292"/>
      <c r="V38" s="292"/>
      <c r="W38" s="292"/>
      <c r="X38" s="292"/>
      <c r="Y38" s="292"/>
      <c r="Z38" s="292"/>
      <c r="AA38" s="660"/>
      <c r="DL38" s="155" t="s">
        <v>336</v>
      </c>
      <c r="DM38"/>
      <c r="DN38"/>
      <c r="DO38"/>
      <c r="DP38" s="216"/>
    </row>
    <row r="39" spans="2:120" ht="15.75" customHeight="1" thickBot="1" x14ac:dyDescent="0.3">
      <c r="B39" s="721" t="s">
        <v>64</v>
      </c>
      <c r="C39" s="722"/>
      <c r="D39" s="722"/>
      <c r="E39" s="722"/>
      <c r="F39" s="134"/>
      <c r="G39" s="134"/>
      <c r="H39" s="134"/>
      <c r="I39" s="134"/>
      <c r="J39" s="134"/>
      <c r="K39" s="134"/>
      <c r="L39" s="134"/>
      <c r="M39" s="134"/>
      <c r="N39" s="134"/>
      <c r="O39" s="134"/>
      <c r="P39" s="134"/>
      <c r="Q39" s="723" t="s">
        <v>235</v>
      </c>
      <c r="R39" s="723"/>
      <c r="S39" s="723"/>
      <c r="T39" s="723"/>
      <c r="U39" s="723"/>
      <c r="V39" s="723"/>
      <c r="W39" s="723"/>
      <c r="X39" s="723"/>
      <c r="Y39" s="723"/>
      <c r="Z39" s="723"/>
      <c r="AA39" s="724"/>
      <c r="DL39" s="164" t="s">
        <v>80</v>
      </c>
      <c r="DM39"/>
      <c r="DN39"/>
      <c r="DO39"/>
      <c r="DP39" s="216"/>
    </row>
    <row r="40" spans="2:120" ht="15" customHeight="1" x14ac:dyDescent="0.25">
      <c r="B40" s="135"/>
      <c r="C40" s="136"/>
      <c r="D40" s="136"/>
      <c r="E40" s="136"/>
      <c r="F40" s="137"/>
      <c r="G40" s="137"/>
      <c r="H40" s="137"/>
      <c r="I40" s="137"/>
      <c r="J40" s="137"/>
      <c r="K40" s="137"/>
      <c r="L40" s="137"/>
      <c r="M40" s="137"/>
      <c r="N40" s="137"/>
      <c r="O40" s="137"/>
      <c r="P40" s="137"/>
      <c r="Q40" s="138"/>
      <c r="R40" s="138"/>
      <c r="S40" s="138"/>
      <c r="T40" s="138"/>
      <c r="U40" s="138"/>
      <c r="V40" s="138"/>
      <c r="W40" s="138"/>
      <c r="X40" s="138"/>
      <c r="Y40" s="138"/>
      <c r="Z40" s="138"/>
      <c r="AA40" s="139"/>
      <c r="DL40" s="165" t="s">
        <v>190</v>
      </c>
      <c r="DM40"/>
      <c r="DN40"/>
      <c r="DO40"/>
      <c r="DP40" s="216"/>
    </row>
    <row r="41" spans="2:120" ht="15.75" customHeight="1" thickBot="1" x14ac:dyDescent="0.3">
      <c r="B41" s="140"/>
      <c r="C41" s="134"/>
      <c r="D41" s="134"/>
      <c r="E41" s="134"/>
      <c r="F41" s="134"/>
      <c r="G41" s="134"/>
      <c r="H41" s="134"/>
      <c r="I41" s="134"/>
      <c r="J41" s="134"/>
      <c r="K41" s="134"/>
      <c r="L41" s="134"/>
      <c r="M41" s="134"/>
      <c r="N41" s="134"/>
      <c r="O41" s="134"/>
      <c r="P41" s="134"/>
      <c r="Q41" s="134"/>
      <c r="R41" s="134"/>
      <c r="S41" s="134"/>
      <c r="T41" s="134"/>
      <c r="U41" s="134"/>
      <c r="V41" s="134"/>
      <c r="W41" s="134"/>
      <c r="X41" s="134"/>
      <c r="Y41" s="134"/>
      <c r="Z41" s="134"/>
      <c r="AA41" s="141"/>
      <c r="DL41" s="164" t="s">
        <v>146</v>
      </c>
      <c r="DM41"/>
      <c r="DN41"/>
      <c r="DO41"/>
      <c r="DP41" s="216"/>
    </row>
    <row r="42" spans="2:120" x14ac:dyDescent="0.25">
      <c r="B42" s="707" t="s">
        <v>121</v>
      </c>
      <c r="C42" s="708"/>
      <c r="D42" s="708"/>
      <c r="E42" s="708"/>
      <c r="F42" s="708"/>
      <c r="G42" s="708"/>
      <c r="H42" s="708"/>
      <c r="I42" s="708"/>
      <c r="J42" s="708"/>
      <c r="K42" s="708"/>
      <c r="L42" s="708"/>
      <c r="M42" s="708"/>
      <c r="N42" s="708"/>
      <c r="O42" s="708"/>
      <c r="P42" s="708"/>
      <c r="Q42" s="708"/>
      <c r="R42" s="708"/>
      <c r="S42" s="708"/>
      <c r="T42" s="708"/>
      <c r="U42" s="708"/>
      <c r="V42" s="708"/>
      <c r="W42" s="708"/>
      <c r="X42" s="708"/>
      <c r="Y42" s="708"/>
      <c r="Z42" s="708"/>
      <c r="AA42" s="709"/>
    </row>
    <row r="43" spans="2:120" x14ac:dyDescent="0.25">
      <c r="B43" s="127"/>
      <c r="C43" s="61"/>
      <c r="D43" s="61"/>
      <c r="E43" s="61"/>
      <c r="F43" s="61"/>
      <c r="G43" s="61"/>
      <c r="H43" s="61"/>
      <c r="I43" s="61"/>
      <c r="J43" s="61"/>
      <c r="K43" s="61"/>
      <c r="L43" s="61"/>
      <c r="M43" s="61"/>
      <c r="N43" s="61"/>
      <c r="O43" s="61"/>
      <c r="P43" s="61"/>
      <c r="Q43" s="61"/>
      <c r="R43" s="61"/>
      <c r="S43" s="61"/>
      <c r="T43" s="61"/>
      <c r="U43" s="61"/>
      <c r="V43" s="61"/>
      <c r="W43" s="61"/>
      <c r="X43" s="61"/>
      <c r="Y43" s="61"/>
      <c r="Z43" s="61"/>
      <c r="AA43" s="128"/>
    </row>
    <row r="44" spans="2:120" x14ac:dyDescent="0.25">
      <c r="B44" s="710" t="s">
        <v>75</v>
      </c>
      <c r="C44" s="460"/>
      <c r="D44" s="460"/>
      <c r="E44" s="460"/>
      <c r="F44" s="460"/>
      <c r="G44" s="460"/>
      <c r="H44" s="460"/>
      <c r="I44" s="460"/>
      <c r="J44" s="460"/>
      <c r="K44" s="460"/>
      <c r="L44" s="460"/>
      <c r="M44" s="460"/>
      <c r="N44" s="460"/>
      <c r="O44" s="460"/>
      <c r="P44" s="460"/>
      <c r="Q44" s="460"/>
      <c r="R44" s="460"/>
      <c r="S44" s="460"/>
      <c r="T44" s="460"/>
      <c r="U44" s="460"/>
      <c r="V44" s="460"/>
      <c r="W44" s="460"/>
      <c r="X44" s="460"/>
      <c r="Y44" s="460"/>
      <c r="Z44" s="460"/>
      <c r="AA44" s="711"/>
    </row>
    <row r="45" spans="2:120" x14ac:dyDescent="0.25">
      <c r="B45" s="129"/>
      <c r="C45" s="64"/>
      <c r="D45" s="64"/>
      <c r="E45" s="64"/>
      <c r="F45" s="64"/>
      <c r="G45" s="64"/>
      <c r="H45" s="64"/>
      <c r="I45" s="64"/>
      <c r="J45" s="64"/>
      <c r="K45" s="64"/>
      <c r="L45" s="64"/>
      <c r="M45" s="64"/>
      <c r="N45" s="64"/>
      <c r="O45" s="64"/>
      <c r="P45" s="64"/>
      <c r="Q45" s="64"/>
      <c r="R45" s="64"/>
      <c r="S45" s="64"/>
      <c r="T45" s="64"/>
      <c r="U45" s="64"/>
      <c r="V45" s="64"/>
      <c r="W45" s="64"/>
      <c r="X45" s="64"/>
      <c r="Y45" s="64"/>
      <c r="Z45" s="64"/>
      <c r="AA45" s="130"/>
    </row>
    <row r="46" spans="2:120" x14ac:dyDescent="0.25">
      <c r="B46" s="712" t="s">
        <v>122</v>
      </c>
      <c r="C46" s="463"/>
      <c r="D46" s="463"/>
      <c r="E46" s="463"/>
      <c r="F46" s="463"/>
      <c r="G46" s="463"/>
      <c r="H46" s="463"/>
      <c r="I46" s="463"/>
      <c r="J46" s="463"/>
      <c r="K46" s="463"/>
      <c r="L46" s="463"/>
      <c r="M46" s="463"/>
      <c r="N46" s="463"/>
      <c r="O46" s="463"/>
      <c r="P46" s="463"/>
      <c r="Q46" s="463"/>
      <c r="R46" s="463"/>
      <c r="S46" s="463"/>
      <c r="T46" s="463"/>
      <c r="U46" s="463"/>
      <c r="V46" s="463"/>
      <c r="W46" s="463"/>
      <c r="X46" s="463"/>
      <c r="Y46" s="463"/>
      <c r="Z46" s="463"/>
      <c r="AA46" s="713"/>
    </row>
    <row r="47" spans="2:120" ht="15.75" thickBot="1" x14ac:dyDescent="0.3">
      <c r="B47" s="129"/>
      <c r="C47" s="64"/>
      <c r="D47" s="64"/>
      <c r="E47" s="64"/>
      <c r="F47" s="64"/>
      <c r="G47" s="64"/>
      <c r="H47" s="64"/>
      <c r="I47" s="64"/>
      <c r="J47" s="64"/>
      <c r="K47" s="64"/>
      <c r="L47" s="64"/>
      <c r="M47" s="64"/>
      <c r="N47" s="64"/>
      <c r="O47" s="64"/>
      <c r="P47" s="64"/>
      <c r="Q47" s="64"/>
      <c r="R47" s="64"/>
      <c r="S47" s="64"/>
      <c r="T47" s="64"/>
      <c r="U47" s="64"/>
      <c r="V47" s="64"/>
      <c r="W47" s="64"/>
      <c r="X47" s="64"/>
      <c r="Y47" s="64"/>
      <c r="Z47" s="64"/>
      <c r="AA47" s="130"/>
    </row>
    <row r="48" spans="2:120" ht="15.75" thickTop="1" x14ac:dyDescent="0.25">
      <c r="B48" s="714" t="s">
        <v>236</v>
      </c>
      <c r="C48" s="466"/>
      <c r="D48" s="466"/>
      <c r="E48" s="466"/>
      <c r="F48" s="466"/>
      <c r="G48" s="466"/>
      <c r="H48" s="466"/>
      <c r="I48" s="466"/>
      <c r="J48" s="466"/>
      <c r="K48" s="466"/>
      <c r="L48" s="466"/>
      <c r="M48" s="466"/>
      <c r="N48" s="466"/>
      <c r="O48" s="466"/>
      <c r="P48" s="467"/>
      <c r="Q48" s="474" t="s">
        <v>78</v>
      </c>
      <c r="R48" s="475"/>
      <c r="S48" s="475"/>
      <c r="T48" s="475"/>
      <c r="U48" s="475"/>
      <c r="V48" s="475"/>
      <c r="W48" s="475"/>
      <c r="X48" s="475"/>
      <c r="Y48" s="356" t="s">
        <v>79</v>
      </c>
      <c r="Z48" s="357"/>
      <c r="AA48" s="681"/>
    </row>
    <row r="49" spans="2:27" x14ac:dyDescent="0.25">
      <c r="B49" s="715"/>
      <c r="C49" s="469"/>
      <c r="D49" s="469"/>
      <c r="E49" s="469"/>
      <c r="F49" s="469"/>
      <c r="G49" s="469"/>
      <c r="H49" s="469"/>
      <c r="I49" s="469"/>
      <c r="J49" s="469"/>
      <c r="K49" s="469"/>
      <c r="L49" s="469"/>
      <c r="M49" s="469"/>
      <c r="N49" s="469"/>
      <c r="O49" s="469"/>
      <c r="P49" s="470"/>
      <c r="Q49" s="569"/>
      <c r="R49" s="570"/>
      <c r="S49" s="570"/>
      <c r="T49" s="570"/>
      <c r="U49" s="570"/>
      <c r="V49" s="570"/>
      <c r="W49" s="570"/>
      <c r="X49" s="570"/>
      <c r="Y49" s="571"/>
      <c r="Z49" s="365"/>
      <c r="AA49" s="683"/>
    </row>
    <row r="50" spans="2:27" x14ac:dyDescent="0.25">
      <c r="B50" s="715"/>
      <c r="C50" s="469"/>
      <c r="D50" s="469"/>
      <c r="E50" s="469"/>
      <c r="F50" s="469"/>
      <c r="G50" s="469"/>
      <c r="H50" s="469"/>
      <c r="I50" s="469"/>
      <c r="J50" s="469"/>
      <c r="K50" s="469"/>
      <c r="L50" s="469"/>
      <c r="M50" s="469"/>
      <c r="N50" s="469"/>
      <c r="O50" s="469"/>
      <c r="P50" s="470"/>
      <c r="Q50" s="572">
        <v>2</v>
      </c>
      <c r="R50" s="573"/>
      <c r="S50" s="573"/>
      <c r="T50" s="573"/>
      <c r="U50" s="573"/>
      <c r="V50" s="573"/>
      <c r="W50" s="573"/>
      <c r="X50" s="574"/>
      <c r="Y50" s="486" t="s">
        <v>61</v>
      </c>
      <c r="Z50" s="487"/>
      <c r="AA50" s="717"/>
    </row>
    <row r="51" spans="2:27" x14ac:dyDescent="0.25">
      <c r="B51" s="716"/>
      <c r="C51" s="472"/>
      <c r="D51" s="472"/>
      <c r="E51" s="472"/>
      <c r="F51" s="472"/>
      <c r="G51" s="472"/>
      <c r="H51" s="472"/>
      <c r="I51" s="472"/>
      <c r="J51" s="472"/>
      <c r="K51" s="472"/>
      <c r="L51" s="472"/>
      <c r="M51" s="472"/>
      <c r="N51" s="472"/>
      <c r="O51" s="472"/>
      <c r="P51" s="473"/>
      <c r="Q51" s="483"/>
      <c r="R51" s="484"/>
      <c r="S51" s="484"/>
      <c r="T51" s="484"/>
      <c r="U51" s="484"/>
      <c r="V51" s="484"/>
      <c r="W51" s="484"/>
      <c r="X51" s="485"/>
      <c r="Y51" s="489"/>
      <c r="Z51" s="490"/>
      <c r="AA51" s="718"/>
    </row>
    <row r="52" spans="2:27" ht="15" customHeight="1" x14ac:dyDescent="0.25">
      <c r="B52" s="692" t="s">
        <v>167</v>
      </c>
      <c r="C52" s="533"/>
      <c r="D52" s="533"/>
      <c r="E52" s="533"/>
      <c r="F52" s="533"/>
      <c r="G52" s="533"/>
      <c r="H52" s="533"/>
      <c r="I52" s="533"/>
      <c r="J52" s="533"/>
      <c r="K52" s="533"/>
      <c r="L52" s="533"/>
      <c r="M52" s="533"/>
      <c r="N52" s="533"/>
      <c r="O52" s="533"/>
      <c r="P52" s="533"/>
      <c r="Q52" s="533"/>
      <c r="R52" s="533"/>
      <c r="S52" s="533"/>
      <c r="T52" s="533"/>
      <c r="U52" s="533"/>
      <c r="V52" s="533"/>
      <c r="W52" s="533"/>
      <c r="X52" s="533"/>
      <c r="Y52" s="533"/>
      <c r="Z52" s="533"/>
      <c r="AA52" s="693"/>
    </row>
    <row r="53" spans="2:27" x14ac:dyDescent="0.25">
      <c r="B53" s="694"/>
      <c r="C53" s="533"/>
      <c r="D53" s="533"/>
      <c r="E53" s="533"/>
      <c r="F53" s="533"/>
      <c r="G53" s="533"/>
      <c r="H53" s="533"/>
      <c r="I53" s="533"/>
      <c r="J53" s="533"/>
      <c r="K53" s="533"/>
      <c r="L53" s="533"/>
      <c r="M53" s="533"/>
      <c r="N53" s="533"/>
      <c r="O53" s="533"/>
      <c r="P53" s="533"/>
      <c r="Q53" s="533"/>
      <c r="R53" s="533"/>
      <c r="S53" s="533"/>
      <c r="T53" s="533"/>
      <c r="U53" s="533"/>
      <c r="V53" s="533"/>
      <c r="W53" s="533"/>
      <c r="X53" s="533"/>
      <c r="Y53" s="533"/>
      <c r="Z53" s="533"/>
      <c r="AA53" s="693"/>
    </row>
    <row r="54" spans="2:27" x14ac:dyDescent="0.25">
      <c r="B54" s="695" t="s">
        <v>82</v>
      </c>
      <c r="C54" s="442"/>
      <c r="D54" s="442"/>
      <c r="E54" s="442"/>
      <c r="F54" s="442"/>
      <c r="G54" s="442"/>
      <c r="H54" s="442"/>
      <c r="I54" s="442"/>
      <c r="J54" s="442"/>
      <c r="K54" s="442"/>
      <c r="L54" s="442"/>
      <c r="M54" s="442"/>
      <c r="N54" s="442"/>
      <c r="O54" s="442"/>
      <c r="P54" s="442"/>
      <c r="Q54" s="442"/>
      <c r="R54" s="442"/>
      <c r="S54" s="442"/>
      <c r="T54" s="442"/>
      <c r="U54" s="442"/>
      <c r="V54" s="442"/>
      <c r="W54" s="442"/>
      <c r="X54" s="442"/>
      <c r="Y54" s="442"/>
      <c r="Z54" s="442"/>
      <c r="AA54" s="696"/>
    </row>
    <row r="55" spans="2:27" x14ac:dyDescent="0.25">
      <c r="B55" s="697" t="s">
        <v>83</v>
      </c>
      <c r="C55" s="445"/>
      <c r="D55" s="445"/>
      <c r="E55" s="445"/>
      <c r="F55" s="445"/>
      <c r="G55" s="445"/>
      <c r="H55" s="445"/>
      <c r="I55" s="445"/>
      <c r="J55" s="445"/>
      <c r="K55" s="445"/>
      <c r="L55" s="445"/>
      <c r="M55" s="445"/>
      <c r="N55" s="445"/>
      <c r="O55" s="445"/>
      <c r="P55" s="445"/>
      <c r="Q55" s="445"/>
      <c r="R55" s="445"/>
      <c r="S55" s="445"/>
      <c r="T55" s="445"/>
      <c r="U55" s="445"/>
      <c r="V55" s="445"/>
      <c r="W55" s="445"/>
      <c r="X55" s="445"/>
      <c r="Y55" s="445"/>
      <c r="Z55" s="445"/>
      <c r="AA55" s="698"/>
    </row>
    <row r="56" spans="2:27" ht="15.75" thickBot="1" x14ac:dyDescent="0.3">
      <c r="B56" s="699" t="s">
        <v>237</v>
      </c>
      <c r="C56" s="448"/>
      <c r="D56" s="448"/>
      <c r="E56" s="448"/>
      <c r="F56" s="448"/>
      <c r="G56" s="448"/>
      <c r="H56" s="448"/>
      <c r="I56" s="448"/>
      <c r="J56" s="448"/>
      <c r="K56" s="448"/>
      <c r="L56" s="448"/>
      <c r="M56" s="448"/>
      <c r="N56" s="448"/>
      <c r="O56" s="448"/>
      <c r="P56" s="448"/>
      <c r="Q56" s="448"/>
      <c r="R56" s="448"/>
      <c r="S56" s="448"/>
      <c r="T56" s="448"/>
      <c r="U56" s="448"/>
      <c r="V56" s="448"/>
      <c r="W56" s="448"/>
      <c r="X56" s="448"/>
      <c r="Y56" s="448"/>
      <c r="Z56" s="448"/>
      <c r="AA56" s="700"/>
    </row>
    <row r="57" spans="2:27" ht="17.25" thickTop="1" thickBot="1" x14ac:dyDescent="0.3">
      <c r="B57" s="701" t="s">
        <v>85</v>
      </c>
      <c r="C57" s="451"/>
      <c r="D57" s="451"/>
      <c r="E57" s="451"/>
      <c r="F57" s="451"/>
      <c r="G57" s="451"/>
      <c r="H57" s="451"/>
      <c r="I57" s="451"/>
      <c r="J57" s="451"/>
      <c r="K57" s="451"/>
      <c r="L57" s="451"/>
      <c r="M57" s="451"/>
      <c r="N57" s="451"/>
      <c r="O57" s="451"/>
      <c r="P57" s="451"/>
      <c r="Q57" s="451"/>
      <c r="R57" s="451"/>
      <c r="S57" s="451"/>
      <c r="T57" s="451"/>
      <c r="U57" s="451"/>
      <c r="V57" s="451"/>
      <c r="W57" s="451"/>
      <c r="X57" s="451"/>
      <c r="Y57" s="451"/>
      <c r="Z57" s="451"/>
      <c r="AA57" s="702"/>
    </row>
    <row r="58" spans="2:27" ht="24" thickTop="1" thickBot="1" x14ac:dyDescent="0.3">
      <c r="B58" s="131" t="s">
        <v>86</v>
      </c>
      <c r="C58" s="132" t="s">
        <v>150</v>
      </c>
      <c r="D58" s="133" t="s">
        <v>60</v>
      </c>
      <c r="E58" s="656" t="s">
        <v>206</v>
      </c>
      <c r="F58" s="657"/>
      <c r="G58" s="657"/>
      <c r="H58" s="657"/>
      <c r="I58" s="658"/>
      <c r="J58" s="385" t="s">
        <v>89</v>
      </c>
      <c r="K58" s="386"/>
      <c r="L58" s="386"/>
      <c r="M58" s="386"/>
      <c r="N58" s="386"/>
      <c r="O58" s="386"/>
      <c r="P58" s="386"/>
      <c r="Q58" s="386"/>
      <c r="R58" s="386"/>
      <c r="S58" s="386"/>
      <c r="T58" s="386"/>
      <c r="U58" s="386"/>
      <c r="V58" s="703" t="s">
        <v>126</v>
      </c>
      <c r="W58" s="334"/>
      <c r="X58" s="334"/>
      <c r="Y58" s="334"/>
      <c r="Z58" s="334"/>
      <c r="AA58" s="704"/>
    </row>
    <row r="59" spans="2:27" ht="16.5" thickTop="1" thickBot="1" x14ac:dyDescent="0.3">
      <c r="B59" s="689" t="s">
        <v>238</v>
      </c>
      <c r="C59" s="453" t="str">
        <f>(IF(B59="Número de estudiantes inscritos en programas de intercambio o movilidad  en instituciones extranjeras",DM25,
IF(B59="Número de estudiantes extranjeros inscritos en programas de intercambio en nuestras instituciones",DM26,
IF(B59="Número de profesores extranjeros en programas de intercambio en instituciones nacionales",DM27,
IF(B59="Número de profesores en programas de intercambio en instituciones internacionales",DM28,
IF(B59="Número de programas de lengua extranjera que se imparten en la institución",DM29,
IF(B59="Porcentaje de profesores que imparten una lengua extranjera y que están certificados",DM30,
IF(B59="Número de convenios firmados con Universidades extranjeras para la movilidad estudiantil",DM31,IF(B59="Participación de la institución como U-BIS",DM32)))))))))</f>
        <v>Número de estudiantes inscritos en programas de intercambio o movilidad  en instituciones extranjeras</v>
      </c>
      <c r="D59" s="420" t="str">
        <f>(IF(B59="Número de estudiantes inscritos en programas de intercambio o movilidad  en instituciones extranjeras",DN25,
IF(B59="Número de estudiantes extranjeros inscritos en programas de intercambio en nuestras instituciones",DN26,
IF(B59="Número de profesores extranjeros en programas de intercambio en instituciones nacionales",DN27,
IF(B59="Número de profesores en programas de intercambio en instituciones internacionales",DN28,
IF(B59="Número de programas de lengua extranjera que se imparten en la institución",DN29,
IF(B59="Porcentaje de profesores que imparten una lengua extranjera y que están certificados",DN30,
IF(B59="Número de convenios firmados con Universidades extranjeras para la movilidad estudiantil",DN31,IF(B59="Participación de la institución como U-BIS",DN32)))))))))</f>
        <v>Estudiantes</v>
      </c>
      <c r="E59" s="423">
        <f>(IF(B59="Número de estudiantes inscritos en programas de intercambio o movilidad  en instituciones extranjeras",DO25,
IF(B59="Número de estudiantes extranjeros inscritos en programas de intercambio en nuestras instituciones",DO26,
IF(B59="Número de profesores extranjeros en programas de intercambio en instituciones nacionales",DO27,
IF(B59="Número de profesores en programas de intercambio en instituciones internacionales",DO28,
IF(B59="Número de programas de lengua extranjera que se imparten en la institución",DO29,
IF(B59="Porcentaje de profesores que imparten una lengua extranjera y que están certificados",DO30,
IF(B59="Número de convenios firmados con Universidades extranjeras para la movilidad estudiantil",DO31,IF(B59="Participación de la institución como U-BIS",DO32)))))))))</f>
        <v>3441</v>
      </c>
      <c r="F59" s="424"/>
      <c r="G59" s="424"/>
      <c r="H59" s="424"/>
      <c r="I59" s="425"/>
      <c r="J59" s="432">
        <v>2016</v>
      </c>
      <c r="K59" s="433"/>
      <c r="L59" s="433"/>
      <c r="M59" s="433"/>
      <c r="N59" s="433"/>
      <c r="O59" s="434"/>
      <c r="P59" s="432">
        <v>2017</v>
      </c>
      <c r="Q59" s="433"/>
      <c r="R59" s="433"/>
      <c r="S59" s="433"/>
      <c r="T59" s="433"/>
      <c r="U59" s="433"/>
      <c r="V59" s="705"/>
      <c r="W59" s="337"/>
      <c r="X59" s="337"/>
      <c r="Y59" s="337"/>
      <c r="Z59" s="337"/>
      <c r="AA59" s="706"/>
    </row>
    <row r="60" spans="2:27" ht="16.5" thickTop="1" thickBot="1" x14ac:dyDescent="0.3">
      <c r="B60" s="690"/>
      <c r="C60" s="454"/>
      <c r="D60" s="421"/>
      <c r="E60" s="426"/>
      <c r="F60" s="427"/>
      <c r="G60" s="427"/>
      <c r="H60" s="427"/>
      <c r="I60" s="428"/>
      <c r="J60" s="408" t="s">
        <v>92</v>
      </c>
      <c r="K60" s="409"/>
      <c r="L60" s="410"/>
      <c r="M60" s="411" t="s">
        <v>93</v>
      </c>
      <c r="N60" s="412"/>
      <c r="O60" s="413"/>
      <c r="P60" s="408" t="s">
        <v>94</v>
      </c>
      <c r="Q60" s="409"/>
      <c r="R60" s="410"/>
      <c r="S60" s="411" t="s">
        <v>95</v>
      </c>
      <c r="T60" s="412"/>
      <c r="U60" s="413"/>
      <c r="V60" s="373" t="s">
        <v>96</v>
      </c>
      <c r="W60" s="374"/>
      <c r="X60" s="375"/>
      <c r="Y60" s="411" t="s">
        <v>97</v>
      </c>
      <c r="Z60" s="412"/>
      <c r="AA60" s="684"/>
    </row>
    <row r="61" spans="2:27" ht="16.5" thickTop="1" thickBot="1" x14ac:dyDescent="0.3">
      <c r="B61" s="691"/>
      <c r="C61" s="562"/>
      <c r="D61" s="563"/>
      <c r="E61" s="564"/>
      <c r="F61" s="565"/>
      <c r="G61" s="565"/>
      <c r="H61" s="565"/>
      <c r="I61" s="566"/>
      <c r="J61" s="555">
        <v>67</v>
      </c>
      <c r="K61" s="556"/>
      <c r="L61" s="557"/>
      <c r="M61" s="558"/>
      <c r="N61" s="559"/>
      <c r="O61" s="560"/>
      <c r="P61" s="555">
        <v>38</v>
      </c>
      <c r="Q61" s="556"/>
      <c r="R61" s="557"/>
      <c r="S61" s="558"/>
      <c r="T61" s="559"/>
      <c r="U61" s="560"/>
      <c r="V61" s="555">
        <v>58</v>
      </c>
      <c r="W61" s="556"/>
      <c r="X61" s="556"/>
      <c r="Y61" s="555"/>
      <c r="Z61" s="556"/>
      <c r="AA61" s="675"/>
    </row>
    <row r="62" spans="2:27" ht="24" thickTop="1" thickBot="1" x14ac:dyDescent="0.3">
      <c r="B62" s="142" t="s">
        <v>86</v>
      </c>
      <c r="C62" s="143" t="s">
        <v>150</v>
      </c>
      <c r="D62" s="144" t="s">
        <v>60</v>
      </c>
      <c r="E62" s="642" t="s">
        <v>206</v>
      </c>
      <c r="F62" s="643"/>
      <c r="G62" s="643"/>
      <c r="H62" s="643"/>
      <c r="I62" s="644"/>
      <c r="J62" s="516" t="s">
        <v>89</v>
      </c>
      <c r="K62" s="517"/>
      <c r="L62" s="517"/>
      <c r="M62" s="517"/>
      <c r="N62" s="517"/>
      <c r="O62" s="517"/>
      <c r="P62" s="517"/>
      <c r="Q62" s="517"/>
      <c r="R62" s="517"/>
      <c r="S62" s="517"/>
      <c r="T62" s="517"/>
      <c r="U62" s="517"/>
      <c r="V62" s="685" t="s">
        <v>126</v>
      </c>
      <c r="W62" s="374"/>
      <c r="X62" s="374"/>
      <c r="Y62" s="374"/>
      <c r="Z62" s="374"/>
      <c r="AA62" s="686"/>
    </row>
    <row r="63" spans="2:27" ht="16.5" thickTop="1" thickBot="1" x14ac:dyDescent="0.3">
      <c r="B63" s="689"/>
      <c r="C63" s="453"/>
      <c r="D63" s="420"/>
      <c r="E63" s="423"/>
      <c r="F63" s="424"/>
      <c r="G63" s="424"/>
      <c r="H63" s="424"/>
      <c r="I63" s="425"/>
      <c r="J63" s="432">
        <v>2016</v>
      </c>
      <c r="K63" s="433"/>
      <c r="L63" s="433"/>
      <c r="M63" s="433"/>
      <c r="N63" s="433"/>
      <c r="O63" s="434"/>
      <c r="P63" s="432">
        <v>2017</v>
      </c>
      <c r="Q63" s="433"/>
      <c r="R63" s="433"/>
      <c r="S63" s="433"/>
      <c r="T63" s="433"/>
      <c r="U63" s="433"/>
      <c r="V63" s="687"/>
      <c r="W63" s="377"/>
      <c r="X63" s="377"/>
      <c r="Y63" s="377"/>
      <c r="Z63" s="377"/>
      <c r="AA63" s="688"/>
    </row>
    <row r="64" spans="2:27" ht="16.5" thickTop="1" thickBot="1" x14ac:dyDescent="0.3">
      <c r="B64" s="690"/>
      <c r="C64" s="454"/>
      <c r="D64" s="421"/>
      <c r="E64" s="426"/>
      <c r="F64" s="427"/>
      <c r="G64" s="427"/>
      <c r="H64" s="427"/>
      <c r="I64" s="428"/>
      <c r="J64" s="408" t="s">
        <v>92</v>
      </c>
      <c r="K64" s="409"/>
      <c r="L64" s="410"/>
      <c r="M64" s="411" t="s">
        <v>93</v>
      </c>
      <c r="N64" s="412"/>
      <c r="O64" s="413"/>
      <c r="P64" s="408" t="s">
        <v>94</v>
      </c>
      <c r="Q64" s="409"/>
      <c r="R64" s="410"/>
      <c r="S64" s="411" t="s">
        <v>95</v>
      </c>
      <c r="T64" s="412"/>
      <c r="U64" s="413"/>
      <c r="V64" s="373" t="s">
        <v>96</v>
      </c>
      <c r="W64" s="374"/>
      <c r="X64" s="375"/>
      <c r="Y64" s="411" t="s">
        <v>97</v>
      </c>
      <c r="Z64" s="412"/>
      <c r="AA64" s="684"/>
    </row>
    <row r="65" spans="2:27" ht="15.75" thickTop="1" x14ac:dyDescent="0.25">
      <c r="B65" s="691"/>
      <c r="C65" s="562"/>
      <c r="D65" s="563"/>
      <c r="E65" s="564"/>
      <c r="F65" s="565"/>
      <c r="G65" s="565"/>
      <c r="H65" s="565"/>
      <c r="I65" s="566"/>
      <c r="J65" s="555"/>
      <c r="K65" s="556"/>
      <c r="L65" s="557"/>
      <c r="M65" s="558"/>
      <c r="N65" s="559"/>
      <c r="O65" s="560"/>
      <c r="P65" s="555"/>
      <c r="Q65" s="556"/>
      <c r="R65" s="557"/>
      <c r="S65" s="558"/>
      <c r="T65" s="559"/>
      <c r="U65" s="560"/>
      <c r="V65" s="555"/>
      <c r="W65" s="556"/>
      <c r="X65" s="556"/>
      <c r="Y65" s="555"/>
      <c r="Z65" s="556"/>
      <c r="AA65" s="675"/>
    </row>
    <row r="66" spans="2:27" ht="15.75" thickBot="1" x14ac:dyDescent="0.3">
      <c r="B66" s="676" t="s">
        <v>99</v>
      </c>
      <c r="C66" s="340"/>
      <c r="D66" s="552" t="s">
        <v>239</v>
      </c>
      <c r="E66" s="553"/>
      <c r="F66" s="553"/>
      <c r="G66" s="553"/>
      <c r="H66" s="553"/>
      <c r="I66" s="553"/>
      <c r="J66" s="553"/>
      <c r="K66" s="553"/>
      <c r="L66" s="553"/>
      <c r="M66" s="553"/>
      <c r="N66" s="553"/>
      <c r="O66" s="553"/>
      <c r="P66" s="553"/>
      <c r="Q66" s="553"/>
      <c r="R66" s="553"/>
      <c r="S66" s="553"/>
      <c r="T66" s="553"/>
      <c r="U66" s="553"/>
      <c r="V66" s="553"/>
      <c r="W66" s="553"/>
      <c r="X66" s="553"/>
      <c r="Y66" s="553"/>
      <c r="Z66" s="553"/>
      <c r="AA66" s="677"/>
    </row>
    <row r="67" spans="2:27" ht="17.25" thickTop="1" thickBot="1" x14ac:dyDescent="0.3">
      <c r="B67" s="678" t="s">
        <v>101</v>
      </c>
      <c r="C67" s="345"/>
      <c r="D67" s="345"/>
      <c r="E67" s="345"/>
      <c r="F67" s="345"/>
      <c r="G67" s="346"/>
      <c r="H67" s="346"/>
      <c r="I67" s="346"/>
      <c r="J67" s="346"/>
      <c r="K67" s="346"/>
      <c r="L67" s="346"/>
      <c r="M67" s="346"/>
      <c r="N67" s="346"/>
      <c r="O67" s="346"/>
      <c r="P67" s="346"/>
      <c r="Q67" s="346"/>
      <c r="R67" s="346"/>
      <c r="S67" s="346"/>
      <c r="T67" s="346"/>
      <c r="U67" s="346"/>
      <c r="V67" s="346"/>
      <c r="W67" s="346"/>
      <c r="X67" s="346"/>
      <c r="Y67" s="346"/>
      <c r="Z67" s="345"/>
      <c r="AA67" s="679"/>
    </row>
    <row r="68" spans="2:27" ht="15.75" thickTop="1" x14ac:dyDescent="0.25">
      <c r="B68" s="680" t="s">
        <v>102</v>
      </c>
      <c r="C68" s="349"/>
      <c r="D68" s="350" t="s">
        <v>60</v>
      </c>
      <c r="E68" s="349" t="s">
        <v>103</v>
      </c>
      <c r="F68" s="349"/>
      <c r="G68" s="353" t="s">
        <v>104</v>
      </c>
      <c r="H68" s="354"/>
      <c r="I68" s="354"/>
      <c r="J68" s="354"/>
      <c r="K68" s="354"/>
      <c r="L68" s="354"/>
      <c r="M68" s="354"/>
      <c r="N68" s="354"/>
      <c r="O68" s="354"/>
      <c r="P68" s="354"/>
      <c r="Q68" s="354"/>
      <c r="R68" s="355"/>
      <c r="S68" s="356" t="s">
        <v>105</v>
      </c>
      <c r="T68" s="357"/>
      <c r="U68" s="357"/>
      <c r="V68" s="357"/>
      <c r="W68" s="357"/>
      <c r="X68" s="357"/>
      <c r="Y68" s="358"/>
      <c r="Z68" s="357" t="s">
        <v>153</v>
      </c>
      <c r="AA68" s="681"/>
    </row>
    <row r="69" spans="2:27" x14ac:dyDescent="0.25">
      <c r="B69" s="680"/>
      <c r="C69" s="349"/>
      <c r="D69" s="351"/>
      <c r="E69" s="349"/>
      <c r="F69" s="349"/>
      <c r="G69" s="327">
        <v>1</v>
      </c>
      <c r="H69" s="328"/>
      <c r="I69" s="328"/>
      <c r="J69" s="329"/>
      <c r="K69" s="327">
        <v>2</v>
      </c>
      <c r="L69" s="328"/>
      <c r="M69" s="328"/>
      <c r="N69" s="329"/>
      <c r="O69" s="327">
        <v>3</v>
      </c>
      <c r="P69" s="328"/>
      <c r="Q69" s="328"/>
      <c r="R69" s="329"/>
      <c r="S69" s="359"/>
      <c r="T69" s="360"/>
      <c r="U69" s="360"/>
      <c r="V69" s="360"/>
      <c r="W69" s="360"/>
      <c r="X69" s="360"/>
      <c r="Y69" s="361"/>
      <c r="Z69" s="360"/>
      <c r="AA69" s="682"/>
    </row>
    <row r="70" spans="2:27" ht="15.75" thickBot="1" x14ac:dyDescent="0.3">
      <c r="B70" s="680"/>
      <c r="C70" s="349"/>
      <c r="D70" s="352"/>
      <c r="E70" s="349"/>
      <c r="F70" s="349"/>
      <c r="G70" s="330" t="s">
        <v>107</v>
      </c>
      <c r="H70" s="331"/>
      <c r="I70" s="330" t="s">
        <v>108</v>
      </c>
      <c r="J70" s="331"/>
      <c r="K70" s="330" t="s">
        <v>107</v>
      </c>
      <c r="L70" s="331"/>
      <c r="M70" s="330" t="s">
        <v>108</v>
      </c>
      <c r="N70" s="331"/>
      <c r="O70" s="330" t="s">
        <v>107</v>
      </c>
      <c r="P70" s="332"/>
      <c r="Q70" s="330" t="s">
        <v>108</v>
      </c>
      <c r="R70" s="331"/>
      <c r="S70" s="362"/>
      <c r="T70" s="363"/>
      <c r="U70" s="363"/>
      <c r="V70" s="363"/>
      <c r="W70" s="363"/>
      <c r="X70" s="363"/>
      <c r="Y70" s="364"/>
      <c r="Z70" s="365"/>
      <c r="AA70" s="683"/>
    </row>
    <row r="71" spans="2:27" ht="15.75" thickTop="1" x14ac:dyDescent="0.25">
      <c r="B71" s="673"/>
      <c r="C71" s="315"/>
      <c r="D71" s="72"/>
      <c r="E71" s="316"/>
      <c r="F71" s="315"/>
      <c r="G71" s="74" t="s">
        <v>109</v>
      </c>
      <c r="H71" s="74" t="s">
        <v>110</v>
      </c>
      <c r="I71" s="74" t="s">
        <v>109</v>
      </c>
      <c r="J71" s="74" t="s">
        <v>110</v>
      </c>
      <c r="K71" s="74" t="s">
        <v>109</v>
      </c>
      <c r="L71" s="74" t="s">
        <v>110</v>
      </c>
      <c r="M71" s="74" t="s">
        <v>109</v>
      </c>
      <c r="N71" s="74" t="s">
        <v>110</v>
      </c>
      <c r="O71" s="74" t="s">
        <v>109</v>
      </c>
      <c r="P71" s="74" t="s">
        <v>110</v>
      </c>
      <c r="Q71" s="74" t="s">
        <v>109</v>
      </c>
      <c r="R71" s="74" t="s">
        <v>110</v>
      </c>
      <c r="S71" s="317"/>
      <c r="T71" s="318"/>
      <c r="U71" s="318"/>
      <c r="V71" s="318"/>
      <c r="W71" s="318"/>
      <c r="X71" s="318"/>
      <c r="Y71" s="319"/>
      <c r="Z71" s="316"/>
      <c r="AA71" s="674"/>
    </row>
    <row r="72" spans="2:27" ht="30" x14ac:dyDescent="0.25">
      <c r="B72" s="671" t="s">
        <v>240</v>
      </c>
      <c r="C72" s="508"/>
      <c r="D72" s="75" t="s">
        <v>241</v>
      </c>
      <c r="E72" s="323">
        <v>5</v>
      </c>
      <c r="F72" s="323"/>
      <c r="G72" s="78"/>
      <c r="H72" s="78"/>
      <c r="I72" s="75">
        <v>3</v>
      </c>
      <c r="J72" s="75">
        <f>(I72*P72)/O72</f>
        <v>60</v>
      </c>
      <c r="K72" s="78"/>
      <c r="L72" s="78"/>
      <c r="M72" s="75">
        <v>3</v>
      </c>
      <c r="N72" s="75">
        <f>(M72*P72)/O72</f>
        <v>60</v>
      </c>
      <c r="O72" s="75">
        <v>5</v>
      </c>
      <c r="P72" s="75">
        <v>100</v>
      </c>
      <c r="Q72" s="78"/>
      <c r="R72" s="78"/>
      <c r="S72" s="546" t="s">
        <v>242</v>
      </c>
      <c r="T72" s="547"/>
      <c r="U72" s="547"/>
      <c r="V72" s="547"/>
      <c r="W72" s="547"/>
      <c r="X72" s="547"/>
      <c r="Y72" s="299"/>
      <c r="Z72" s="548" t="s">
        <v>182</v>
      </c>
      <c r="AA72" s="672"/>
    </row>
    <row r="73" spans="2:27" ht="30" x14ac:dyDescent="0.25">
      <c r="B73" s="671" t="s">
        <v>243</v>
      </c>
      <c r="C73" s="508"/>
      <c r="D73" s="75" t="s">
        <v>133</v>
      </c>
      <c r="E73" s="323">
        <v>2</v>
      </c>
      <c r="F73" s="323"/>
      <c r="G73" s="78"/>
      <c r="H73" s="78"/>
      <c r="I73" s="75">
        <v>2</v>
      </c>
      <c r="J73" s="75">
        <v>100</v>
      </c>
      <c r="K73" s="75">
        <v>2</v>
      </c>
      <c r="L73" s="75">
        <v>100</v>
      </c>
      <c r="M73" s="75">
        <v>3</v>
      </c>
      <c r="N73" s="145">
        <f>(M73*L73)/K73</f>
        <v>150</v>
      </c>
      <c r="O73" s="78"/>
      <c r="P73" s="78"/>
      <c r="Q73" s="78"/>
      <c r="R73" s="78"/>
      <c r="S73" s="546" t="s">
        <v>244</v>
      </c>
      <c r="T73" s="547"/>
      <c r="U73" s="547"/>
      <c r="V73" s="547"/>
      <c r="W73" s="547"/>
      <c r="X73" s="547"/>
      <c r="Y73" s="299"/>
      <c r="Z73" s="548" t="s">
        <v>182</v>
      </c>
      <c r="AA73" s="672"/>
    </row>
    <row r="74" spans="2:27" x14ac:dyDescent="0.25">
      <c r="B74" s="669"/>
      <c r="C74" s="627"/>
      <c r="D74" s="105"/>
      <c r="E74" s="628"/>
      <c r="F74" s="627"/>
      <c r="G74" s="81"/>
      <c r="H74" s="81"/>
      <c r="I74" s="81"/>
      <c r="J74" s="81"/>
      <c r="K74" s="81"/>
      <c r="L74" s="81"/>
      <c r="M74" s="81"/>
      <c r="N74" s="81"/>
      <c r="O74" s="81"/>
      <c r="P74" s="81"/>
      <c r="Q74" s="81"/>
      <c r="R74" s="81"/>
      <c r="S74" s="629"/>
      <c r="T74" s="630"/>
      <c r="U74" s="630"/>
      <c r="V74" s="630"/>
      <c r="W74" s="630"/>
      <c r="X74" s="630"/>
      <c r="Y74" s="631"/>
      <c r="Z74" s="629"/>
      <c r="AA74" s="670"/>
    </row>
    <row r="75" spans="2:27" x14ac:dyDescent="0.25">
      <c r="B75" s="669"/>
      <c r="C75" s="627"/>
      <c r="D75" s="105"/>
      <c r="E75" s="628"/>
      <c r="F75" s="627"/>
      <c r="G75" s="81"/>
      <c r="H75" s="81"/>
      <c r="I75" s="81"/>
      <c r="J75" s="81"/>
      <c r="K75" s="81"/>
      <c r="L75" s="81"/>
      <c r="M75" s="81"/>
      <c r="N75" s="81"/>
      <c r="O75" s="81"/>
      <c r="P75" s="81"/>
      <c r="Q75" s="81"/>
      <c r="R75" s="81"/>
      <c r="S75" s="629"/>
      <c r="T75" s="630"/>
      <c r="U75" s="630"/>
      <c r="V75" s="630"/>
      <c r="W75" s="630"/>
      <c r="X75" s="630"/>
      <c r="Y75" s="631"/>
      <c r="Z75" s="629"/>
      <c r="AA75" s="670"/>
    </row>
    <row r="76" spans="2:27" x14ac:dyDescent="0.25">
      <c r="B76" s="669"/>
      <c r="C76" s="627"/>
      <c r="D76" s="105"/>
      <c r="E76" s="628"/>
      <c r="F76" s="627"/>
      <c r="G76" s="81"/>
      <c r="H76" s="81"/>
      <c r="I76" s="81"/>
      <c r="J76" s="81"/>
      <c r="K76" s="81"/>
      <c r="L76" s="81"/>
      <c r="M76" s="81"/>
      <c r="N76" s="81"/>
      <c r="O76" s="81"/>
      <c r="P76" s="81"/>
      <c r="Q76" s="81"/>
      <c r="R76" s="81"/>
      <c r="S76" s="629"/>
      <c r="T76" s="630"/>
      <c r="U76" s="630"/>
      <c r="V76" s="630"/>
      <c r="W76" s="630"/>
      <c r="X76" s="630"/>
      <c r="Y76" s="631"/>
      <c r="Z76" s="629"/>
      <c r="AA76" s="670"/>
    </row>
    <row r="77" spans="2:27" x14ac:dyDescent="0.25">
      <c r="B77" s="669"/>
      <c r="C77" s="627"/>
      <c r="D77" s="105"/>
      <c r="E77" s="628"/>
      <c r="F77" s="627"/>
      <c r="G77" s="81"/>
      <c r="H77" s="81"/>
      <c r="I77" s="81"/>
      <c r="J77" s="81"/>
      <c r="K77" s="81"/>
      <c r="L77" s="81"/>
      <c r="M77" s="81"/>
      <c r="N77" s="81"/>
      <c r="O77" s="81"/>
      <c r="P77" s="81"/>
      <c r="Q77" s="81"/>
      <c r="R77" s="81"/>
      <c r="S77" s="629"/>
      <c r="T77" s="630"/>
      <c r="U77" s="630"/>
      <c r="V77" s="630"/>
      <c r="W77" s="630"/>
      <c r="X77" s="630"/>
      <c r="Y77" s="631"/>
      <c r="Z77" s="629"/>
      <c r="AA77" s="670"/>
    </row>
    <row r="78" spans="2:27" x14ac:dyDescent="0.25">
      <c r="B78" s="669"/>
      <c r="C78" s="627"/>
      <c r="D78" s="105"/>
      <c r="E78" s="628"/>
      <c r="F78" s="627"/>
      <c r="G78" s="81"/>
      <c r="H78" s="81"/>
      <c r="I78" s="81"/>
      <c r="J78" s="81"/>
      <c r="K78" s="81"/>
      <c r="L78" s="81"/>
      <c r="M78" s="81"/>
      <c r="N78" s="81"/>
      <c r="O78" s="81"/>
      <c r="P78" s="81"/>
      <c r="Q78" s="81"/>
      <c r="R78" s="81"/>
      <c r="S78" s="629"/>
      <c r="T78" s="630"/>
      <c r="U78" s="630"/>
      <c r="V78" s="630"/>
      <c r="W78" s="630"/>
      <c r="X78" s="630"/>
      <c r="Y78" s="631"/>
      <c r="Z78" s="629"/>
      <c r="AA78" s="670"/>
    </row>
    <row r="79" spans="2:27" ht="15.75" thickBot="1" x14ac:dyDescent="0.3">
      <c r="B79" s="663"/>
      <c r="C79" s="540"/>
      <c r="D79" s="82"/>
      <c r="E79" s="540"/>
      <c r="F79" s="540"/>
      <c r="G79" s="83"/>
      <c r="H79" s="83"/>
      <c r="I79" s="83"/>
      <c r="J79" s="83"/>
      <c r="K79" s="83"/>
      <c r="L79" s="83"/>
      <c r="M79" s="83"/>
      <c r="N79" s="83"/>
      <c r="O79" s="83"/>
      <c r="P79" s="83"/>
      <c r="Q79" s="83"/>
      <c r="R79" s="83"/>
      <c r="S79" s="541"/>
      <c r="T79" s="542"/>
      <c r="U79" s="542"/>
      <c r="V79" s="542"/>
      <c r="W79" s="542"/>
      <c r="X79" s="542"/>
      <c r="Y79" s="543"/>
      <c r="Z79" s="541"/>
      <c r="AA79" s="664"/>
    </row>
    <row r="80" spans="2:27" ht="15.75" thickBot="1" x14ac:dyDescent="0.3">
      <c r="B80" s="665" t="s">
        <v>118</v>
      </c>
      <c r="C80" s="493"/>
      <c r="D80" s="493"/>
      <c r="E80" s="493"/>
      <c r="F80" s="493"/>
      <c r="G80" s="493"/>
      <c r="H80" s="493"/>
      <c r="I80" s="493"/>
      <c r="J80" s="493"/>
      <c r="K80" s="493"/>
      <c r="L80" s="493"/>
      <c r="M80" s="493"/>
      <c r="N80" s="493"/>
      <c r="O80" s="493"/>
      <c r="P80" s="493"/>
      <c r="Q80" s="493"/>
      <c r="R80" s="493"/>
      <c r="S80" s="493"/>
      <c r="T80" s="493"/>
      <c r="U80" s="493"/>
      <c r="V80" s="493"/>
      <c r="W80" s="493"/>
      <c r="X80" s="493"/>
      <c r="Y80" s="493"/>
      <c r="Z80" s="493"/>
      <c r="AA80" s="666"/>
    </row>
    <row r="81" spans="2:27" ht="15.75" thickBot="1" x14ac:dyDescent="0.3">
      <c r="B81" s="667"/>
      <c r="C81" s="289"/>
      <c r="D81" s="289"/>
      <c r="E81" s="289"/>
      <c r="F81" s="289"/>
      <c r="G81" s="289"/>
      <c r="H81" s="289"/>
      <c r="I81" s="289"/>
      <c r="J81" s="289"/>
      <c r="K81" s="289"/>
      <c r="L81" s="289"/>
      <c r="M81" s="289"/>
      <c r="N81" s="289"/>
      <c r="O81" s="289"/>
      <c r="P81" s="289"/>
      <c r="Q81" s="289"/>
      <c r="R81" s="289"/>
      <c r="S81" s="289"/>
      <c r="T81" s="289"/>
      <c r="U81" s="289"/>
      <c r="V81" s="289"/>
      <c r="W81" s="289"/>
      <c r="X81" s="289"/>
      <c r="Y81" s="289"/>
      <c r="Z81" s="289"/>
      <c r="AA81" s="668"/>
    </row>
    <row r="82" spans="2:27" x14ac:dyDescent="0.25">
      <c r="B82" s="146"/>
      <c r="C82" s="137"/>
      <c r="D82" s="137"/>
      <c r="E82" s="137"/>
      <c r="F82" s="137"/>
      <c r="G82" s="137"/>
      <c r="H82" s="137"/>
      <c r="I82" s="137"/>
      <c r="J82" s="137"/>
      <c r="K82" s="137"/>
      <c r="L82" s="137"/>
      <c r="M82" s="137"/>
      <c r="N82" s="137"/>
      <c r="O82" s="137"/>
      <c r="P82" s="137"/>
      <c r="Q82" s="137"/>
      <c r="R82" s="137"/>
      <c r="S82" s="137"/>
      <c r="T82" s="137"/>
      <c r="U82" s="137"/>
      <c r="V82" s="137"/>
      <c r="W82" s="137"/>
      <c r="X82" s="137"/>
      <c r="Y82" s="137"/>
      <c r="Z82" s="137"/>
      <c r="AA82" s="147"/>
    </row>
    <row r="83" spans="2:27" x14ac:dyDescent="0.25">
      <c r="B83" s="659" t="s">
        <v>63</v>
      </c>
      <c r="C83" s="292"/>
      <c r="D83" s="292"/>
      <c r="E83" s="292"/>
      <c r="F83" s="64"/>
      <c r="G83" s="64"/>
      <c r="H83" s="64"/>
      <c r="I83" s="64"/>
      <c r="J83" s="64"/>
      <c r="K83" s="64"/>
      <c r="L83" s="64"/>
      <c r="M83" s="64"/>
      <c r="N83" s="64"/>
      <c r="O83" s="64"/>
      <c r="P83" s="64"/>
      <c r="Q83" s="292" t="s">
        <v>119</v>
      </c>
      <c r="R83" s="292"/>
      <c r="S83" s="292"/>
      <c r="T83" s="292"/>
      <c r="U83" s="292"/>
      <c r="V83" s="292"/>
      <c r="W83" s="292"/>
      <c r="X83" s="292"/>
      <c r="Y83" s="292"/>
      <c r="Z83" s="292"/>
      <c r="AA83" s="660"/>
    </row>
    <row r="84" spans="2:27" x14ac:dyDescent="0.25">
      <c r="B84" s="661" t="s">
        <v>64</v>
      </c>
      <c r="C84" s="295"/>
      <c r="D84" s="295"/>
      <c r="E84" s="295"/>
      <c r="F84" s="64"/>
      <c r="G84" s="64"/>
      <c r="H84" s="64"/>
      <c r="I84" s="64"/>
      <c r="J84" s="64"/>
      <c r="K84" s="64"/>
      <c r="L84" s="64"/>
      <c r="M84" s="64"/>
      <c r="N84" s="64"/>
      <c r="O84" s="64"/>
      <c r="P84" s="64"/>
      <c r="Q84" s="296" t="s">
        <v>120</v>
      </c>
      <c r="R84" s="296"/>
      <c r="S84" s="296"/>
      <c r="T84" s="296"/>
      <c r="U84" s="296"/>
      <c r="V84" s="296"/>
      <c r="W84" s="296"/>
      <c r="X84" s="296"/>
      <c r="Y84" s="296"/>
      <c r="Z84" s="296"/>
      <c r="AA84" s="662"/>
    </row>
    <row r="85" spans="2:27" x14ac:dyDescent="0.25">
      <c r="B85" s="148"/>
      <c r="C85" s="85"/>
      <c r="D85" s="85"/>
      <c r="E85" s="85"/>
      <c r="F85" s="64"/>
      <c r="G85" s="64"/>
      <c r="H85" s="64"/>
      <c r="I85" s="64"/>
      <c r="J85" s="64"/>
      <c r="K85" s="64"/>
      <c r="L85" s="64"/>
      <c r="M85" s="64"/>
      <c r="N85" s="64"/>
      <c r="O85" s="64"/>
      <c r="P85" s="64"/>
      <c r="Q85" s="86"/>
      <c r="R85" s="86"/>
      <c r="S85" s="86"/>
      <c r="T85" s="86"/>
      <c r="U85" s="86"/>
      <c r="V85" s="86"/>
      <c r="W85" s="86"/>
      <c r="X85" s="86"/>
      <c r="Y85" s="86"/>
      <c r="Z85" s="86"/>
      <c r="AA85" s="149"/>
    </row>
    <row r="86" spans="2:27" ht="15.75" thickBot="1" x14ac:dyDescent="0.3">
      <c r="B86" s="140"/>
      <c r="C86" s="134"/>
      <c r="D86" s="134"/>
      <c r="E86" s="134"/>
      <c r="F86" s="134"/>
      <c r="G86" s="134"/>
      <c r="H86" s="134"/>
      <c r="I86" s="134"/>
      <c r="J86" s="134"/>
      <c r="K86" s="134"/>
      <c r="L86" s="134"/>
      <c r="M86" s="134"/>
      <c r="N86" s="134"/>
      <c r="O86" s="134"/>
      <c r="P86" s="134"/>
      <c r="Q86" s="134"/>
      <c r="R86" s="134"/>
      <c r="S86" s="134"/>
      <c r="T86" s="134"/>
      <c r="U86" s="134"/>
      <c r="V86" s="134"/>
      <c r="W86" s="134"/>
      <c r="X86" s="134"/>
      <c r="Y86" s="134"/>
      <c r="Z86" s="134"/>
      <c r="AA86" s="141"/>
    </row>
    <row r="87" spans="2:27" x14ac:dyDescent="0.25">
      <c r="B87" s="64"/>
      <c r="C87" s="64"/>
      <c r="D87" s="64"/>
      <c r="E87" s="64"/>
      <c r="F87" s="64"/>
      <c r="G87" s="64"/>
      <c r="H87" s="64"/>
      <c r="I87" s="64"/>
      <c r="J87" s="64"/>
      <c r="K87" s="64"/>
      <c r="L87" s="64"/>
      <c r="M87" s="64"/>
      <c r="N87" s="64"/>
      <c r="O87" s="64"/>
      <c r="P87" s="64"/>
      <c r="Q87" s="64"/>
      <c r="R87" s="64"/>
      <c r="S87" s="64"/>
      <c r="T87" s="64"/>
      <c r="U87" s="64"/>
      <c r="V87" s="64"/>
      <c r="W87" s="64"/>
      <c r="X87" s="64"/>
      <c r="Y87" s="64"/>
      <c r="Z87" s="64"/>
      <c r="AA87" s="64"/>
    </row>
    <row r="88" spans="2:27" ht="15.75" thickBot="1" x14ac:dyDescent="0.3">
      <c r="B88" s="89"/>
      <c r="C88" s="89"/>
      <c r="D88" s="89"/>
      <c r="E88" s="89"/>
      <c r="F88" s="89"/>
      <c r="G88" s="89"/>
      <c r="H88" s="89"/>
      <c r="I88" s="89"/>
      <c r="J88" s="89"/>
      <c r="K88" s="89"/>
      <c r="L88" s="89"/>
      <c r="M88" s="89"/>
      <c r="N88" s="89"/>
      <c r="O88" s="89"/>
      <c r="P88" s="89"/>
      <c r="Q88" s="89"/>
      <c r="R88" s="89"/>
      <c r="S88" s="89"/>
      <c r="T88" s="89"/>
      <c r="U88" s="89"/>
      <c r="V88" s="89"/>
      <c r="W88" s="89"/>
      <c r="X88" s="89"/>
      <c r="Y88" s="89"/>
      <c r="Z88" s="89"/>
      <c r="AA88" s="89"/>
    </row>
    <row r="89" spans="2:27" ht="15.75" thickTop="1" x14ac:dyDescent="0.25">
      <c r="B89" s="456" t="s">
        <v>121</v>
      </c>
      <c r="C89" s="457"/>
      <c r="D89" s="457"/>
      <c r="E89" s="457"/>
      <c r="F89" s="457"/>
      <c r="G89" s="457"/>
      <c r="H89" s="457"/>
      <c r="I89" s="457"/>
      <c r="J89" s="457"/>
      <c r="K89" s="457"/>
      <c r="L89" s="457"/>
      <c r="M89" s="457"/>
      <c r="N89" s="457"/>
      <c r="O89" s="457"/>
      <c r="P89" s="457"/>
      <c r="Q89" s="457"/>
      <c r="R89" s="457"/>
      <c r="S89" s="457"/>
      <c r="T89" s="457"/>
      <c r="U89" s="457"/>
      <c r="V89" s="457"/>
      <c r="W89" s="457"/>
      <c r="X89" s="457"/>
      <c r="Y89" s="457"/>
      <c r="Z89" s="457"/>
      <c r="AA89" s="458"/>
    </row>
    <row r="90" spans="2:27" x14ac:dyDescent="0.25">
      <c r="B90" s="60"/>
      <c r="C90" s="61"/>
      <c r="D90" s="61"/>
      <c r="E90" s="61"/>
      <c r="F90" s="61"/>
      <c r="G90" s="61"/>
      <c r="H90" s="61"/>
      <c r="I90" s="61"/>
      <c r="J90" s="61"/>
      <c r="K90" s="61"/>
      <c r="L90" s="61"/>
      <c r="M90" s="61"/>
      <c r="N90" s="61"/>
      <c r="O90" s="61"/>
      <c r="P90" s="61"/>
      <c r="Q90" s="61"/>
      <c r="R90" s="61"/>
      <c r="S90" s="61"/>
      <c r="T90" s="61"/>
      <c r="U90" s="61"/>
      <c r="V90" s="61"/>
      <c r="W90" s="61"/>
      <c r="X90" s="61"/>
      <c r="Y90" s="61"/>
      <c r="Z90" s="61"/>
      <c r="AA90" s="62"/>
    </row>
    <row r="91" spans="2:27" x14ac:dyDescent="0.25">
      <c r="B91" s="459" t="s">
        <v>75</v>
      </c>
      <c r="C91" s="460"/>
      <c r="D91" s="460"/>
      <c r="E91" s="460"/>
      <c r="F91" s="460"/>
      <c r="G91" s="460"/>
      <c r="H91" s="460"/>
      <c r="I91" s="460"/>
      <c r="J91" s="460"/>
      <c r="K91" s="460"/>
      <c r="L91" s="460"/>
      <c r="M91" s="460"/>
      <c r="N91" s="460"/>
      <c r="O91" s="460"/>
      <c r="P91" s="460"/>
      <c r="Q91" s="460"/>
      <c r="R91" s="460"/>
      <c r="S91" s="460"/>
      <c r="T91" s="460"/>
      <c r="U91" s="460"/>
      <c r="V91" s="460"/>
      <c r="W91" s="460"/>
      <c r="X91" s="460"/>
      <c r="Y91" s="460"/>
      <c r="Z91" s="460"/>
      <c r="AA91" s="461"/>
    </row>
    <row r="92" spans="2:27" x14ac:dyDescent="0.25">
      <c r="B92" s="63"/>
      <c r="C92" s="64"/>
      <c r="D92" s="64"/>
      <c r="E92" s="64"/>
      <c r="F92" s="64"/>
      <c r="G92" s="64"/>
      <c r="H92" s="64"/>
      <c r="I92" s="64"/>
      <c r="J92" s="64"/>
      <c r="K92" s="64"/>
      <c r="L92" s="64"/>
      <c r="M92" s="64"/>
      <c r="N92" s="64"/>
      <c r="O92" s="64"/>
      <c r="P92" s="64"/>
      <c r="Q92" s="64"/>
      <c r="R92" s="64"/>
      <c r="S92" s="64"/>
      <c r="T92" s="64"/>
      <c r="U92" s="64"/>
      <c r="V92" s="64"/>
      <c r="W92" s="64"/>
      <c r="X92" s="64"/>
      <c r="Y92" s="64"/>
      <c r="Z92" s="64"/>
      <c r="AA92" s="65"/>
    </row>
    <row r="93" spans="2:27" x14ac:dyDescent="0.25">
      <c r="B93" s="462" t="s">
        <v>122</v>
      </c>
      <c r="C93" s="463"/>
      <c r="D93" s="463"/>
      <c r="E93" s="463"/>
      <c r="F93" s="463"/>
      <c r="G93" s="463"/>
      <c r="H93" s="463"/>
      <c r="I93" s="463"/>
      <c r="J93" s="463"/>
      <c r="K93" s="463"/>
      <c r="L93" s="463"/>
      <c r="M93" s="463"/>
      <c r="N93" s="463"/>
      <c r="O93" s="463"/>
      <c r="P93" s="463"/>
      <c r="Q93" s="463"/>
      <c r="R93" s="463"/>
      <c r="S93" s="463"/>
      <c r="T93" s="463"/>
      <c r="U93" s="463"/>
      <c r="V93" s="463"/>
      <c r="W93" s="463"/>
      <c r="X93" s="463"/>
      <c r="Y93" s="463"/>
      <c r="Z93" s="463"/>
      <c r="AA93" s="464"/>
    </row>
    <row r="94" spans="2:27" ht="15.75" thickBot="1" x14ac:dyDescent="0.3">
      <c r="B94" s="63"/>
      <c r="C94" s="64"/>
      <c r="D94" s="64"/>
      <c r="E94" s="64"/>
      <c r="F94" s="64"/>
      <c r="G94" s="64"/>
      <c r="H94" s="64"/>
      <c r="I94" s="64"/>
      <c r="J94" s="64"/>
      <c r="K94" s="64"/>
      <c r="L94" s="64"/>
      <c r="M94" s="64"/>
      <c r="N94" s="64"/>
      <c r="O94" s="64"/>
      <c r="P94" s="64"/>
      <c r="Q94" s="64"/>
      <c r="R94" s="64"/>
      <c r="S94" s="64"/>
      <c r="T94" s="64"/>
      <c r="U94" s="64"/>
      <c r="V94" s="64"/>
      <c r="W94" s="64"/>
      <c r="X94" s="64"/>
      <c r="Y94" s="64"/>
      <c r="Z94" s="64"/>
      <c r="AA94" s="65"/>
    </row>
    <row r="95" spans="2:27" ht="15.75" thickTop="1" x14ac:dyDescent="0.25">
      <c r="B95" s="465" t="s">
        <v>245</v>
      </c>
      <c r="C95" s="466"/>
      <c r="D95" s="466"/>
      <c r="E95" s="466"/>
      <c r="F95" s="466"/>
      <c r="G95" s="466"/>
      <c r="H95" s="466"/>
      <c r="I95" s="466"/>
      <c r="J95" s="466"/>
      <c r="K95" s="466"/>
      <c r="L95" s="466"/>
      <c r="M95" s="466"/>
      <c r="N95" s="466"/>
      <c r="O95" s="466"/>
      <c r="P95" s="467"/>
      <c r="Q95" s="474" t="s">
        <v>135</v>
      </c>
      <c r="R95" s="475"/>
      <c r="S95" s="475"/>
      <c r="T95" s="475"/>
      <c r="U95" s="475"/>
      <c r="V95" s="475"/>
      <c r="W95" s="475"/>
      <c r="X95" s="624"/>
      <c r="Y95" s="356" t="s">
        <v>79</v>
      </c>
      <c r="Z95" s="357"/>
      <c r="AA95" s="358"/>
    </row>
    <row r="96" spans="2:27" x14ac:dyDescent="0.25">
      <c r="B96" s="468"/>
      <c r="C96" s="469"/>
      <c r="D96" s="469"/>
      <c r="E96" s="469"/>
      <c r="F96" s="469"/>
      <c r="G96" s="469"/>
      <c r="H96" s="469"/>
      <c r="I96" s="469"/>
      <c r="J96" s="469"/>
      <c r="K96" s="469"/>
      <c r="L96" s="469"/>
      <c r="M96" s="469"/>
      <c r="N96" s="469"/>
      <c r="O96" s="469"/>
      <c r="P96" s="470"/>
      <c r="Q96" s="569"/>
      <c r="R96" s="570"/>
      <c r="S96" s="570"/>
      <c r="T96" s="570"/>
      <c r="U96" s="570"/>
      <c r="V96" s="570"/>
      <c r="W96" s="570"/>
      <c r="X96" s="625"/>
      <c r="Y96" s="571"/>
      <c r="Z96" s="365"/>
      <c r="AA96" s="366"/>
    </row>
    <row r="97" spans="2:27" x14ac:dyDescent="0.25">
      <c r="B97" s="468"/>
      <c r="C97" s="469"/>
      <c r="D97" s="469"/>
      <c r="E97" s="469"/>
      <c r="F97" s="469"/>
      <c r="G97" s="469"/>
      <c r="H97" s="469"/>
      <c r="I97" s="469"/>
      <c r="J97" s="469"/>
      <c r="K97" s="469"/>
      <c r="L97" s="469"/>
      <c r="M97" s="469"/>
      <c r="N97" s="469"/>
      <c r="O97" s="469"/>
      <c r="P97" s="470"/>
      <c r="Q97" s="572">
        <v>2</v>
      </c>
      <c r="R97" s="573"/>
      <c r="S97" s="573"/>
      <c r="T97" s="573"/>
      <c r="U97" s="573"/>
      <c r="V97" s="573"/>
      <c r="W97" s="573"/>
      <c r="X97" s="574"/>
      <c r="Y97" s="486" t="s">
        <v>61</v>
      </c>
      <c r="Z97" s="487"/>
      <c r="AA97" s="488"/>
    </row>
    <row r="98" spans="2:27" x14ac:dyDescent="0.25">
      <c r="B98" s="471"/>
      <c r="C98" s="472"/>
      <c r="D98" s="472"/>
      <c r="E98" s="472"/>
      <c r="F98" s="472"/>
      <c r="G98" s="472"/>
      <c r="H98" s="472"/>
      <c r="I98" s="472"/>
      <c r="J98" s="472"/>
      <c r="K98" s="472"/>
      <c r="L98" s="472"/>
      <c r="M98" s="472"/>
      <c r="N98" s="472"/>
      <c r="O98" s="472"/>
      <c r="P98" s="473"/>
      <c r="Q98" s="483"/>
      <c r="R98" s="484"/>
      <c r="S98" s="484"/>
      <c r="T98" s="484"/>
      <c r="U98" s="484"/>
      <c r="V98" s="484"/>
      <c r="W98" s="484"/>
      <c r="X98" s="485"/>
      <c r="Y98" s="489"/>
      <c r="Z98" s="490"/>
      <c r="AA98" s="491"/>
    </row>
    <row r="99" spans="2:27" ht="15" customHeight="1" x14ac:dyDescent="0.25">
      <c r="B99" s="532" t="s">
        <v>147</v>
      </c>
      <c r="C99" s="533"/>
      <c r="D99" s="533"/>
      <c r="E99" s="533"/>
      <c r="F99" s="533"/>
      <c r="G99" s="533"/>
      <c r="H99" s="533"/>
      <c r="I99" s="533"/>
      <c r="J99" s="533"/>
      <c r="K99" s="533"/>
      <c r="L99" s="533"/>
      <c r="M99" s="533"/>
      <c r="N99" s="533"/>
      <c r="O99" s="533"/>
      <c r="P99" s="533"/>
      <c r="Q99" s="533"/>
      <c r="R99" s="533"/>
      <c r="S99" s="533"/>
      <c r="T99" s="533"/>
      <c r="U99" s="533"/>
      <c r="V99" s="533"/>
      <c r="W99" s="533"/>
      <c r="X99" s="533"/>
      <c r="Y99" s="533"/>
      <c r="Z99" s="533"/>
      <c r="AA99" s="534"/>
    </row>
    <row r="100" spans="2:27" x14ac:dyDescent="0.25">
      <c r="B100" s="535"/>
      <c r="C100" s="533"/>
      <c r="D100" s="533"/>
      <c r="E100" s="533"/>
      <c r="F100" s="533"/>
      <c r="G100" s="533"/>
      <c r="H100" s="533"/>
      <c r="I100" s="533"/>
      <c r="J100" s="533"/>
      <c r="K100" s="533"/>
      <c r="L100" s="533"/>
      <c r="M100" s="533"/>
      <c r="N100" s="533"/>
      <c r="O100" s="533"/>
      <c r="P100" s="533"/>
      <c r="Q100" s="533"/>
      <c r="R100" s="533"/>
      <c r="S100" s="533"/>
      <c r="T100" s="533"/>
      <c r="U100" s="533"/>
      <c r="V100" s="533"/>
      <c r="W100" s="533"/>
      <c r="X100" s="533"/>
      <c r="Y100" s="533"/>
      <c r="Z100" s="533"/>
      <c r="AA100" s="534"/>
    </row>
    <row r="101" spans="2:27" x14ac:dyDescent="0.25">
      <c r="B101" s="441" t="s">
        <v>246</v>
      </c>
      <c r="C101" s="442"/>
      <c r="D101" s="442"/>
      <c r="E101" s="442"/>
      <c r="F101" s="442"/>
      <c r="G101" s="442"/>
      <c r="H101" s="442"/>
      <c r="I101" s="442"/>
      <c r="J101" s="442"/>
      <c r="K101" s="442"/>
      <c r="L101" s="442"/>
      <c r="M101" s="442"/>
      <c r="N101" s="442"/>
      <c r="O101" s="442"/>
      <c r="P101" s="442"/>
      <c r="Q101" s="442"/>
      <c r="R101" s="442"/>
      <c r="S101" s="442"/>
      <c r="T101" s="442"/>
      <c r="U101" s="442"/>
      <c r="V101" s="442"/>
      <c r="W101" s="442"/>
      <c r="X101" s="442"/>
      <c r="Y101" s="442"/>
      <c r="Z101" s="442"/>
      <c r="AA101" s="443"/>
    </row>
    <row r="102" spans="2:27" x14ac:dyDescent="0.25">
      <c r="B102" s="444" t="s">
        <v>83</v>
      </c>
      <c r="C102" s="445"/>
      <c r="D102" s="445"/>
      <c r="E102" s="445"/>
      <c r="F102" s="445"/>
      <c r="G102" s="445"/>
      <c r="H102" s="445"/>
      <c r="I102" s="445"/>
      <c r="J102" s="445"/>
      <c r="K102" s="445"/>
      <c r="L102" s="445"/>
      <c r="M102" s="445"/>
      <c r="N102" s="445"/>
      <c r="O102" s="445"/>
      <c r="P102" s="445"/>
      <c r="Q102" s="445"/>
      <c r="R102" s="445"/>
      <c r="S102" s="445"/>
      <c r="T102" s="445"/>
      <c r="U102" s="445"/>
      <c r="V102" s="445"/>
      <c r="W102" s="445"/>
      <c r="X102" s="445"/>
      <c r="Y102" s="445"/>
      <c r="Z102" s="445"/>
      <c r="AA102" s="446"/>
    </row>
    <row r="103" spans="2:27" ht="15.75" thickBot="1" x14ac:dyDescent="0.3">
      <c r="B103" s="447" t="s">
        <v>247</v>
      </c>
      <c r="C103" s="448"/>
      <c r="D103" s="448"/>
      <c r="E103" s="448"/>
      <c r="F103" s="448"/>
      <c r="G103" s="448"/>
      <c r="H103" s="448"/>
      <c r="I103" s="448"/>
      <c r="J103" s="448"/>
      <c r="K103" s="448"/>
      <c r="L103" s="448"/>
      <c r="M103" s="448"/>
      <c r="N103" s="448"/>
      <c r="O103" s="448"/>
      <c r="P103" s="448"/>
      <c r="Q103" s="448"/>
      <c r="R103" s="448"/>
      <c r="S103" s="448"/>
      <c r="T103" s="448"/>
      <c r="U103" s="448"/>
      <c r="V103" s="448"/>
      <c r="W103" s="448"/>
      <c r="X103" s="448"/>
      <c r="Y103" s="448"/>
      <c r="Z103" s="448"/>
      <c r="AA103" s="449"/>
    </row>
    <row r="104" spans="2:27" ht="17.25" thickTop="1" thickBot="1" x14ac:dyDescent="0.3">
      <c r="B104" s="450" t="s">
        <v>85</v>
      </c>
      <c r="C104" s="451"/>
      <c r="D104" s="451"/>
      <c r="E104" s="451"/>
      <c r="F104" s="451"/>
      <c r="G104" s="451"/>
      <c r="H104" s="451"/>
      <c r="I104" s="451"/>
      <c r="J104" s="451"/>
      <c r="K104" s="451"/>
      <c r="L104" s="451"/>
      <c r="M104" s="451"/>
      <c r="N104" s="451"/>
      <c r="O104" s="451"/>
      <c r="P104" s="451"/>
      <c r="Q104" s="451"/>
      <c r="R104" s="451"/>
      <c r="S104" s="451"/>
      <c r="T104" s="451"/>
      <c r="U104" s="451"/>
      <c r="V104" s="451"/>
      <c r="W104" s="451"/>
      <c r="X104" s="451"/>
      <c r="Y104" s="451"/>
      <c r="Z104" s="451"/>
      <c r="AA104" s="452"/>
    </row>
    <row r="105" spans="2:27" ht="24" thickTop="1" thickBot="1" x14ac:dyDescent="0.3">
      <c r="B105" s="150" t="s">
        <v>86</v>
      </c>
      <c r="C105" s="132" t="s">
        <v>150</v>
      </c>
      <c r="D105" s="133" t="s">
        <v>60</v>
      </c>
      <c r="E105" s="656" t="s">
        <v>192</v>
      </c>
      <c r="F105" s="657"/>
      <c r="G105" s="657"/>
      <c r="H105" s="657"/>
      <c r="I105" s="658"/>
      <c r="J105" s="385" t="s">
        <v>89</v>
      </c>
      <c r="K105" s="386"/>
      <c r="L105" s="386"/>
      <c r="M105" s="386"/>
      <c r="N105" s="386"/>
      <c r="O105" s="386"/>
      <c r="P105" s="386"/>
      <c r="Q105" s="386"/>
      <c r="R105" s="386"/>
      <c r="S105" s="386"/>
      <c r="T105" s="386"/>
      <c r="U105" s="386"/>
      <c r="V105" s="356" t="s">
        <v>126</v>
      </c>
      <c r="W105" s="357"/>
      <c r="X105" s="357"/>
      <c r="Y105" s="357"/>
      <c r="Z105" s="357"/>
      <c r="AA105" s="358"/>
    </row>
    <row r="106" spans="2:27" ht="16.5" thickTop="1" thickBot="1" x14ac:dyDescent="0.3">
      <c r="B106" s="453" t="s">
        <v>248</v>
      </c>
      <c r="C106" s="453" t="str">
        <f>(IF(B106="Presentaciones artísticas y culturales",DM34,
IF(B106="Alumnos que participan en actividades culturales y artísticas",#REF!)))</f>
        <v>Número de presentaciones anuales de danza, múscia, teatro, festivales, entre otros</v>
      </c>
      <c r="D106" s="420" t="str">
        <f>(IF(B106="Presentaciones artísticas y culturales",DN34,
IF(B106="Alumnos que participan en actividades culturales y artísticas",#REF!)))</f>
        <v>Presentaciones</v>
      </c>
      <c r="E106" s="423">
        <f>(IF(B106="Presentaciones artísticas y culturales",DO34,
IF(B106="Alumnos que participan en actividades culturales y artísticas",#REF!)))</f>
        <v>2789</v>
      </c>
      <c r="F106" s="424"/>
      <c r="G106" s="424"/>
      <c r="H106" s="424"/>
      <c r="I106" s="425"/>
      <c r="J106" s="432">
        <v>2016</v>
      </c>
      <c r="K106" s="433"/>
      <c r="L106" s="433"/>
      <c r="M106" s="433"/>
      <c r="N106" s="433"/>
      <c r="O106" s="434"/>
      <c r="P106" s="432">
        <v>2017</v>
      </c>
      <c r="Q106" s="433"/>
      <c r="R106" s="433"/>
      <c r="S106" s="433"/>
      <c r="T106" s="433"/>
      <c r="U106" s="433"/>
      <c r="V106" s="362"/>
      <c r="W106" s="363"/>
      <c r="X106" s="363"/>
      <c r="Y106" s="363"/>
      <c r="Z106" s="363"/>
      <c r="AA106" s="364"/>
    </row>
    <row r="107" spans="2:27" ht="16.5" thickTop="1" thickBot="1" x14ac:dyDescent="0.3">
      <c r="B107" s="454"/>
      <c r="C107" s="454"/>
      <c r="D107" s="421"/>
      <c r="E107" s="426"/>
      <c r="F107" s="427"/>
      <c r="G107" s="427"/>
      <c r="H107" s="427"/>
      <c r="I107" s="428"/>
      <c r="J107" s="408" t="s">
        <v>92</v>
      </c>
      <c r="K107" s="409"/>
      <c r="L107" s="410"/>
      <c r="M107" s="411" t="s">
        <v>93</v>
      </c>
      <c r="N107" s="412"/>
      <c r="O107" s="413"/>
      <c r="P107" s="408" t="s">
        <v>94</v>
      </c>
      <c r="Q107" s="409"/>
      <c r="R107" s="410"/>
      <c r="S107" s="411" t="s">
        <v>95</v>
      </c>
      <c r="T107" s="412"/>
      <c r="U107" s="413"/>
      <c r="V107" s="408" t="s">
        <v>96</v>
      </c>
      <c r="W107" s="409"/>
      <c r="X107" s="410"/>
      <c r="Y107" s="411" t="s">
        <v>97</v>
      </c>
      <c r="Z107" s="412"/>
      <c r="AA107" s="413"/>
    </row>
    <row r="108" spans="2:27" ht="16.5" thickTop="1" thickBot="1" x14ac:dyDescent="0.3">
      <c r="B108" s="562"/>
      <c r="C108" s="562"/>
      <c r="D108" s="563"/>
      <c r="E108" s="564"/>
      <c r="F108" s="565"/>
      <c r="G108" s="565"/>
      <c r="H108" s="565"/>
      <c r="I108" s="566"/>
      <c r="J108" s="555">
        <v>276</v>
      </c>
      <c r="K108" s="556"/>
      <c r="L108" s="557"/>
      <c r="M108" s="558"/>
      <c r="N108" s="559"/>
      <c r="O108" s="560"/>
      <c r="P108" s="555">
        <v>170</v>
      </c>
      <c r="Q108" s="556"/>
      <c r="R108" s="557"/>
      <c r="S108" s="558"/>
      <c r="T108" s="559"/>
      <c r="U108" s="560"/>
      <c r="V108" s="555">
        <v>278</v>
      </c>
      <c r="W108" s="556"/>
      <c r="X108" s="557"/>
      <c r="Y108" s="555"/>
      <c r="Z108" s="556"/>
      <c r="AA108" s="557"/>
    </row>
    <row r="109" spans="2:27" ht="24" thickTop="1" thickBot="1" x14ac:dyDescent="0.3">
      <c r="B109" s="150" t="s">
        <v>86</v>
      </c>
      <c r="C109" s="132" t="s">
        <v>150</v>
      </c>
      <c r="D109" s="133" t="s">
        <v>60</v>
      </c>
      <c r="E109" s="656" t="s">
        <v>192</v>
      </c>
      <c r="F109" s="657"/>
      <c r="G109" s="657"/>
      <c r="H109" s="657"/>
      <c r="I109" s="658"/>
      <c r="J109" s="385" t="s">
        <v>89</v>
      </c>
      <c r="K109" s="386"/>
      <c r="L109" s="386"/>
      <c r="M109" s="386"/>
      <c r="N109" s="386"/>
      <c r="O109" s="386"/>
      <c r="P109" s="386"/>
      <c r="Q109" s="386"/>
      <c r="R109" s="386"/>
      <c r="S109" s="386"/>
      <c r="T109" s="386"/>
      <c r="U109" s="386"/>
      <c r="V109" s="356" t="s">
        <v>126</v>
      </c>
      <c r="W109" s="357"/>
      <c r="X109" s="357"/>
      <c r="Y109" s="357"/>
      <c r="Z109" s="357"/>
      <c r="AA109" s="358"/>
    </row>
    <row r="110" spans="2:27" ht="16.5" thickTop="1" thickBot="1" x14ac:dyDescent="0.3">
      <c r="B110" s="453" t="s">
        <v>249</v>
      </c>
      <c r="C110" s="453" t="s">
        <v>250</v>
      </c>
      <c r="D110" s="420" t="s">
        <v>251</v>
      </c>
      <c r="E110" s="423">
        <v>70842</v>
      </c>
      <c r="F110" s="424"/>
      <c r="G110" s="424"/>
      <c r="H110" s="424"/>
      <c r="I110" s="425"/>
      <c r="J110" s="432">
        <v>2016</v>
      </c>
      <c r="K110" s="433"/>
      <c r="L110" s="433"/>
      <c r="M110" s="433"/>
      <c r="N110" s="433"/>
      <c r="O110" s="434"/>
      <c r="P110" s="432">
        <v>2017</v>
      </c>
      <c r="Q110" s="433"/>
      <c r="R110" s="433"/>
      <c r="S110" s="433"/>
      <c r="T110" s="433"/>
      <c r="U110" s="433"/>
      <c r="V110" s="362"/>
      <c r="W110" s="363"/>
      <c r="X110" s="363"/>
      <c r="Y110" s="363"/>
      <c r="Z110" s="363"/>
      <c r="AA110" s="364"/>
    </row>
    <row r="111" spans="2:27" ht="16.5" thickTop="1" thickBot="1" x14ac:dyDescent="0.3">
      <c r="B111" s="454"/>
      <c r="C111" s="454"/>
      <c r="D111" s="421"/>
      <c r="E111" s="426"/>
      <c r="F111" s="427"/>
      <c r="G111" s="427"/>
      <c r="H111" s="427"/>
      <c r="I111" s="428"/>
      <c r="J111" s="408" t="s">
        <v>92</v>
      </c>
      <c r="K111" s="409"/>
      <c r="L111" s="410"/>
      <c r="M111" s="411" t="s">
        <v>93</v>
      </c>
      <c r="N111" s="412"/>
      <c r="O111" s="413"/>
      <c r="P111" s="408" t="s">
        <v>94</v>
      </c>
      <c r="Q111" s="409"/>
      <c r="R111" s="410"/>
      <c r="S111" s="411" t="s">
        <v>95</v>
      </c>
      <c r="T111" s="412"/>
      <c r="U111" s="413"/>
      <c r="V111" s="408" t="s">
        <v>96</v>
      </c>
      <c r="W111" s="409"/>
      <c r="X111" s="410"/>
      <c r="Y111" s="411" t="s">
        <v>97</v>
      </c>
      <c r="Z111" s="412"/>
      <c r="AA111" s="413"/>
    </row>
    <row r="112" spans="2:27" ht="15.75" thickTop="1" x14ac:dyDescent="0.25">
      <c r="B112" s="562"/>
      <c r="C112" s="562"/>
      <c r="D112" s="563"/>
      <c r="E112" s="564"/>
      <c r="F112" s="565"/>
      <c r="G112" s="565"/>
      <c r="H112" s="565"/>
      <c r="I112" s="566"/>
      <c r="J112" s="555">
        <v>536</v>
      </c>
      <c r="K112" s="556"/>
      <c r="L112" s="557"/>
      <c r="M112" s="636">
        <f>(536/5807)*100</f>
        <v>9.2302393662820741</v>
      </c>
      <c r="N112" s="637"/>
      <c r="O112" s="638"/>
      <c r="P112" s="555">
        <v>550</v>
      </c>
      <c r="Q112" s="556"/>
      <c r="R112" s="557"/>
      <c r="S112" s="636">
        <f>(550/6356)*100</f>
        <v>8.6532410320956572</v>
      </c>
      <c r="T112" s="637"/>
      <c r="U112" s="638"/>
      <c r="V112" s="555">
        <v>1887</v>
      </c>
      <c r="W112" s="556"/>
      <c r="X112" s="557"/>
      <c r="Y112" s="650">
        <f>(1887/6456)*100</f>
        <v>29.228624535315983</v>
      </c>
      <c r="Z112" s="550"/>
      <c r="AA112" s="551"/>
    </row>
    <row r="113" spans="2:27" ht="15.75" thickBot="1" x14ac:dyDescent="0.3">
      <c r="B113" s="651" t="s">
        <v>99</v>
      </c>
      <c r="C113" s="570"/>
      <c r="D113" s="652" t="s">
        <v>252</v>
      </c>
      <c r="E113" s="653"/>
      <c r="F113" s="653"/>
      <c r="G113" s="653"/>
      <c r="H113" s="653"/>
      <c r="I113" s="653"/>
      <c r="J113" s="653"/>
      <c r="K113" s="653"/>
      <c r="L113" s="653"/>
      <c r="M113" s="653"/>
      <c r="N113" s="653"/>
      <c r="O113" s="653"/>
      <c r="P113" s="653"/>
      <c r="Q113" s="653"/>
      <c r="R113" s="653"/>
      <c r="S113" s="653"/>
      <c r="T113" s="653"/>
      <c r="U113" s="653"/>
      <c r="V113" s="653"/>
      <c r="W113" s="654"/>
      <c r="X113" s="654"/>
      <c r="Y113" s="654"/>
      <c r="Z113" s="653"/>
      <c r="AA113" s="655"/>
    </row>
    <row r="114" spans="2:27" ht="17.25" thickTop="1" thickBot="1" x14ac:dyDescent="0.3">
      <c r="B114" s="344" t="s">
        <v>101</v>
      </c>
      <c r="C114" s="345"/>
      <c r="D114" s="345"/>
      <c r="E114" s="345"/>
      <c r="F114" s="345"/>
      <c r="G114" s="346"/>
      <c r="H114" s="346"/>
      <c r="I114" s="346"/>
      <c r="J114" s="346"/>
      <c r="K114" s="346"/>
      <c r="L114" s="346"/>
      <c r="M114" s="346"/>
      <c r="N114" s="346"/>
      <c r="O114" s="346"/>
      <c r="P114" s="346"/>
      <c r="Q114" s="346"/>
      <c r="R114" s="346"/>
      <c r="S114" s="346"/>
      <c r="T114" s="346"/>
      <c r="U114" s="346"/>
      <c r="V114" s="346"/>
      <c r="W114" s="346"/>
      <c r="X114" s="346"/>
      <c r="Y114" s="346"/>
      <c r="Z114" s="345"/>
      <c r="AA114" s="347"/>
    </row>
    <row r="115" spans="2:27" ht="15.75" thickTop="1" x14ac:dyDescent="0.25">
      <c r="B115" s="348" t="s">
        <v>102</v>
      </c>
      <c r="C115" s="349"/>
      <c r="D115" s="350" t="s">
        <v>60</v>
      </c>
      <c r="E115" s="349" t="s">
        <v>103</v>
      </c>
      <c r="F115" s="349"/>
      <c r="G115" s="353" t="s">
        <v>104</v>
      </c>
      <c r="H115" s="354"/>
      <c r="I115" s="354"/>
      <c r="J115" s="354"/>
      <c r="K115" s="354"/>
      <c r="L115" s="354"/>
      <c r="M115" s="354"/>
      <c r="N115" s="354"/>
      <c r="O115" s="354"/>
      <c r="P115" s="354"/>
      <c r="Q115" s="354"/>
      <c r="R115" s="355"/>
      <c r="S115" s="356" t="s">
        <v>105</v>
      </c>
      <c r="T115" s="357"/>
      <c r="U115" s="357"/>
      <c r="V115" s="357"/>
      <c r="W115" s="357"/>
      <c r="X115" s="357"/>
      <c r="Y115" s="358"/>
      <c r="Z115" s="357" t="s">
        <v>153</v>
      </c>
      <c r="AA115" s="358"/>
    </row>
    <row r="116" spans="2:27" x14ac:dyDescent="0.25">
      <c r="B116" s="348"/>
      <c r="C116" s="349"/>
      <c r="D116" s="351"/>
      <c r="E116" s="349"/>
      <c r="F116" s="349"/>
      <c r="G116" s="647">
        <v>1</v>
      </c>
      <c r="H116" s="648"/>
      <c r="I116" s="648"/>
      <c r="J116" s="649"/>
      <c r="K116" s="647">
        <v>2</v>
      </c>
      <c r="L116" s="648"/>
      <c r="M116" s="648"/>
      <c r="N116" s="649"/>
      <c r="O116" s="647">
        <v>3</v>
      </c>
      <c r="P116" s="648"/>
      <c r="Q116" s="648"/>
      <c r="R116" s="649"/>
      <c r="S116" s="359"/>
      <c r="T116" s="360"/>
      <c r="U116" s="360"/>
      <c r="V116" s="360"/>
      <c r="W116" s="360"/>
      <c r="X116" s="360"/>
      <c r="Y116" s="361"/>
      <c r="Z116" s="360"/>
      <c r="AA116" s="361"/>
    </row>
    <row r="117" spans="2:27" ht="15.75" thickBot="1" x14ac:dyDescent="0.3">
      <c r="B117" s="348"/>
      <c r="C117" s="349"/>
      <c r="D117" s="352"/>
      <c r="E117" s="349"/>
      <c r="F117" s="349"/>
      <c r="G117" s="330" t="s">
        <v>107</v>
      </c>
      <c r="H117" s="331"/>
      <c r="I117" s="330" t="s">
        <v>108</v>
      </c>
      <c r="J117" s="331"/>
      <c r="K117" s="330" t="s">
        <v>107</v>
      </c>
      <c r="L117" s="331"/>
      <c r="M117" s="330" t="s">
        <v>108</v>
      </c>
      <c r="N117" s="331"/>
      <c r="O117" s="330" t="s">
        <v>107</v>
      </c>
      <c r="P117" s="332"/>
      <c r="Q117" s="330" t="s">
        <v>108</v>
      </c>
      <c r="R117" s="331"/>
      <c r="S117" s="362"/>
      <c r="T117" s="363"/>
      <c r="U117" s="363"/>
      <c r="V117" s="363"/>
      <c r="W117" s="363"/>
      <c r="X117" s="363"/>
      <c r="Y117" s="364"/>
      <c r="Z117" s="365"/>
      <c r="AA117" s="366"/>
    </row>
    <row r="118" spans="2:27" ht="15.75" thickTop="1" x14ac:dyDescent="0.25">
      <c r="B118" s="314"/>
      <c r="C118" s="315"/>
      <c r="D118" s="72"/>
      <c r="E118" s="316"/>
      <c r="F118" s="315"/>
      <c r="G118" s="74" t="s">
        <v>109</v>
      </c>
      <c r="H118" s="74" t="s">
        <v>110</v>
      </c>
      <c r="I118" s="74" t="s">
        <v>109</v>
      </c>
      <c r="J118" s="74" t="s">
        <v>110</v>
      </c>
      <c r="K118" s="74" t="s">
        <v>109</v>
      </c>
      <c r="L118" s="74" t="s">
        <v>110</v>
      </c>
      <c r="M118" s="74" t="s">
        <v>109</v>
      </c>
      <c r="N118" s="74" t="s">
        <v>110</v>
      </c>
      <c r="O118" s="74" t="s">
        <v>109</v>
      </c>
      <c r="P118" s="74" t="s">
        <v>110</v>
      </c>
      <c r="Q118" s="74" t="s">
        <v>109</v>
      </c>
      <c r="R118" s="74" t="s">
        <v>110</v>
      </c>
      <c r="S118" s="317"/>
      <c r="T118" s="318"/>
      <c r="U118" s="318"/>
      <c r="V118" s="318"/>
      <c r="W118" s="318"/>
      <c r="X118" s="318"/>
      <c r="Y118" s="319"/>
      <c r="Z118" s="316"/>
      <c r="AA118" s="320"/>
    </row>
    <row r="119" spans="2:27" x14ac:dyDescent="0.25">
      <c r="B119" s="507" t="s">
        <v>253</v>
      </c>
      <c r="C119" s="508"/>
      <c r="D119" s="75" t="s">
        <v>254</v>
      </c>
      <c r="E119" s="323">
        <v>12</v>
      </c>
      <c r="F119" s="323"/>
      <c r="G119" s="75">
        <v>12</v>
      </c>
      <c r="H119" s="75">
        <v>100</v>
      </c>
      <c r="I119" s="75">
        <v>13</v>
      </c>
      <c r="J119" s="75">
        <f>(I119*H119)/G119</f>
        <v>108.33333333333333</v>
      </c>
      <c r="K119" s="75">
        <v>12</v>
      </c>
      <c r="L119" s="75">
        <v>100</v>
      </c>
      <c r="M119" s="75">
        <v>0</v>
      </c>
      <c r="N119" s="75">
        <v>0</v>
      </c>
      <c r="O119" s="75">
        <v>12</v>
      </c>
      <c r="P119" s="75">
        <v>100</v>
      </c>
      <c r="Q119" s="75">
        <v>0</v>
      </c>
      <c r="R119" s="75">
        <v>0</v>
      </c>
      <c r="S119" s="546" t="s">
        <v>255</v>
      </c>
      <c r="T119" s="547"/>
      <c r="U119" s="547"/>
      <c r="V119" s="547"/>
      <c r="W119" s="547"/>
      <c r="X119" s="547"/>
      <c r="Y119" s="299"/>
      <c r="Z119" s="548" t="s">
        <v>256</v>
      </c>
      <c r="AA119" s="549"/>
    </row>
    <row r="120" spans="2:27" x14ac:dyDescent="0.25">
      <c r="B120" s="645"/>
      <c r="C120" s="646"/>
      <c r="D120" s="105"/>
      <c r="E120" s="646"/>
      <c r="F120" s="646"/>
      <c r="G120" s="81"/>
      <c r="H120" s="81"/>
      <c r="I120" s="81"/>
      <c r="J120" s="81"/>
      <c r="K120" s="81"/>
      <c r="L120" s="81"/>
      <c r="M120" s="81"/>
      <c r="N120" s="81"/>
      <c r="O120" s="81"/>
      <c r="P120" s="81"/>
      <c r="Q120" s="81"/>
      <c r="R120" s="81"/>
      <c r="S120" s="629"/>
      <c r="T120" s="630"/>
      <c r="U120" s="630"/>
      <c r="V120" s="630"/>
      <c r="W120" s="630"/>
      <c r="X120" s="630"/>
      <c r="Y120" s="631"/>
      <c r="Z120" s="629"/>
      <c r="AA120" s="632"/>
    </row>
    <row r="121" spans="2:27" x14ac:dyDescent="0.25">
      <c r="B121" s="626"/>
      <c r="C121" s="627"/>
      <c r="D121" s="105"/>
      <c r="E121" s="628"/>
      <c r="F121" s="627"/>
      <c r="G121" s="81"/>
      <c r="H121" s="81"/>
      <c r="I121" s="81"/>
      <c r="J121" s="81"/>
      <c r="K121" s="81"/>
      <c r="L121" s="81"/>
      <c r="M121" s="81"/>
      <c r="N121" s="81"/>
      <c r="O121" s="81"/>
      <c r="P121" s="81"/>
      <c r="Q121" s="81"/>
      <c r="R121" s="81"/>
      <c r="S121" s="629"/>
      <c r="T121" s="630"/>
      <c r="U121" s="630"/>
      <c r="V121" s="630"/>
      <c r="W121" s="630"/>
      <c r="X121" s="630"/>
      <c r="Y121" s="631"/>
      <c r="Z121" s="629"/>
      <c r="AA121" s="632"/>
    </row>
    <row r="122" spans="2:27" ht="15.75" thickBot="1" x14ac:dyDescent="0.3">
      <c r="B122" s="539"/>
      <c r="C122" s="540"/>
      <c r="D122" s="82"/>
      <c r="E122" s="540"/>
      <c r="F122" s="540"/>
      <c r="G122" s="83"/>
      <c r="H122" s="83"/>
      <c r="I122" s="83"/>
      <c r="J122" s="83"/>
      <c r="K122" s="83"/>
      <c r="L122" s="83"/>
      <c r="M122" s="83"/>
      <c r="N122" s="83"/>
      <c r="O122" s="83"/>
      <c r="P122" s="83"/>
      <c r="Q122" s="83"/>
      <c r="R122" s="83"/>
      <c r="S122" s="541"/>
      <c r="T122" s="542"/>
      <c r="U122" s="542"/>
      <c r="V122" s="542"/>
      <c r="W122" s="542"/>
      <c r="X122" s="542"/>
      <c r="Y122" s="543"/>
      <c r="Z122" s="541"/>
      <c r="AA122" s="544"/>
    </row>
    <row r="123" spans="2:27" ht="15.75" thickBot="1" x14ac:dyDescent="0.3">
      <c r="B123" s="492" t="s">
        <v>118</v>
      </c>
      <c r="C123" s="493"/>
      <c r="D123" s="493"/>
      <c r="E123" s="493"/>
      <c r="F123" s="493"/>
      <c r="G123" s="493"/>
      <c r="H123" s="493"/>
      <c r="I123" s="493"/>
      <c r="J123" s="493"/>
      <c r="K123" s="493"/>
      <c r="L123" s="493"/>
      <c r="M123" s="493"/>
      <c r="N123" s="493"/>
      <c r="O123" s="493"/>
      <c r="P123" s="493"/>
      <c r="Q123" s="493"/>
      <c r="R123" s="493"/>
      <c r="S123" s="493"/>
      <c r="T123" s="493"/>
      <c r="U123" s="493"/>
      <c r="V123" s="493"/>
      <c r="W123" s="493"/>
      <c r="X123" s="493"/>
      <c r="Y123" s="493"/>
      <c r="Z123" s="493"/>
      <c r="AA123" s="494"/>
    </row>
    <row r="124" spans="2:27" ht="15.75" thickBot="1" x14ac:dyDescent="0.3">
      <c r="B124" s="288"/>
      <c r="C124" s="289"/>
      <c r="D124" s="289"/>
      <c r="E124" s="289"/>
      <c r="F124" s="289"/>
      <c r="G124" s="289"/>
      <c r="H124" s="289"/>
      <c r="I124" s="289"/>
      <c r="J124" s="289"/>
      <c r="K124" s="289"/>
      <c r="L124" s="289"/>
      <c r="M124" s="289"/>
      <c r="N124" s="289"/>
      <c r="O124" s="289"/>
      <c r="P124" s="289"/>
      <c r="Q124" s="289"/>
      <c r="R124" s="289"/>
      <c r="S124" s="289"/>
      <c r="T124" s="289"/>
      <c r="U124" s="289"/>
      <c r="V124" s="289"/>
      <c r="W124" s="289"/>
      <c r="X124" s="289"/>
      <c r="Y124" s="289"/>
      <c r="Z124" s="289"/>
      <c r="AA124" s="290"/>
    </row>
    <row r="125" spans="2:27" x14ac:dyDescent="0.25">
      <c r="B125" s="63"/>
      <c r="C125" s="64"/>
      <c r="D125" s="64"/>
      <c r="E125" s="64"/>
      <c r="F125" s="64"/>
      <c r="G125" s="64"/>
      <c r="H125" s="64"/>
      <c r="I125" s="64"/>
      <c r="J125" s="64"/>
      <c r="K125" s="64"/>
      <c r="L125" s="64"/>
      <c r="M125" s="64"/>
      <c r="N125" s="64"/>
      <c r="O125" s="64"/>
      <c r="P125" s="64"/>
      <c r="Q125" s="64"/>
      <c r="R125" s="64"/>
      <c r="S125" s="64"/>
      <c r="T125" s="64"/>
      <c r="U125" s="64"/>
      <c r="V125" s="64"/>
      <c r="W125" s="64"/>
      <c r="X125" s="64"/>
      <c r="Y125" s="64"/>
      <c r="Z125" s="64"/>
      <c r="AA125" s="65"/>
    </row>
    <row r="126" spans="2:27" x14ac:dyDescent="0.25">
      <c r="B126" s="63"/>
      <c r="C126" s="64"/>
      <c r="D126" s="64"/>
      <c r="E126" s="64"/>
      <c r="F126" s="64"/>
      <c r="G126" s="64"/>
      <c r="H126" s="64"/>
      <c r="I126" s="64"/>
      <c r="J126" s="64"/>
      <c r="K126" s="64"/>
      <c r="L126" s="64"/>
      <c r="M126" s="64"/>
      <c r="N126" s="64"/>
      <c r="O126" s="64"/>
      <c r="P126" s="64"/>
      <c r="Q126" s="64"/>
      <c r="R126" s="64"/>
      <c r="S126" s="64"/>
      <c r="T126" s="64"/>
      <c r="U126" s="64"/>
      <c r="V126" s="64"/>
      <c r="W126" s="64"/>
      <c r="X126" s="64"/>
      <c r="Y126" s="64"/>
      <c r="Z126" s="64"/>
      <c r="AA126" s="65"/>
    </row>
    <row r="127" spans="2:27" x14ac:dyDescent="0.25">
      <c r="B127" s="291" t="s">
        <v>63</v>
      </c>
      <c r="C127" s="292"/>
      <c r="D127" s="292"/>
      <c r="E127" s="292"/>
      <c r="F127" s="64"/>
      <c r="G127" s="64"/>
      <c r="H127" s="64"/>
      <c r="I127" s="64"/>
      <c r="J127" s="64"/>
      <c r="K127" s="64"/>
      <c r="L127" s="64"/>
      <c r="M127" s="64"/>
      <c r="N127" s="64"/>
      <c r="O127" s="64"/>
      <c r="P127" s="64"/>
      <c r="Q127" s="292" t="s">
        <v>257</v>
      </c>
      <c r="R127" s="292"/>
      <c r="S127" s="292"/>
      <c r="T127" s="292"/>
      <c r="U127" s="292"/>
      <c r="V127" s="292"/>
      <c r="W127" s="292"/>
      <c r="X127" s="292"/>
      <c r="Y127" s="292"/>
      <c r="Z127" s="292"/>
      <c r="AA127" s="293"/>
    </row>
    <row r="128" spans="2:27" x14ac:dyDescent="0.25">
      <c r="B128" s="294" t="s">
        <v>64</v>
      </c>
      <c r="C128" s="295"/>
      <c r="D128" s="295"/>
      <c r="E128" s="295"/>
      <c r="F128" s="64"/>
      <c r="G128" s="64"/>
      <c r="H128" s="64"/>
      <c r="I128" s="64"/>
      <c r="J128" s="64"/>
      <c r="K128" s="64"/>
      <c r="L128" s="64"/>
      <c r="M128" s="64"/>
      <c r="N128" s="64"/>
      <c r="O128" s="64"/>
      <c r="P128" s="64"/>
      <c r="Q128" s="296" t="s">
        <v>258</v>
      </c>
      <c r="R128" s="296"/>
      <c r="S128" s="296"/>
      <c r="T128" s="296"/>
      <c r="U128" s="296"/>
      <c r="V128" s="296"/>
      <c r="W128" s="296"/>
      <c r="X128" s="296"/>
      <c r="Y128" s="296"/>
      <c r="Z128" s="296"/>
      <c r="AA128" s="297"/>
    </row>
    <row r="129" spans="2:27" x14ac:dyDescent="0.25">
      <c r="B129" s="84"/>
      <c r="C129" s="85"/>
      <c r="D129" s="85"/>
      <c r="E129" s="85"/>
      <c r="F129" s="64"/>
      <c r="G129" s="64"/>
      <c r="H129" s="64"/>
      <c r="I129" s="64"/>
      <c r="J129" s="64"/>
      <c r="K129" s="64"/>
      <c r="L129" s="64"/>
      <c r="M129" s="64"/>
      <c r="N129" s="64"/>
      <c r="O129" s="64"/>
      <c r="P129" s="64"/>
      <c r="Q129" s="86"/>
      <c r="R129" s="86"/>
      <c r="S129" s="86"/>
      <c r="T129" s="86"/>
      <c r="U129" s="86"/>
      <c r="V129" s="86"/>
      <c r="W129" s="86"/>
      <c r="X129" s="86"/>
      <c r="Y129" s="86"/>
      <c r="Z129" s="86"/>
      <c r="AA129" s="87"/>
    </row>
    <row r="130" spans="2:27" ht="15.75" thickBot="1" x14ac:dyDescent="0.3">
      <c r="B130" s="88"/>
      <c r="C130" s="89"/>
      <c r="D130" s="89"/>
      <c r="E130" s="89"/>
      <c r="F130" s="89"/>
      <c r="G130" s="89"/>
      <c r="H130" s="89"/>
      <c r="I130" s="89"/>
      <c r="J130" s="89"/>
      <c r="K130" s="89"/>
      <c r="L130" s="89"/>
      <c r="M130" s="89"/>
      <c r="N130" s="89"/>
      <c r="O130" s="89"/>
      <c r="P130" s="89"/>
      <c r="Q130" s="89"/>
      <c r="R130" s="89"/>
      <c r="S130" s="89"/>
      <c r="T130" s="89"/>
      <c r="U130" s="89"/>
      <c r="V130" s="89"/>
      <c r="W130" s="89"/>
      <c r="X130" s="89"/>
      <c r="Y130" s="89"/>
      <c r="Z130" s="89"/>
      <c r="AA130" s="90"/>
    </row>
    <row r="131" spans="2:27" ht="15.75" thickTop="1" x14ac:dyDescent="0.25">
      <c r="B131" s="91"/>
      <c r="C131" s="91"/>
      <c r="D131" s="91"/>
      <c r="E131" s="91"/>
      <c r="F131" s="91"/>
      <c r="G131" s="91"/>
      <c r="H131" s="91"/>
      <c r="I131" s="91"/>
      <c r="J131" s="91"/>
      <c r="K131" s="91"/>
      <c r="L131" s="91"/>
      <c r="M131" s="91"/>
      <c r="N131" s="91"/>
      <c r="O131" s="91"/>
      <c r="P131" s="91"/>
      <c r="Q131" s="91"/>
      <c r="R131" s="91"/>
      <c r="S131" s="91"/>
      <c r="T131" s="91"/>
      <c r="U131" s="91"/>
      <c r="V131" s="91"/>
      <c r="W131" s="91"/>
      <c r="X131" s="91"/>
      <c r="Y131" s="91"/>
      <c r="Z131" s="91"/>
      <c r="AA131" s="91"/>
    </row>
    <row r="132" spans="2:27" ht="15.75" thickBot="1" x14ac:dyDescent="0.3">
      <c r="B132" s="89"/>
      <c r="C132" s="89"/>
      <c r="D132" s="89"/>
      <c r="E132" s="89"/>
      <c r="F132" s="89"/>
      <c r="G132" s="89"/>
      <c r="H132" s="89"/>
      <c r="I132" s="89"/>
      <c r="J132" s="89"/>
      <c r="K132" s="89"/>
      <c r="L132" s="89"/>
      <c r="M132" s="89"/>
      <c r="N132" s="89"/>
      <c r="O132" s="89"/>
      <c r="P132" s="89"/>
      <c r="Q132" s="89"/>
      <c r="R132" s="89"/>
      <c r="S132" s="89"/>
      <c r="T132" s="89"/>
      <c r="U132" s="89"/>
      <c r="V132" s="89"/>
      <c r="W132" s="89"/>
      <c r="X132" s="89"/>
      <c r="Y132" s="89"/>
      <c r="Z132" s="89"/>
      <c r="AA132" s="89"/>
    </row>
    <row r="133" spans="2:27" ht="15.75" thickTop="1" x14ac:dyDescent="0.25">
      <c r="B133" s="456" t="s">
        <v>121</v>
      </c>
      <c r="C133" s="457"/>
      <c r="D133" s="457"/>
      <c r="E133" s="457"/>
      <c r="F133" s="457"/>
      <c r="G133" s="457"/>
      <c r="H133" s="457"/>
      <c r="I133" s="457"/>
      <c r="J133" s="457"/>
      <c r="K133" s="457"/>
      <c r="L133" s="457"/>
      <c r="M133" s="457"/>
      <c r="N133" s="457"/>
      <c r="O133" s="457"/>
      <c r="P133" s="457"/>
      <c r="Q133" s="457"/>
      <c r="R133" s="457"/>
      <c r="S133" s="457"/>
      <c r="T133" s="457"/>
      <c r="U133" s="457"/>
      <c r="V133" s="457"/>
      <c r="W133" s="457"/>
      <c r="X133" s="457"/>
      <c r="Y133" s="457"/>
      <c r="Z133" s="457"/>
      <c r="AA133" s="458"/>
    </row>
    <row r="134" spans="2:27" x14ac:dyDescent="0.25">
      <c r="B134" s="60"/>
      <c r="C134" s="61"/>
      <c r="D134" s="61"/>
      <c r="E134" s="61"/>
      <c r="F134" s="61"/>
      <c r="G134" s="61"/>
      <c r="H134" s="61"/>
      <c r="I134" s="61"/>
      <c r="J134" s="61"/>
      <c r="K134" s="61"/>
      <c r="L134" s="61"/>
      <c r="M134" s="61"/>
      <c r="N134" s="61"/>
      <c r="O134" s="61"/>
      <c r="P134" s="61"/>
      <c r="Q134" s="61"/>
      <c r="R134" s="61"/>
      <c r="S134" s="61"/>
      <c r="T134" s="61"/>
      <c r="U134" s="61"/>
      <c r="V134" s="61"/>
      <c r="W134" s="61"/>
      <c r="X134" s="61"/>
      <c r="Y134" s="61"/>
      <c r="Z134" s="61"/>
      <c r="AA134" s="62"/>
    </row>
    <row r="135" spans="2:27" x14ac:dyDescent="0.25">
      <c r="B135" s="459" t="s">
        <v>75</v>
      </c>
      <c r="C135" s="460"/>
      <c r="D135" s="460"/>
      <c r="E135" s="460"/>
      <c r="F135" s="460"/>
      <c r="G135" s="460"/>
      <c r="H135" s="460"/>
      <c r="I135" s="460"/>
      <c r="J135" s="460"/>
      <c r="K135" s="460"/>
      <c r="L135" s="460"/>
      <c r="M135" s="460"/>
      <c r="N135" s="460"/>
      <c r="O135" s="460"/>
      <c r="P135" s="460"/>
      <c r="Q135" s="460"/>
      <c r="R135" s="460"/>
      <c r="S135" s="460"/>
      <c r="T135" s="460"/>
      <c r="U135" s="460"/>
      <c r="V135" s="460"/>
      <c r="W135" s="460"/>
      <c r="X135" s="460"/>
      <c r="Y135" s="460"/>
      <c r="Z135" s="460"/>
      <c r="AA135" s="461"/>
    </row>
    <row r="136" spans="2:27" x14ac:dyDescent="0.25">
      <c r="B136" s="63"/>
      <c r="C136" s="64"/>
      <c r="D136" s="64"/>
      <c r="E136" s="64"/>
      <c r="F136" s="64"/>
      <c r="G136" s="64"/>
      <c r="H136" s="64"/>
      <c r="I136" s="64"/>
      <c r="J136" s="64"/>
      <c r="K136" s="64"/>
      <c r="L136" s="64"/>
      <c r="M136" s="64"/>
      <c r="N136" s="64"/>
      <c r="O136" s="64"/>
      <c r="P136" s="64"/>
      <c r="Q136" s="64"/>
      <c r="R136" s="64"/>
      <c r="S136" s="64"/>
      <c r="T136" s="64"/>
      <c r="U136" s="64"/>
      <c r="V136" s="64"/>
      <c r="W136" s="64"/>
      <c r="X136" s="64"/>
      <c r="Y136" s="64"/>
      <c r="Z136" s="64"/>
      <c r="AA136" s="65"/>
    </row>
    <row r="137" spans="2:27" x14ac:dyDescent="0.25">
      <c r="B137" s="462" t="s">
        <v>122</v>
      </c>
      <c r="C137" s="463"/>
      <c r="D137" s="463"/>
      <c r="E137" s="463"/>
      <c r="F137" s="463"/>
      <c r="G137" s="463"/>
      <c r="H137" s="463"/>
      <c r="I137" s="463"/>
      <c r="J137" s="463"/>
      <c r="K137" s="463"/>
      <c r="L137" s="463"/>
      <c r="M137" s="463"/>
      <c r="N137" s="463"/>
      <c r="O137" s="463"/>
      <c r="P137" s="463"/>
      <c r="Q137" s="463"/>
      <c r="R137" s="463"/>
      <c r="S137" s="463"/>
      <c r="T137" s="463"/>
      <c r="U137" s="463"/>
      <c r="V137" s="463"/>
      <c r="W137" s="463"/>
      <c r="X137" s="463"/>
      <c r="Y137" s="463"/>
      <c r="Z137" s="463"/>
      <c r="AA137" s="464"/>
    </row>
    <row r="138" spans="2:27" ht="15.75" thickBot="1" x14ac:dyDescent="0.3">
      <c r="B138" s="63"/>
      <c r="C138" s="64"/>
      <c r="D138" s="64"/>
      <c r="E138" s="64"/>
      <c r="F138" s="64"/>
      <c r="G138" s="64"/>
      <c r="H138" s="64"/>
      <c r="I138" s="64"/>
      <c r="J138" s="64"/>
      <c r="K138" s="64"/>
      <c r="L138" s="64"/>
      <c r="M138" s="64"/>
      <c r="N138" s="64"/>
      <c r="O138" s="64"/>
      <c r="P138" s="64"/>
      <c r="Q138" s="64"/>
      <c r="R138" s="64"/>
      <c r="S138" s="64"/>
      <c r="T138" s="64"/>
      <c r="U138" s="64"/>
      <c r="V138" s="64"/>
      <c r="W138" s="64"/>
      <c r="X138" s="64"/>
      <c r="Y138" s="64"/>
      <c r="Z138" s="64"/>
      <c r="AA138" s="65"/>
    </row>
    <row r="139" spans="2:27" ht="15.75" thickTop="1" x14ac:dyDescent="0.25">
      <c r="B139" s="465" t="s">
        <v>245</v>
      </c>
      <c r="C139" s="466"/>
      <c r="D139" s="466"/>
      <c r="E139" s="466"/>
      <c r="F139" s="466"/>
      <c r="G139" s="466"/>
      <c r="H139" s="466"/>
      <c r="I139" s="466"/>
      <c r="J139" s="466"/>
      <c r="K139" s="466"/>
      <c r="L139" s="466"/>
      <c r="M139" s="466"/>
      <c r="N139" s="466"/>
      <c r="O139" s="466"/>
      <c r="P139" s="467"/>
      <c r="Q139" s="474" t="s">
        <v>78</v>
      </c>
      <c r="R139" s="475"/>
      <c r="S139" s="475"/>
      <c r="T139" s="475"/>
      <c r="U139" s="475"/>
      <c r="V139" s="475"/>
      <c r="W139" s="475"/>
      <c r="X139" s="476"/>
      <c r="Y139" s="357" t="s">
        <v>79</v>
      </c>
      <c r="Z139" s="357"/>
      <c r="AA139" s="358"/>
    </row>
    <row r="140" spans="2:27" ht="15.75" thickBot="1" x14ac:dyDescent="0.3">
      <c r="B140" s="468"/>
      <c r="C140" s="469"/>
      <c r="D140" s="469"/>
      <c r="E140" s="469"/>
      <c r="F140" s="469"/>
      <c r="G140" s="469"/>
      <c r="H140" s="469"/>
      <c r="I140" s="469"/>
      <c r="J140" s="469"/>
      <c r="K140" s="469"/>
      <c r="L140" s="469"/>
      <c r="M140" s="469"/>
      <c r="N140" s="469"/>
      <c r="O140" s="469"/>
      <c r="P140" s="470"/>
      <c r="Q140" s="477"/>
      <c r="R140" s="478"/>
      <c r="S140" s="478"/>
      <c r="T140" s="478"/>
      <c r="U140" s="478"/>
      <c r="V140" s="478"/>
      <c r="W140" s="478"/>
      <c r="X140" s="479"/>
      <c r="Y140" s="365"/>
      <c r="Z140" s="365"/>
      <c r="AA140" s="366"/>
    </row>
    <row r="141" spans="2:27" ht="15.75" thickTop="1" x14ac:dyDescent="0.25">
      <c r="B141" s="468"/>
      <c r="C141" s="469"/>
      <c r="D141" s="469"/>
      <c r="E141" s="469"/>
      <c r="F141" s="469"/>
      <c r="G141" s="469"/>
      <c r="H141" s="469"/>
      <c r="I141" s="469"/>
      <c r="J141" s="469"/>
      <c r="K141" s="469"/>
      <c r="L141" s="469"/>
      <c r="M141" s="469"/>
      <c r="N141" s="469"/>
      <c r="O141" s="469"/>
      <c r="P141" s="470"/>
      <c r="Q141" s="480">
        <v>2</v>
      </c>
      <c r="R141" s="481"/>
      <c r="S141" s="481"/>
      <c r="T141" s="481"/>
      <c r="U141" s="481"/>
      <c r="V141" s="481"/>
      <c r="W141" s="481"/>
      <c r="X141" s="482"/>
      <c r="Y141" s="486" t="s">
        <v>61</v>
      </c>
      <c r="Z141" s="487"/>
      <c r="AA141" s="488"/>
    </row>
    <row r="142" spans="2:27" x14ac:dyDescent="0.25">
      <c r="B142" s="471"/>
      <c r="C142" s="472"/>
      <c r="D142" s="472"/>
      <c r="E142" s="472"/>
      <c r="F142" s="472"/>
      <c r="G142" s="472"/>
      <c r="H142" s="472"/>
      <c r="I142" s="472"/>
      <c r="J142" s="472"/>
      <c r="K142" s="472"/>
      <c r="L142" s="472"/>
      <c r="M142" s="472"/>
      <c r="N142" s="472"/>
      <c r="O142" s="472"/>
      <c r="P142" s="473"/>
      <c r="Q142" s="483"/>
      <c r="R142" s="484"/>
      <c r="S142" s="484"/>
      <c r="T142" s="484"/>
      <c r="U142" s="484"/>
      <c r="V142" s="484"/>
      <c r="W142" s="484"/>
      <c r="X142" s="485"/>
      <c r="Y142" s="489"/>
      <c r="Z142" s="490"/>
      <c r="AA142" s="491"/>
    </row>
    <row r="143" spans="2:27" ht="15" customHeight="1" x14ac:dyDescent="0.25">
      <c r="B143" s="435" t="s">
        <v>147</v>
      </c>
      <c r="C143" s="436"/>
      <c r="D143" s="436"/>
      <c r="E143" s="436"/>
      <c r="F143" s="436"/>
      <c r="G143" s="436"/>
      <c r="H143" s="436"/>
      <c r="I143" s="436"/>
      <c r="J143" s="436"/>
      <c r="K143" s="436"/>
      <c r="L143" s="436"/>
      <c r="M143" s="436"/>
      <c r="N143" s="436"/>
      <c r="O143" s="436"/>
      <c r="P143" s="436"/>
      <c r="Q143" s="436"/>
      <c r="R143" s="436"/>
      <c r="S143" s="436"/>
      <c r="T143" s="436"/>
      <c r="U143" s="436"/>
      <c r="V143" s="436"/>
      <c r="W143" s="436"/>
      <c r="X143" s="436"/>
      <c r="Y143" s="436"/>
      <c r="Z143" s="436"/>
      <c r="AA143" s="437"/>
    </row>
    <row r="144" spans="2:27" ht="15" customHeight="1" x14ac:dyDescent="0.25">
      <c r="B144" s="438"/>
      <c r="C144" s="439"/>
      <c r="D144" s="439"/>
      <c r="E144" s="439"/>
      <c r="F144" s="439"/>
      <c r="G144" s="439"/>
      <c r="H144" s="439"/>
      <c r="I144" s="439"/>
      <c r="J144" s="439"/>
      <c r="K144" s="439"/>
      <c r="L144" s="439"/>
      <c r="M144" s="439"/>
      <c r="N144" s="439"/>
      <c r="O144" s="439"/>
      <c r="P144" s="439"/>
      <c r="Q144" s="439"/>
      <c r="R144" s="439"/>
      <c r="S144" s="439"/>
      <c r="T144" s="439"/>
      <c r="U144" s="439"/>
      <c r="V144" s="439"/>
      <c r="W144" s="439"/>
      <c r="X144" s="439"/>
      <c r="Y144" s="439"/>
      <c r="Z144" s="439"/>
      <c r="AA144" s="440"/>
    </row>
    <row r="145" spans="2:27" x14ac:dyDescent="0.25">
      <c r="B145" s="441" t="s">
        <v>259</v>
      </c>
      <c r="C145" s="442"/>
      <c r="D145" s="442"/>
      <c r="E145" s="442"/>
      <c r="F145" s="442"/>
      <c r="G145" s="442"/>
      <c r="H145" s="442"/>
      <c r="I145" s="442"/>
      <c r="J145" s="442"/>
      <c r="K145" s="442"/>
      <c r="L145" s="442"/>
      <c r="M145" s="442"/>
      <c r="N145" s="442"/>
      <c r="O145" s="442"/>
      <c r="P145" s="442"/>
      <c r="Q145" s="442"/>
      <c r="R145" s="442"/>
      <c r="S145" s="442"/>
      <c r="T145" s="442"/>
      <c r="U145" s="442"/>
      <c r="V145" s="442"/>
      <c r="W145" s="442"/>
      <c r="X145" s="442"/>
      <c r="Y145" s="442"/>
      <c r="Z145" s="442"/>
      <c r="AA145" s="443"/>
    </row>
    <row r="146" spans="2:27" x14ac:dyDescent="0.25">
      <c r="B146" s="444" t="s">
        <v>83</v>
      </c>
      <c r="C146" s="445"/>
      <c r="D146" s="445"/>
      <c r="E146" s="445"/>
      <c r="F146" s="445"/>
      <c r="G146" s="445"/>
      <c r="H146" s="445"/>
      <c r="I146" s="445"/>
      <c r="J146" s="445"/>
      <c r="K146" s="445"/>
      <c r="L146" s="445"/>
      <c r="M146" s="445"/>
      <c r="N146" s="445"/>
      <c r="O146" s="445"/>
      <c r="P146" s="445"/>
      <c r="Q146" s="445"/>
      <c r="R146" s="445"/>
      <c r="S146" s="445"/>
      <c r="T146" s="445"/>
      <c r="U146" s="445"/>
      <c r="V146" s="445"/>
      <c r="W146" s="445"/>
      <c r="X146" s="445"/>
      <c r="Y146" s="445"/>
      <c r="Z146" s="445"/>
      <c r="AA146" s="446"/>
    </row>
    <row r="147" spans="2:27" ht="15.75" thickBot="1" x14ac:dyDescent="0.3">
      <c r="B147" s="447" t="s">
        <v>260</v>
      </c>
      <c r="C147" s="448"/>
      <c r="D147" s="448"/>
      <c r="E147" s="448"/>
      <c r="F147" s="448"/>
      <c r="G147" s="448"/>
      <c r="H147" s="448"/>
      <c r="I147" s="448"/>
      <c r="J147" s="448"/>
      <c r="K147" s="448"/>
      <c r="L147" s="448"/>
      <c r="M147" s="448"/>
      <c r="N147" s="448"/>
      <c r="O147" s="448"/>
      <c r="P147" s="448"/>
      <c r="Q147" s="448"/>
      <c r="R147" s="448"/>
      <c r="S147" s="448"/>
      <c r="T147" s="448"/>
      <c r="U147" s="448"/>
      <c r="V147" s="448"/>
      <c r="W147" s="448"/>
      <c r="X147" s="448"/>
      <c r="Y147" s="448"/>
      <c r="Z147" s="448"/>
      <c r="AA147" s="449"/>
    </row>
    <row r="148" spans="2:27" ht="17.25" thickTop="1" thickBot="1" x14ac:dyDescent="0.3">
      <c r="B148" s="450" t="s">
        <v>85</v>
      </c>
      <c r="C148" s="451"/>
      <c r="D148" s="451"/>
      <c r="E148" s="451"/>
      <c r="F148" s="451"/>
      <c r="G148" s="451"/>
      <c r="H148" s="451"/>
      <c r="I148" s="451"/>
      <c r="J148" s="451"/>
      <c r="K148" s="451"/>
      <c r="L148" s="451"/>
      <c r="M148" s="451"/>
      <c r="N148" s="451"/>
      <c r="O148" s="451"/>
      <c r="P148" s="451"/>
      <c r="Q148" s="451"/>
      <c r="R148" s="451"/>
      <c r="S148" s="451"/>
      <c r="T148" s="451"/>
      <c r="U148" s="451"/>
      <c r="V148" s="451"/>
      <c r="W148" s="451"/>
      <c r="X148" s="451"/>
      <c r="Y148" s="451"/>
      <c r="Z148" s="451"/>
      <c r="AA148" s="452"/>
    </row>
    <row r="149" spans="2:27" ht="24" thickTop="1" thickBot="1" x14ac:dyDescent="0.3">
      <c r="B149" s="151" t="s">
        <v>86</v>
      </c>
      <c r="C149" s="143" t="s">
        <v>150</v>
      </c>
      <c r="D149" s="144" t="s">
        <v>60</v>
      </c>
      <c r="E149" s="642" t="s">
        <v>192</v>
      </c>
      <c r="F149" s="643"/>
      <c r="G149" s="643"/>
      <c r="H149" s="643"/>
      <c r="I149" s="644"/>
      <c r="J149" s="516" t="s">
        <v>89</v>
      </c>
      <c r="K149" s="517"/>
      <c r="L149" s="517"/>
      <c r="M149" s="517"/>
      <c r="N149" s="517"/>
      <c r="O149" s="517"/>
      <c r="P149" s="517"/>
      <c r="Q149" s="517"/>
      <c r="R149" s="517"/>
      <c r="S149" s="517"/>
      <c r="T149" s="517"/>
      <c r="U149" s="517"/>
      <c r="V149" s="521" t="s">
        <v>126</v>
      </c>
      <c r="W149" s="522"/>
      <c r="X149" s="522"/>
      <c r="Y149" s="522"/>
      <c r="Z149" s="522"/>
      <c r="AA149" s="523"/>
    </row>
    <row r="150" spans="2:27" ht="16.5" thickTop="1" thickBot="1" x14ac:dyDescent="0.3">
      <c r="B150" s="453" t="s">
        <v>261</v>
      </c>
      <c r="C150" s="453" t="str">
        <f>(IF(B150="Torneos deportivos",DM36,
IF(B150="Participantes en torneos deportivos",DM37)))</f>
        <v>Número de torneos deportivos anuales internos y externos en los que participará la institución</v>
      </c>
      <c r="D150" s="420" t="str">
        <f>(IF(B150="Torneos deportivos",DN36,
IF(B150="Participantes en torneos deportivos",DN37)))</f>
        <v>Torneos</v>
      </c>
      <c r="E150" s="423">
        <f>(IF(B150="Torneos deportivos",DO36,
IF(B150="Participantes en torneos deportivos",DO37)))</f>
        <v>1960</v>
      </c>
      <c r="F150" s="424"/>
      <c r="G150" s="424"/>
      <c r="H150" s="424"/>
      <c r="I150" s="425"/>
      <c r="J150" s="432">
        <v>2016</v>
      </c>
      <c r="K150" s="433"/>
      <c r="L150" s="433"/>
      <c r="M150" s="433"/>
      <c r="N150" s="433"/>
      <c r="O150" s="434"/>
      <c r="P150" s="432">
        <v>2017</v>
      </c>
      <c r="Q150" s="433"/>
      <c r="R150" s="433"/>
      <c r="S150" s="433"/>
      <c r="T150" s="433"/>
      <c r="U150" s="433"/>
      <c r="V150" s="524"/>
      <c r="W150" s="525"/>
      <c r="X150" s="525"/>
      <c r="Y150" s="525"/>
      <c r="Z150" s="525"/>
      <c r="AA150" s="526"/>
    </row>
    <row r="151" spans="2:27" ht="16.5" thickTop="1" thickBot="1" x14ac:dyDescent="0.3">
      <c r="B151" s="454"/>
      <c r="C151" s="454"/>
      <c r="D151" s="421"/>
      <c r="E151" s="426"/>
      <c r="F151" s="427"/>
      <c r="G151" s="427"/>
      <c r="H151" s="427"/>
      <c r="I151" s="428"/>
      <c r="J151" s="408" t="s">
        <v>92</v>
      </c>
      <c r="K151" s="409"/>
      <c r="L151" s="410"/>
      <c r="M151" s="411" t="s">
        <v>93</v>
      </c>
      <c r="N151" s="412"/>
      <c r="O151" s="413"/>
      <c r="P151" s="408" t="s">
        <v>94</v>
      </c>
      <c r="Q151" s="409"/>
      <c r="R151" s="410"/>
      <c r="S151" s="411" t="s">
        <v>95</v>
      </c>
      <c r="T151" s="412"/>
      <c r="U151" s="413"/>
      <c r="V151" s="408" t="s">
        <v>96</v>
      </c>
      <c r="W151" s="409"/>
      <c r="X151" s="410"/>
      <c r="Y151" s="411" t="s">
        <v>97</v>
      </c>
      <c r="Z151" s="412"/>
      <c r="AA151" s="413"/>
    </row>
    <row r="152" spans="2:27" ht="38.25" customHeight="1" thickTop="1" thickBot="1" x14ac:dyDescent="0.3">
      <c r="B152" s="562"/>
      <c r="C152" s="562"/>
      <c r="D152" s="563"/>
      <c r="E152" s="564"/>
      <c r="F152" s="565"/>
      <c r="G152" s="565"/>
      <c r="H152" s="565"/>
      <c r="I152" s="566"/>
      <c r="J152" s="555">
        <v>67</v>
      </c>
      <c r="K152" s="556"/>
      <c r="L152" s="557"/>
      <c r="M152" s="558"/>
      <c r="N152" s="559"/>
      <c r="O152" s="560"/>
      <c r="P152" s="555">
        <v>60</v>
      </c>
      <c r="Q152" s="556"/>
      <c r="R152" s="557"/>
      <c r="S152" s="558"/>
      <c r="T152" s="559"/>
      <c r="U152" s="560"/>
      <c r="V152" s="555">
        <v>120</v>
      </c>
      <c r="W152" s="556"/>
      <c r="X152" s="557"/>
      <c r="Y152" s="555"/>
      <c r="Z152" s="556"/>
      <c r="AA152" s="557"/>
    </row>
    <row r="153" spans="2:27" ht="24" thickTop="1" thickBot="1" x14ac:dyDescent="0.3">
      <c r="B153" s="151" t="s">
        <v>86</v>
      </c>
      <c r="C153" s="143" t="s">
        <v>150</v>
      </c>
      <c r="D153" s="144" t="s">
        <v>60</v>
      </c>
      <c r="E153" s="642" t="s">
        <v>192</v>
      </c>
      <c r="F153" s="643"/>
      <c r="G153" s="643"/>
      <c r="H153" s="643"/>
      <c r="I153" s="644"/>
      <c r="J153" s="516" t="s">
        <v>89</v>
      </c>
      <c r="K153" s="517"/>
      <c r="L153" s="517"/>
      <c r="M153" s="517"/>
      <c r="N153" s="517"/>
      <c r="O153" s="517"/>
      <c r="P153" s="517"/>
      <c r="Q153" s="517"/>
      <c r="R153" s="517"/>
      <c r="S153" s="517"/>
      <c r="T153" s="517"/>
      <c r="U153" s="517"/>
      <c r="V153" s="521" t="s">
        <v>126</v>
      </c>
      <c r="W153" s="522"/>
      <c r="X153" s="522"/>
      <c r="Y153" s="522"/>
      <c r="Z153" s="522"/>
      <c r="AA153" s="523"/>
    </row>
    <row r="154" spans="2:27" ht="16.5" thickTop="1" thickBot="1" x14ac:dyDescent="0.3">
      <c r="B154" s="453" t="s">
        <v>262</v>
      </c>
      <c r="C154" s="453" t="str">
        <f>(IF(B154="Torneos deportivos",DM36,
IF(B154="Participantes en torneos deportivos",DM37)))</f>
        <v>Número de alumnos que participarán en los torneos internos y externos en los que participará la institución/ total de alumnos *100</v>
      </c>
      <c r="D154" s="420" t="str">
        <f>(IF(B154="Torneos deportivos",DN36,
IF(B154="Participantes en torneos deportivos",DN37)))</f>
        <v>Alumnos</v>
      </c>
      <c r="E154" s="423">
        <f>(IF(B154="Torneos deportivos",DO36,
IF(B154="Participantes en torneos deportivos",DO37)))</f>
        <v>69292</v>
      </c>
      <c r="F154" s="424"/>
      <c r="G154" s="424"/>
      <c r="H154" s="424"/>
      <c r="I154" s="425"/>
      <c r="J154" s="432">
        <v>2016</v>
      </c>
      <c r="K154" s="433"/>
      <c r="L154" s="433"/>
      <c r="M154" s="433"/>
      <c r="N154" s="433"/>
      <c r="O154" s="434"/>
      <c r="P154" s="432">
        <v>2017</v>
      </c>
      <c r="Q154" s="433"/>
      <c r="R154" s="433"/>
      <c r="S154" s="433"/>
      <c r="T154" s="433"/>
      <c r="U154" s="433"/>
      <c r="V154" s="524"/>
      <c r="W154" s="525"/>
      <c r="X154" s="525"/>
      <c r="Y154" s="525"/>
      <c r="Z154" s="525"/>
      <c r="AA154" s="526"/>
    </row>
    <row r="155" spans="2:27" ht="16.5" thickTop="1" thickBot="1" x14ac:dyDescent="0.3">
      <c r="B155" s="454"/>
      <c r="C155" s="454"/>
      <c r="D155" s="421"/>
      <c r="E155" s="426"/>
      <c r="F155" s="427"/>
      <c r="G155" s="427"/>
      <c r="H155" s="427"/>
      <c r="I155" s="428"/>
      <c r="J155" s="408" t="s">
        <v>92</v>
      </c>
      <c r="K155" s="409"/>
      <c r="L155" s="410"/>
      <c r="M155" s="411" t="s">
        <v>93</v>
      </c>
      <c r="N155" s="412"/>
      <c r="O155" s="413"/>
      <c r="P155" s="408" t="s">
        <v>94</v>
      </c>
      <c r="Q155" s="409"/>
      <c r="R155" s="410"/>
      <c r="S155" s="411" t="s">
        <v>95</v>
      </c>
      <c r="T155" s="412"/>
      <c r="U155" s="413"/>
      <c r="V155" s="408" t="s">
        <v>96</v>
      </c>
      <c r="W155" s="409"/>
      <c r="X155" s="410"/>
      <c r="Y155" s="411" t="s">
        <v>97</v>
      </c>
      <c r="Z155" s="412"/>
      <c r="AA155" s="413"/>
    </row>
    <row r="156" spans="2:27" ht="48" customHeight="1" thickTop="1" x14ac:dyDescent="0.25">
      <c r="B156" s="562"/>
      <c r="C156" s="562"/>
      <c r="D156" s="563"/>
      <c r="E156" s="564"/>
      <c r="F156" s="565"/>
      <c r="G156" s="565"/>
      <c r="H156" s="565"/>
      <c r="I156" s="566"/>
      <c r="J156" s="555">
        <v>810</v>
      </c>
      <c r="K156" s="556"/>
      <c r="L156" s="557"/>
      <c r="M156" s="636">
        <f>(810/5807)*100</f>
        <v>13.948682624418804</v>
      </c>
      <c r="N156" s="637"/>
      <c r="O156" s="638"/>
      <c r="P156" s="555">
        <v>750</v>
      </c>
      <c r="Q156" s="556"/>
      <c r="R156" s="557"/>
      <c r="S156" s="636">
        <f>(750/6356)*100</f>
        <v>11.799874134675898</v>
      </c>
      <c r="T156" s="637"/>
      <c r="U156" s="638"/>
      <c r="V156" s="555">
        <v>950</v>
      </c>
      <c r="W156" s="556"/>
      <c r="X156" s="557"/>
      <c r="Y156" s="636">
        <f>(950/6456)*100</f>
        <v>14.714993804213137</v>
      </c>
      <c r="Z156" s="637"/>
      <c r="AA156" s="638"/>
    </row>
    <row r="157" spans="2:27" ht="15.75" thickBot="1" x14ac:dyDescent="0.3">
      <c r="B157" s="339" t="s">
        <v>99</v>
      </c>
      <c r="C157" s="340"/>
      <c r="D157" s="639" t="s">
        <v>263</v>
      </c>
      <c r="E157" s="640"/>
      <c r="F157" s="640"/>
      <c r="G157" s="640"/>
      <c r="H157" s="640"/>
      <c r="I157" s="640"/>
      <c r="J157" s="640"/>
      <c r="K157" s="640"/>
      <c r="L157" s="640"/>
      <c r="M157" s="640"/>
      <c r="N157" s="640"/>
      <c r="O157" s="640"/>
      <c r="P157" s="640"/>
      <c r="Q157" s="640"/>
      <c r="R157" s="640"/>
      <c r="S157" s="640"/>
      <c r="T157" s="640"/>
      <c r="U157" s="640"/>
      <c r="V157" s="640"/>
      <c r="W157" s="640"/>
      <c r="X157" s="640"/>
      <c r="Y157" s="640"/>
      <c r="Z157" s="640"/>
      <c r="AA157" s="641"/>
    </row>
    <row r="158" spans="2:27" ht="17.25" thickTop="1" thickBot="1" x14ac:dyDescent="0.3">
      <c r="B158" s="344" t="s">
        <v>101</v>
      </c>
      <c r="C158" s="345"/>
      <c r="D158" s="345"/>
      <c r="E158" s="345"/>
      <c r="F158" s="345"/>
      <c r="G158" s="346"/>
      <c r="H158" s="346"/>
      <c r="I158" s="346"/>
      <c r="J158" s="346"/>
      <c r="K158" s="346"/>
      <c r="L158" s="346"/>
      <c r="M158" s="346"/>
      <c r="N158" s="346"/>
      <c r="O158" s="346"/>
      <c r="P158" s="346"/>
      <c r="Q158" s="346"/>
      <c r="R158" s="346"/>
      <c r="S158" s="346"/>
      <c r="T158" s="346"/>
      <c r="U158" s="346"/>
      <c r="V158" s="346"/>
      <c r="W158" s="346"/>
      <c r="X158" s="346"/>
      <c r="Y158" s="346"/>
      <c r="Z158" s="345"/>
      <c r="AA158" s="347"/>
    </row>
    <row r="159" spans="2:27" ht="15.75" thickTop="1" x14ac:dyDescent="0.25">
      <c r="B159" s="348" t="s">
        <v>102</v>
      </c>
      <c r="C159" s="349"/>
      <c r="D159" s="350" t="s">
        <v>60</v>
      </c>
      <c r="E159" s="349" t="s">
        <v>103</v>
      </c>
      <c r="F159" s="349"/>
      <c r="G159" s="353" t="s">
        <v>104</v>
      </c>
      <c r="H159" s="354"/>
      <c r="I159" s="354"/>
      <c r="J159" s="354"/>
      <c r="K159" s="354"/>
      <c r="L159" s="354"/>
      <c r="M159" s="354"/>
      <c r="N159" s="354"/>
      <c r="O159" s="354"/>
      <c r="P159" s="354"/>
      <c r="Q159" s="354"/>
      <c r="R159" s="355"/>
      <c r="S159" s="356" t="s">
        <v>105</v>
      </c>
      <c r="T159" s="357"/>
      <c r="U159" s="357"/>
      <c r="V159" s="357"/>
      <c r="W159" s="357"/>
      <c r="X159" s="357"/>
      <c r="Y159" s="358"/>
      <c r="Z159" s="357" t="s">
        <v>153</v>
      </c>
      <c r="AA159" s="358"/>
    </row>
    <row r="160" spans="2:27" x14ac:dyDescent="0.25">
      <c r="B160" s="348"/>
      <c r="C160" s="349"/>
      <c r="D160" s="351"/>
      <c r="E160" s="349"/>
      <c r="F160" s="349"/>
      <c r="G160" s="327">
        <v>1</v>
      </c>
      <c r="H160" s="328"/>
      <c r="I160" s="328"/>
      <c r="J160" s="329"/>
      <c r="K160" s="327">
        <v>2</v>
      </c>
      <c r="L160" s="328"/>
      <c r="M160" s="328"/>
      <c r="N160" s="329"/>
      <c r="O160" s="327">
        <v>3</v>
      </c>
      <c r="P160" s="328"/>
      <c r="Q160" s="328"/>
      <c r="R160" s="329"/>
      <c r="S160" s="359"/>
      <c r="T160" s="360"/>
      <c r="U160" s="360"/>
      <c r="V160" s="360"/>
      <c r="W160" s="360"/>
      <c r="X160" s="360"/>
      <c r="Y160" s="361"/>
      <c r="Z160" s="360"/>
      <c r="AA160" s="361"/>
    </row>
    <row r="161" spans="2:27" ht="15.75" thickBot="1" x14ac:dyDescent="0.3">
      <c r="B161" s="348"/>
      <c r="C161" s="349"/>
      <c r="D161" s="352"/>
      <c r="E161" s="349"/>
      <c r="F161" s="349"/>
      <c r="G161" s="330" t="s">
        <v>107</v>
      </c>
      <c r="H161" s="331"/>
      <c r="I161" s="330" t="s">
        <v>108</v>
      </c>
      <c r="J161" s="331"/>
      <c r="K161" s="330" t="s">
        <v>107</v>
      </c>
      <c r="L161" s="331"/>
      <c r="M161" s="330" t="s">
        <v>108</v>
      </c>
      <c r="N161" s="331"/>
      <c r="O161" s="330" t="s">
        <v>107</v>
      </c>
      <c r="P161" s="332"/>
      <c r="Q161" s="330" t="s">
        <v>108</v>
      </c>
      <c r="R161" s="331"/>
      <c r="S161" s="362"/>
      <c r="T161" s="363"/>
      <c r="U161" s="363"/>
      <c r="V161" s="363"/>
      <c r="W161" s="363"/>
      <c r="X161" s="363"/>
      <c r="Y161" s="364"/>
      <c r="Z161" s="365"/>
      <c r="AA161" s="366"/>
    </row>
    <row r="162" spans="2:27" ht="15.75" thickTop="1" x14ac:dyDescent="0.25">
      <c r="B162" s="314"/>
      <c r="C162" s="315"/>
      <c r="D162" s="72"/>
      <c r="E162" s="316"/>
      <c r="F162" s="315"/>
      <c r="G162" s="74" t="s">
        <v>109</v>
      </c>
      <c r="H162" s="74" t="s">
        <v>110</v>
      </c>
      <c r="I162" s="74" t="s">
        <v>109</v>
      </c>
      <c r="J162" s="74" t="s">
        <v>110</v>
      </c>
      <c r="K162" s="74" t="s">
        <v>109</v>
      </c>
      <c r="L162" s="74" t="s">
        <v>110</v>
      </c>
      <c r="M162" s="74" t="s">
        <v>109</v>
      </c>
      <c r="N162" s="74" t="s">
        <v>110</v>
      </c>
      <c r="O162" s="74" t="s">
        <v>109</v>
      </c>
      <c r="P162" s="74" t="s">
        <v>110</v>
      </c>
      <c r="Q162" s="74" t="s">
        <v>109</v>
      </c>
      <c r="R162" s="74" t="s">
        <v>110</v>
      </c>
      <c r="S162" s="317"/>
      <c r="T162" s="318"/>
      <c r="U162" s="318"/>
      <c r="V162" s="318"/>
      <c r="W162" s="318"/>
      <c r="X162" s="318"/>
      <c r="Y162" s="319"/>
      <c r="Z162" s="316"/>
      <c r="AA162" s="320"/>
    </row>
    <row r="163" spans="2:27" x14ac:dyDescent="0.25">
      <c r="B163" s="507" t="s">
        <v>264</v>
      </c>
      <c r="C163" s="508"/>
      <c r="D163" s="75" t="s">
        <v>265</v>
      </c>
      <c r="E163" s="323">
        <v>20</v>
      </c>
      <c r="F163" s="323"/>
      <c r="G163" s="78"/>
      <c r="H163" s="78"/>
      <c r="I163" s="75">
        <v>22</v>
      </c>
      <c r="J163" s="75">
        <f>(I163*P163)/O163</f>
        <v>110</v>
      </c>
      <c r="K163" s="78"/>
      <c r="L163" s="78"/>
      <c r="M163" s="75">
        <v>22</v>
      </c>
      <c r="N163" s="75">
        <f>(M163*P163)/O163</f>
        <v>110</v>
      </c>
      <c r="O163" s="75">
        <v>20</v>
      </c>
      <c r="P163" s="75">
        <v>100</v>
      </c>
      <c r="Q163" s="75">
        <v>21</v>
      </c>
      <c r="R163" s="120">
        <f>(Q163*P163)/O163</f>
        <v>105</v>
      </c>
      <c r="S163" s="546" t="s">
        <v>266</v>
      </c>
      <c r="T163" s="547"/>
      <c r="U163" s="547"/>
      <c r="V163" s="547"/>
      <c r="W163" s="547"/>
      <c r="X163" s="547"/>
      <c r="Y163" s="299"/>
      <c r="Z163" s="548" t="s">
        <v>267</v>
      </c>
      <c r="AA163" s="549"/>
    </row>
    <row r="164" spans="2:27" x14ac:dyDescent="0.25">
      <c r="B164" s="507" t="s">
        <v>268</v>
      </c>
      <c r="C164" s="508"/>
      <c r="D164" s="75" t="s">
        <v>202</v>
      </c>
      <c r="E164" s="300">
        <v>3</v>
      </c>
      <c r="F164" s="301"/>
      <c r="G164" s="75">
        <v>1</v>
      </c>
      <c r="H164" s="77">
        <v>33.299999999999997</v>
      </c>
      <c r="I164" s="75">
        <v>1</v>
      </c>
      <c r="J164" s="77">
        <v>33.299999999999997</v>
      </c>
      <c r="K164" s="75">
        <v>1</v>
      </c>
      <c r="L164" s="77">
        <v>33.299999999999997</v>
      </c>
      <c r="M164" s="75">
        <v>1</v>
      </c>
      <c r="N164" s="77">
        <v>33.299999999999997</v>
      </c>
      <c r="O164" s="75">
        <v>1</v>
      </c>
      <c r="P164" s="77">
        <v>33.4</v>
      </c>
      <c r="Q164" s="75">
        <v>1</v>
      </c>
      <c r="R164" s="77">
        <v>33.4</v>
      </c>
      <c r="S164" s="546" t="s">
        <v>269</v>
      </c>
      <c r="T164" s="547"/>
      <c r="U164" s="547"/>
      <c r="V164" s="547"/>
      <c r="W164" s="547"/>
      <c r="X164" s="547"/>
      <c r="Y164" s="299"/>
      <c r="Z164" s="548" t="s">
        <v>267</v>
      </c>
      <c r="AA164" s="549"/>
    </row>
    <row r="165" spans="2:27" x14ac:dyDescent="0.25">
      <c r="B165" s="633"/>
      <c r="C165" s="634"/>
      <c r="D165" s="152"/>
      <c r="E165" s="635"/>
      <c r="F165" s="634"/>
      <c r="G165" s="78"/>
      <c r="H165" s="78"/>
      <c r="I165" s="78"/>
      <c r="J165" s="78"/>
      <c r="K165" s="78"/>
      <c r="L165" s="78"/>
      <c r="M165" s="78"/>
      <c r="N165" s="78"/>
      <c r="O165" s="78"/>
      <c r="P165" s="78"/>
      <c r="Q165" s="78"/>
      <c r="R165" s="78"/>
      <c r="S165" s="629"/>
      <c r="T165" s="630"/>
      <c r="U165" s="630"/>
      <c r="V165" s="630"/>
      <c r="W165" s="630"/>
      <c r="X165" s="630"/>
      <c r="Y165" s="631"/>
      <c r="Z165" s="629"/>
      <c r="AA165" s="632"/>
    </row>
    <row r="166" spans="2:27" x14ac:dyDescent="0.25">
      <c r="B166" s="626"/>
      <c r="C166" s="627"/>
      <c r="D166" s="105"/>
      <c r="E166" s="628"/>
      <c r="F166" s="627"/>
      <c r="G166" s="81"/>
      <c r="H166" s="81"/>
      <c r="I166" s="81"/>
      <c r="J166" s="81"/>
      <c r="K166" s="81"/>
      <c r="L166" s="81"/>
      <c r="M166" s="81"/>
      <c r="N166" s="81"/>
      <c r="O166" s="81"/>
      <c r="P166" s="81"/>
      <c r="Q166" s="81"/>
      <c r="R166" s="81"/>
      <c r="S166" s="629"/>
      <c r="T166" s="630"/>
      <c r="U166" s="630"/>
      <c r="V166" s="630"/>
      <c r="W166" s="630"/>
      <c r="X166" s="630"/>
      <c r="Y166" s="631"/>
      <c r="Z166" s="629"/>
      <c r="AA166" s="632"/>
    </row>
    <row r="167" spans="2:27" ht="15.75" thickBot="1" x14ac:dyDescent="0.3">
      <c r="B167" s="539"/>
      <c r="C167" s="540"/>
      <c r="D167" s="82"/>
      <c r="E167" s="540"/>
      <c r="F167" s="540"/>
      <c r="G167" s="83"/>
      <c r="H167" s="83"/>
      <c r="I167" s="83"/>
      <c r="J167" s="83"/>
      <c r="K167" s="83"/>
      <c r="L167" s="83"/>
      <c r="M167" s="83"/>
      <c r="N167" s="83"/>
      <c r="O167" s="83"/>
      <c r="P167" s="83"/>
      <c r="Q167" s="83"/>
      <c r="R167" s="83"/>
      <c r="S167" s="541"/>
      <c r="T167" s="542"/>
      <c r="U167" s="542"/>
      <c r="V167" s="542"/>
      <c r="W167" s="542"/>
      <c r="X167" s="542"/>
      <c r="Y167" s="543"/>
      <c r="Z167" s="541"/>
      <c r="AA167" s="544"/>
    </row>
    <row r="168" spans="2:27" ht="15.75" thickBot="1" x14ac:dyDescent="0.3">
      <c r="B168" s="492" t="s">
        <v>118</v>
      </c>
      <c r="C168" s="493"/>
      <c r="D168" s="493"/>
      <c r="E168" s="493"/>
      <c r="F168" s="493"/>
      <c r="G168" s="493"/>
      <c r="H168" s="493"/>
      <c r="I168" s="493"/>
      <c r="J168" s="493"/>
      <c r="K168" s="493"/>
      <c r="L168" s="493"/>
      <c r="M168" s="493"/>
      <c r="N168" s="493"/>
      <c r="O168" s="493"/>
      <c r="P168" s="493"/>
      <c r="Q168" s="493"/>
      <c r="R168" s="493"/>
      <c r="S168" s="493"/>
      <c r="T168" s="493"/>
      <c r="U168" s="493"/>
      <c r="V168" s="493"/>
      <c r="W168" s="493"/>
      <c r="X168" s="493"/>
      <c r="Y168" s="493"/>
      <c r="Z168" s="493"/>
      <c r="AA168" s="494"/>
    </row>
    <row r="169" spans="2:27" ht="15.75" thickBot="1" x14ac:dyDescent="0.3">
      <c r="B169" s="288"/>
      <c r="C169" s="289"/>
      <c r="D169" s="289"/>
      <c r="E169" s="289"/>
      <c r="F169" s="289"/>
      <c r="G169" s="289"/>
      <c r="H169" s="289"/>
      <c r="I169" s="289"/>
      <c r="J169" s="289"/>
      <c r="K169" s="289"/>
      <c r="L169" s="289"/>
      <c r="M169" s="289"/>
      <c r="N169" s="289"/>
      <c r="O169" s="289"/>
      <c r="P169" s="289"/>
      <c r="Q169" s="289"/>
      <c r="R169" s="289"/>
      <c r="S169" s="289"/>
      <c r="T169" s="289"/>
      <c r="U169" s="289"/>
      <c r="V169" s="289"/>
      <c r="W169" s="289"/>
      <c r="X169" s="289"/>
      <c r="Y169" s="289"/>
      <c r="Z169" s="289"/>
      <c r="AA169" s="290"/>
    </row>
    <row r="170" spans="2:27" x14ac:dyDescent="0.25">
      <c r="B170" s="63"/>
      <c r="C170" s="64"/>
      <c r="D170" s="64"/>
      <c r="E170" s="64"/>
      <c r="F170" s="64"/>
      <c r="G170" s="64"/>
      <c r="H170" s="64"/>
      <c r="I170" s="64"/>
      <c r="J170" s="64"/>
      <c r="K170" s="64"/>
      <c r="L170" s="64"/>
      <c r="M170" s="64"/>
      <c r="N170" s="64"/>
      <c r="O170" s="64"/>
      <c r="P170" s="64"/>
      <c r="Q170" s="64"/>
      <c r="R170" s="64"/>
      <c r="S170" s="64"/>
      <c r="T170" s="64"/>
      <c r="U170" s="64"/>
      <c r="V170" s="64"/>
      <c r="W170" s="64"/>
      <c r="X170" s="64"/>
      <c r="Y170" s="64"/>
      <c r="Z170" s="64"/>
      <c r="AA170" s="65"/>
    </row>
    <row r="171" spans="2:27" x14ac:dyDescent="0.25">
      <c r="B171" s="63"/>
      <c r="C171" s="64"/>
      <c r="D171" s="64"/>
      <c r="E171" s="64"/>
      <c r="F171" s="64"/>
      <c r="G171" s="64"/>
      <c r="H171" s="64"/>
      <c r="I171" s="64"/>
      <c r="J171" s="64"/>
      <c r="K171" s="64"/>
      <c r="L171" s="64"/>
      <c r="M171" s="64"/>
      <c r="N171" s="64"/>
      <c r="O171" s="64"/>
      <c r="P171" s="64"/>
      <c r="Q171" s="64"/>
      <c r="R171" s="64"/>
      <c r="S171" s="64"/>
      <c r="T171" s="64"/>
      <c r="U171" s="64"/>
      <c r="V171" s="64"/>
      <c r="W171" s="64"/>
      <c r="X171" s="64"/>
      <c r="Y171" s="64"/>
      <c r="Z171" s="64"/>
      <c r="AA171" s="65"/>
    </row>
    <row r="172" spans="2:27" x14ac:dyDescent="0.25">
      <c r="B172" s="291" t="s">
        <v>63</v>
      </c>
      <c r="C172" s="292"/>
      <c r="D172" s="292"/>
      <c r="E172" s="292"/>
      <c r="F172" s="64"/>
      <c r="G172" s="64"/>
      <c r="H172" s="64"/>
      <c r="I172" s="64"/>
      <c r="J172" s="64"/>
      <c r="K172" s="64"/>
      <c r="L172" s="64"/>
      <c r="M172" s="64"/>
      <c r="N172" s="64"/>
      <c r="O172" s="64"/>
      <c r="P172" s="64"/>
      <c r="Q172" s="292" t="s">
        <v>257</v>
      </c>
      <c r="R172" s="292"/>
      <c r="S172" s="292"/>
      <c r="T172" s="292"/>
      <c r="U172" s="292"/>
      <c r="V172" s="292"/>
      <c r="W172" s="292"/>
      <c r="X172" s="292"/>
      <c r="Y172" s="292"/>
      <c r="Z172" s="292"/>
      <c r="AA172" s="293"/>
    </row>
    <row r="173" spans="2:27" x14ac:dyDescent="0.25">
      <c r="B173" s="294" t="s">
        <v>64</v>
      </c>
      <c r="C173" s="295"/>
      <c r="D173" s="295"/>
      <c r="E173" s="295"/>
      <c r="F173" s="64"/>
      <c r="G173" s="64"/>
      <c r="H173" s="64"/>
      <c r="I173" s="64"/>
      <c r="J173" s="64"/>
      <c r="K173" s="64"/>
      <c r="L173" s="64"/>
      <c r="M173" s="64"/>
      <c r="N173" s="64"/>
      <c r="O173" s="64"/>
      <c r="P173" s="64"/>
      <c r="Q173" s="296" t="s">
        <v>258</v>
      </c>
      <c r="R173" s="296"/>
      <c r="S173" s="296"/>
      <c r="T173" s="296"/>
      <c r="U173" s="296"/>
      <c r="V173" s="296"/>
      <c r="W173" s="296"/>
      <c r="X173" s="296"/>
      <c r="Y173" s="296"/>
      <c r="Z173" s="296"/>
      <c r="AA173" s="297"/>
    </row>
    <row r="174" spans="2:27" x14ac:dyDescent="0.25">
      <c r="B174" s="84"/>
      <c r="C174" s="85"/>
      <c r="D174" s="85"/>
      <c r="E174" s="85"/>
      <c r="F174" s="64"/>
      <c r="G174" s="64"/>
      <c r="H174" s="64"/>
      <c r="I174" s="64"/>
      <c r="J174" s="64"/>
      <c r="K174" s="64"/>
      <c r="L174" s="64"/>
      <c r="M174" s="64"/>
      <c r="N174" s="64"/>
      <c r="O174" s="64"/>
      <c r="P174" s="64"/>
      <c r="Q174" s="86"/>
      <c r="R174" s="86"/>
      <c r="S174" s="86"/>
      <c r="T174" s="86"/>
      <c r="U174" s="86"/>
      <c r="V174" s="86"/>
      <c r="W174" s="86"/>
      <c r="X174" s="86"/>
      <c r="Y174" s="86"/>
      <c r="Z174" s="86"/>
      <c r="AA174" s="87"/>
    </row>
    <row r="175" spans="2:27" ht="15.75" thickBot="1" x14ac:dyDescent="0.3">
      <c r="B175" s="88"/>
      <c r="C175" s="89"/>
      <c r="D175" s="89"/>
      <c r="E175" s="89"/>
      <c r="F175" s="89"/>
      <c r="G175" s="89"/>
      <c r="H175" s="89"/>
      <c r="I175" s="89"/>
      <c r="J175" s="89"/>
      <c r="K175" s="89"/>
      <c r="L175" s="89"/>
      <c r="M175" s="89"/>
      <c r="N175" s="89"/>
      <c r="O175" s="89"/>
      <c r="P175" s="89"/>
      <c r="Q175" s="89"/>
      <c r="R175" s="89"/>
      <c r="S175" s="89"/>
      <c r="T175" s="89"/>
      <c r="U175" s="89"/>
      <c r="V175" s="89"/>
      <c r="W175" s="89"/>
      <c r="X175" s="89"/>
      <c r="Y175" s="89"/>
      <c r="Z175" s="89"/>
      <c r="AA175" s="90"/>
    </row>
    <row r="176" spans="2:27" ht="15.75" thickTop="1" x14ac:dyDescent="0.25">
      <c r="B176"/>
      <c r="C176"/>
      <c r="D176"/>
      <c r="E176"/>
      <c r="F176"/>
      <c r="G176"/>
      <c r="H176"/>
      <c r="I176"/>
      <c r="J176"/>
      <c r="K176"/>
      <c r="L176"/>
      <c r="M176"/>
      <c r="N176"/>
      <c r="O176"/>
      <c r="P176"/>
      <c r="Q176"/>
      <c r="R176"/>
      <c r="S176"/>
      <c r="T176"/>
      <c r="U176"/>
      <c r="V176"/>
      <c r="W176"/>
      <c r="X176"/>
      <c r="Y176"/>
      <c r="Z176"/>
      <c r="AA176"/>
    </row>
  </sheetData>
  <mergeCells count="412">
    <mergeCell ref="B1:AA1"/>
    <mergeCell ref="B3:AA3"/>
    <mergeCell ref="B5:AA5"/>
    <mergeCell ref="B7:P10"/>
    <mergeCell ref="Q7:X8"/>
    <mergeCell ref="Y7:AA8"/>
    <mergeCell ref="Q9:X10"/>
    <mergeCell ref="Y9:AA10"/>
    <mergeCell ref="B11:AA12"/>
    <mergeCell ref="B13:AA13"/>
    <mergeCell ref="B14:AA14"/>
    <mergeCell ref="B15:AA15"/>
    <mergeCell ref="B16:AA16"/>
    <mergeCell ref="E17:I17"/>
    <mergeCell ref="J17:U17"/>
    <mergeCell ref="V17:AA18"/>
    <mergeCell ref="B18:B20"/>
    <mergeCell ref="C18:C20"/>
    <mergeCell ref="V19:X19"/>
    <mergeCell ref="Y19:AA19"/>
    <mergeCell ref="J20:L20"/>
    <mergeCell ref="M20:O20"/>
    <mergeCell ref="P20:R20"/>
    <mergeCell ref="S20:U20"/>
    <mergeCell ref="V20:X20"/>
    <mergeCell ref="Y20:AA20"/>
    <mergeCell ref="D18:D20"/>
    <mergeCell ref="E18:I20"/>
    <mergeCell ref="J18:O18"/>
    <mergeCell ref="P18:U18"/>
    <mergeCell ref="J19:L19"/>
    <mergeCell ref="M19:O19"/>
    <mergeCell ref="P19:R19"/>
    <mergeCell ref="S19:U19"/>
    <mergeCell ref="E21:I21"/>
    <mergeCell ref="J21:U21"/>
    <mergeCell ref="V21:AA22"/>
    <mergeCell ref="B22:B24"/>
    <mergeCell ref="C22:C24"/>
    <mergeCell ref="D22:D24"/>
    <mergeCell ref="E22:I24"/>
    <mergeCell ref="J22:O22"/>
    <mergeCell ref="P22:U22"/>
    <mergeCell ref="J23:L23"/>
    <mergeCell ref="M23:O23"/>
    <mergeCell ref="P23:R23"/>
    <mergeCell ref="S23:U23"/>
    <mergeCell ref="V23:X23"/>
    <mergeCell ref="Y23:AA23"/>
    <mergeCell ref="J24:L24"/>
    <mergeCell ref="M24:O24"/>
    <mergeCell ref="P24:R24"/>
    <mergeCell ref="S24:U24"/>
    <mergeCell ref="V24:X24"/>
    <mergeCell ref="Y24:AA24"/>
    <mergeCell ref="B25:C26"/>
    <mergeCell ref="D25:AA26"/>
    <mergeCell ref="B27:AA27"/>
    <mergeCell ref="B28:C30"/>
    <mergeCell ref="D28:D30"/>
    <mergeCell ref="E28:F30"/>
    <mergeCell ref="G28:R28"/>
    <mergeCell ref="S28:Y30"/>
    <mergeCell ref="Z28:AA30"/>
    <mergeCell ref="G29:J29"/>
    <mergeCell ref="K29:N29"/>
    <mergeCell ref="O29:R29"/>
    <mergeCell ref="G30:H30"/>
    <mergeCell ref="I30:J30"/>
    <mergeCell ref="K30:L30"/>
    <mergeCell ref="M30:N30"/>
    <mergeCell ref="O30:P30"/>
    <mergeCell ref="Q30:R30"/>
    <mergeCell ref="B33:C33"/>
    <mergeCell ref="E33:F33"/>
    <mergeCell ref="S33:Y33"/>
    <mergeCell ref="Z33:AA33"/>
    <mergeCell ref="B34:C34"/>
    <mergeCell ref="E34:F34"/>
    <mergeCell ref="S34:Y34"/>
    <mergeCell ref="Z34:AA34"/>
    <mergeCell ref="B31:C31"/>
    <mergeCell ref="E31:F31"/>
    <mergeCell ref="S31:Y31"/>
    <mergeCell ref="Z31:AA31"/>
    <mergeCell ref="B32:C32"/>
    <mergeCell ref="E32:F32"/>
    <mergeCell ref="S32:Y32"/>
    <mergeCell ref="Z32:AA32"/>
    <mergeCell ref="B42:AA42"/>
    <mergeCell ref="B44:AA44"/>
    <mergeCell ref="B46:AA46"/>
    <mergeCell ref="B48:P51"/>
    <mergeCell ref="Q48:X49"/>
    <mergeCell ref="Y48:AA49"/>
    <mergeCell ref="Q50:X51"/>
    <mergeCell ref="Y50:AA51"/>
    <mergeCell ref="B35:AA35"/>
    <mergeCell ref="B36:AA36"/>
    <mergeCell ref="B38:E38"/>
    <mergeCell ref="Q38:AA38"/>
    <mergeCell ref="B39:E39"/>
    <mergeCell ref="Q39:AA39"/>
    <mergeCell ref="B52:AA53"/>
    <mergeCell ref="B54:AA54"/>
    <mergeCell ref="B55:AA55"/>
    <mergeCell ref="B56:AA56"/>
    <mergeCell ref="B57:AA57"/>
    <mergeCell ref="E58:I58"/>
    <mergeCell ref="J58:U58"/>
    <mergeCell ref="V58:AA59"/>
    <mergeCell ref="B59:B61"/>
    <mergeCell ref="C59:C61"/>
    <mergeCell ref="V60:X60"/>
    <mergeCell ref="Y60:AA60"/>
    <mergeCell ref="J61:L61"/>
    <mergeCell ref="M61:O61"/>
    <mergeCell ref="P61:R61"/>
    <mergeCell ref="S61:U61"/>
    <mergeCell ref="V61:X61"/>
    <mergeCell ref="Y61:AA61"/>
    <mergeCell ref="D59:D61"/>
    <mergeCell ref="E59:I61"/>
    <mergeCell ref="J59:O59"/>
    <mergeCell ref="P59:U59"/>
    <mergeCell ref="J60:L60"/>
    <mergeCell ref="M60:O60"/>
    <mergeCell ref="P60:R60"/>
    <mergeCell ref="S60:U60"/>
    <mergeCell ref="E62:I62"/>
    <mergeCell ref="J62:U62"/>
    <mergeCell ref="V62:AA63"/>
    <mergeCell ref="B63:B65"/>
    <mergeCell ref="C63:C65"/>
    <mergeCell ref="D63:D65"/>
    <mergeCell ref="E63:I65"/>
    <mergeCell ref="J63:O63"/>
    <mergeCell ref="P63:U63"/>
    <mergeCell ref="J64:L64"/>
    <mergeCell ref="M64:O64"/>
    <mergeCell ref="P64:R64"/>
    <mergeCell ref="S64:U64"/>
    <mergeCell ref="V64:X64"/>
    <mergeCell ref="Y64:AA64"/>
    <mergeCell ref="J65:L65"/>
    <mergeCell ref="M65:O65"/>
    <mergeCell ref="P65:R65"/>
    <mergeCell ref="S65:U65"/>
    <mergeCell ref="V65:X65"/>
    <mergeCell ref="Y65:AA65"/>
    <mergeCell ref="B66:C66"/>
    <mergeCell ref="D66:AA66"/>
    <mergeCell ref="B67:AA67"/>
    <mergeCell ref="B68:C70"/>
    <mergeCell ref="D68:D70"/>
    <mergeCell ref="E68:F70"/>
    <mergeCell ref="G68:R68"/>
    <mergeCell ref="S68:Y70"/>
    <mergeCell ref="Z68:AA70"/>
    <mergeCell ref="B71:C71"/>
    <mergeCell ref="E71:F71"/>
    <mergeCell ref="S71:Y71"/>
    <mergeCell ref="Z71:AA71"/>
    <mergeCell ref="B72:C72"/>
    <mergeCell ref="E72:F72"/>
    <mergeCell ref="S72:Y72"/>
    <mergeCell ref="Z72:AA72"/>
    <mergeCell ref="G69:J69"/>
    <mergeCell ref="K69:N69"/>
    <mergeCell ref="O69:R69"/>
    <mergeCell ref="G70:H70"/>
    <mergeCell ref="I70:J70"/>
    <mergeCell ref="K70:L70"/>
    <mergeCell ref="M70:N70"/>
    <mergeCell ref="O70:P70"/>
    <mergeCell ref="Q70:R70"/>
    <mergeCell ref="B75:C75"/>
    <mergeCell ref="E75:F75"/>
    <mergeCell ref="S75:Y75"/>
    <mergeCell ref="Z75:AA75"/>
    <mergeCell ref="B76:C76"/>
    <mergeCell ref="E76:F76"/>
    <mergeCell ref="S76:Y76"/>
    <mergeCell ref="Z76:AA76"/>
    <mergeCell ref="B73:C73"/>
    <mergeCell ref="E73:F73"/>
    <mergeCell ref="S73:Y73"/>
    <mergeCell ref="Z73:AA73"/>
    <mergeCell ref="B74:C74"/>
    <mergeCell ref="E74:F74"/>
    <mergeCell ref="S74:Y74"/>
    <mergeCell ref="Z74:AA74"/>
    <mergeCell ref="B79:C79"/>
    <mergeCell ref="E79:F79"/>
    <mergeCell ref="S79:Y79"/>
    <mergeCell ref="Z79:AA79"/>
    <mergeCell ref="B80:AA80"/>
    <mergeCell ref="B81:AA81"/>
    <mergeCell ref="B77:C77"/>
    <mergeCell ref="E77:F77"/>
    <mergeCell ref="S77:Y77"/>
    <mergeCell ref="Z77:AA77"/>
    <mergeCell ref="B78:C78"/>
    <mergeCell ref="E78:F78"/>
    <mergeCell ref="S78:Y78"/>
    <mergeCell ref="Z78:AA78"/>
    <mergeCell ref="B93:AA93"/>
    <mergeCell ref="B95:P98"/>
    <mergeCell ref="Q95:X96"/>
    <mergeCell ref="Y95:AA96"/>
    <mergeCell ref="Q97:X98"/>
    <mergeCell ref="Y97:AA98"/>
    <mergeCell ref="B83:E83"/>
    <mergeCell ref="Q83:AA83"/>
    <mergeCell ref="B84:E84"/>
    <mergeCell ref="Q84:AA84"/>
    <mergeCell ref="B89:AA89"/>
    <mergeCell ref="B91:AA91"/>
    <mergeCell ref="B99:AA100"/>
    <mergeCell ref="B101:AA101"/>
    <mergeCell ref="B102:AA102"/>
    <mergeCell ref="B103:AA103"/>
    <mergeCell ref="B104:AA104"/>
    <mergeCell ref="E105:I105"/>
    <mergeCell ref="J105:U105"/>
    <mergeCell ref="V105:AA106"/>
    <mergeCell ref="B106:B108"/>
    <mergeCell ref="C106:C108"/>
    <mergeCell ref="V107:X107"/>
    <mergeCell ref="Y107:AA107"/>
    <mergeCell ref="J108:L108"/>
    <mergeCell ref="M108:O108"/>
    <mergeCell ref="P108:R108"/>
    <mergeCell ref="S108:U108"/>
    <mergeCell ref="V108:X108"/>
    <mergeCell ref="Y108:AA108"/>
    <mergeCell ref="D106:D108"/>
    <mergeCell ref="E106:I108"/>
    <mergeCell ref="J106:O106"/>
    <mergeCell ref="P106:U106"/>
    <mergeCell ref="J107:L107"/>
    <mergeCell ref="M107:O107"/>
    <mergeCell ref="P107:R107"/>
    <mergeCell ref="S107:U107"/>
    <mergeCell ref="E109:I109"/>
    <mergeCell ref="J109:U109"/>
    <mergeCell ref="V109:AA110"/>
    <mergeCell ref="B110:B112"/>
    <mergeCell ref="C110:C112"/>
    <mergeCell ref="D110:D112"/>
    <mergeCell ref="E110:I112"/>
    <mergeCell ref="J110:O110"/>
    <mergeCell ref="P110:U110"/>
    <mergeCell ref="J111:L111"/>
    <mergeCell ref="M111:O111"/>
    <mergeCell ref="P111:R111"/>
    <mergeCell ref="S111:U111"/>
    <mergeCell ref="V111:X111"/>
    <mergeCell ref="Y111:AA111"/>
    <mergeCell ref="J112:L112"/>
    <mergeCell ref="M112:O112"/>
    <mergeCell ref="P112:R112"/>
    <mergeCell ref="S112:U112"/>
    <mergeCell ref="V112:X112"/>
    <mergeCell ref="Y112:AA112"/>
    <mergeCell ref="B113:C113"/>
    <mergeCell ref="D113:AA113"/>
    <mergeCell ref="B114:AA114"/>
    <mergeCell ref="B115:C117"/>
    <mergeCell ref="D115:D117"/>
    <mergeCell ref="E115:F117"/>
    <mergeCell ref="G115:R115"/>
    <mergeCell ref="S115:Y117"/>
    <mergeCell ref="Z115:AA117"/>
    <mergeCell ref="B118:C118"/>
    <mergeCell ref="E118:F118"/>
    <mergeCell ref="S118:Y118"/>
    <mergeCell ref="Z118:AA118"/>
    <mergeCell ref="B119:C119"/>
    <mergeCell ref="E119:F119"/>
    <mergeCell ref="S119:Y119"/>
    <mergeCell ref="Z119:AA119"/>
    <mergeCell ref="G116:J116"/>
    <mergeCell ref="K116:N116"/>
    <mergeCell ref="O116:R116"/>
    <mergeCell ref="G117:H117"/>
    <mergeCell ref="I117:J117"/>
    <mergeCell ref="K117:L117"/>
    <mergeCell ref="M117:N117"/>
    <mergeCell ref="O117:P117"/>
    <mergeCell ref="Q117:R117"/>
    <mergeCell ref="B122:C122"/>
    <mergeCell ref="E122:F122"/>
    <mergeCell ref="S122:Y122"/>
    <mergeCell ref="Z122:AA122"/>
    <mergeCell ref="B123:AA123"/>
    <mergeCell ref="B124:AA124"/>
    <mergeCell ref="B120:C120"/>
    <mergeCell ref="E120:F120"/>
    <mergeCell ref="S120:Y120"/>
    <mergeCell ref="Z120:AA120"/>
    <mergeCell ref="B121:C121"/>
    <mergeCell ref="E121:F121"/>
    <mergeCell ref="S121:Y121"/>
    <mergeCell ref="Z121:AA121"/>
    <mergeCell ref="B137:AA137"/>
    <mergeCell ref="B139:P142"/>
    <mergeCell ref="Q139:X140"/>
    <mergeCell ref="Y139:AA140"/>
    <mergeCell ref="Q141:X142"/>
    <mergeCell ref="Y141:AA142"/>
    <mergeCell ref="B127:E127"/>
    <mergeCell ref="Q127:AA127"/>
    <mergeCell ref="B128:E128"/>
    <mergeCell ref="Q128:AA128"/>
    <mergeCell ref="B133:AA133"/>
    <mergeCell ref="B135:AA135"/>
    <mergeCell ref="B143:AA144"/>
    <mergeCell ref="B145:AA145"/>
    <mergeCell ref="B146:AA146"/>
    <mergeCell ref="B147:AA147"/>
    <mergeCell ref="B148:AA148"/>
    <mergeCell ref="E149:I149"/>
    <mergeCell ref="J149:U149"/>
    <mergeCell ref="V149:AA150"/>
    <mergeCell ref="B150:B152"/>
    <mergeCell ref="C150:C152"/>
    <mergeCell ref="V151:X151"/>
    <mergeCell ref="Y151:AA151"/>
    <mergeCell ref="J152:L152"/>
    <mergeCell ref="M152:O152"/>
    <mergeCell ref="P152:R152"/>
    <mergeCell ref="S152:U152"/>
    <mergeCell ref="V152:X152"/>
    <mergeCell ref="Y152:AA152"/>
    <mergeCell ref="D150:D152"/>
    <mergeCell ref="E150:I152"/>
    <mergeCell ref="J150:O150"/>
    <mergeCell ref="P150:U150"/>
    <mergeCell ref="J151:L151"/>
    <mergeCell ref="M151:O151"/>
    <mergeCell ref="P151:R151"/>
    <mergeCell ref="S151:U151"/>
    <mergeCell ref="E153:I153"/>
    <mergeCell ref="J153:U153"/>
    <mergeCell ref="V153:AA154"/>
    <mergeCell ref="B154:B156"/>
    <mergeCell ref="C154:C156"/>
    <mergeCell ref="D154:D156"/>
    <mergeCell ref="E154:I156"/>
    <mergeCell ref="J154:O154"/>
    <mergeCell ref="P154:U154"/>
    <mergeCell ref="J155:L155"/>
    <mergeCell ref="M155:O155"/>
    <mergeCell ref="P155:R155"/>
    <mergeCell ref="S155:U155"/>
    <mergeCell ref="V155:X155"/>
    <mergeCell ref="Y155:AA155"/>
    <mergeCell ref="J156:L156"/>
    <mergeCell ref="M156:O156"/>
    <mergeCell ref="P156:R156"/>
    <mergeCell ref="S156:U156"/>
    <mergeCell ref="V156:X156"/>
    <mergeCell ref="Y156:AA156"/>
    <mergeCell ref="B157:C157"/>
    <mergeCell ref="D157:AA157"/>
    <mergeCell ref="B158:AA158"/>
    <mergeCell ref="B159:C161"/>
    <mergeCell ref="D159:D161"/>
    <mergeCell ref="E159:F161"/>
    <mergeCell ref="G159:R159"/>
    <mergeCell ref="S159:Y161"/>
    <mergeCell ref="Z159:AA161"/>
    <mergeCell ref="G160:J160"/>
    <mergeCell ref="K160:N160"/>
    <mergeCell ref="O160:R160"/>
    <mergeCell ref="G161:H161"/>
    <mergeCell ref="I161:J161"/>
    <mergeCell ref="K161:L161"/>
    <mergeCell ref="M161:N161"/>
    <mergeCell ref="O161:P161"/>
    <mergeCell ref="Q161:R161"/>
    <mergeCell ref="B164:C164"/>
    <mergeCell ref="E164:F164"/>
    <mergeCell ref="S164:Y164"/>
    <mergeCell ref="Z164:AA164"/>
    <mergeCell ref="B165:C165"/>
    <mergeCell ref="E165:F165"/>
    <mergeCell ref="S165:Y165"/>
    <mergeCell ref="Z165:AA165"/>
    <mergeCell ref="B162:C162"/>
    <mergeCell ref="E162:F162"/>
    <mergeCell ref="S162:Y162"/>
    <mergeCell ref="Z162:AA162"/>
    <mergeCell ref="B163:C163"/>
    <mergeCell ref="E163:F163"/>
    <mergeCell ref="S163:Y163"/>
    <mergeCell ref="Z163:AA163"/>
    <mergeCell ref="B168:AA168"/>
    <mergeCell ref="B169:AA169"/>
    <mergeCell ref="B172:E172"/>
    <mergeCell ref="Q172:AA172"/>
    <mergeCell ref="B173:E173"/>
    <mergeCell ref="Q173:AA173"/>
    <mergeCell ref="B166:C166"/>
    <mergeCell ref="E166:F166"/>
    <mergeCell ref="S166:Y166"/>
    <mergeCell ref="Z166:AA166"/>
    <mergeCell ref="B167:C167"/>
    <mergeCell ref="E167:F167"/>
    <mergeCell ref="S167:Y167"/>
    <mergeCell ref="Z167:AA167"/>
  </mergeCells>
  <dataValidations count="5">
    <dataValidation type="list" allowBlank="1" showInputMessage="1" showErrorMessage="1" sqref="B18 B22">
      <formula1>$DL$8:$DL$23</formula1>
    </dataValidation>
    <dataValidation type="list" allowBlank="1" showInputMessage="1" showErrorMessage="1" sqref="Y141:AA142 Y9:AA10 Y97:AA98 Y50:AA51">
      <formula1>$DL$39:$DL$41</formula1>
    </dataValidation>
    <dataValidation type="list" allowBlank="1" showInputMessage="1" showErrorMessage="1" sqref="B150:B152 B154:B156">
      <formula1>$DL$36:$DL$37</formula1>
    </dataValidation>
    <dataValidation type="list" allowBlank="1" showInputMessage="1" showErrorMessage="1" sqref="B106 B110">
      <formula1>$DL$34:$DL$34</formula1>
    </dataValidation>
    <dataValidation type="list" allowBlank="1" showInputMessage="1" showErrorMessage="1" sqref="B59 B63">
      <formula1>$DL$25:$DL$32</formula1>
    </dataValidation>
  </dataValidation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B1:FF86"/>
  <sheetViews>
    <sheetView topLeftCell="A73" zoomScaleNormal="100" workbookViewId="0">
      <selection activeCell="B74" sqref="B74:C74"/>
    </sheetView>
  </sheetViews>
  <sheetFormatPr baseColWidth="10" defaultRowHeight="15" x14ac:dyDescent="0.25"/>
  <cols>
    <col min="1" max="1" width="2.7109375" customWidth="1"/>
    <col min="10" max="24" width="7.42578125" customWidth="1"/>
  </cols>
  <sheetData>
    <row r="1" spans="2:162" ht="15.75" thickTop="1" x14ac:dyDescent="0.25">
      <c r="B1" s="456" t="s">
        <v>121</v>
      </c>
      <c r="C1" s="457"/>
      <c r="D1" s="457"/>
      <c r="E1" s="457"/>
      <c r="F1" s="457"/>
      <c r="G1" s="457"/>
      <c r="H1" s="457"/>
      <c r="I1" s="457"/>
      <c r="J1" s="457"/>
      <c r="K1" s="457"/>
      <c r="L1" s="457"/>
      <c r="M1" s="457"/>
      <c r="N1" s="457"/>
      <c r="O1" s="457"/>
      <c r="P1" s="457"/>
      <c r="Q1" s="457"/>
      <c r="R1" s="457"/>
      <c r="S1" s="457"/>
      <c r="T1" s="457"/>
      <c r="U1" s="457"/>
      <c r="V1" s="457"/>
      <c r="W1" s="457"/>
      <c r="X1" s="457"/>
      <c r="Y1" s="457"/>
      <c r="Z1" s="457"/>
      <c r="AA1" s="457"/>
      <c r="AB1" s="458"/>
    </row>
    <row r="2" spans="2:162" x14ac:dyDescent="0.25">
      <c r="B2" s="60"/>
      <c r="C2" s="61"/>
      <c r="D2" s="61"/>
      <c r="E2" s="61"/>
      <c r="F2" s="61"/>
      <c r="G2" s="61"/>
      <c r="H2" s="61"/>
      <c r="I2" s="61"/>
      <c r="J2" s="61"/>
      <c r="K2" s="61"/>
      <c r="L2" s="61"/>
      <c r="M2" s="61"/>
      <c r="N2" s="61"/>
      <c r="O2" s="61"/>
      <c r="P2" s="61"/>
      <c r="Q2" s="61"/>
      <c r="R2" s="61"/>
      <c r="S2" s="61"/>
      <c r="T2" s="61"/>
      <c r="U2" s="61"/>
      <c r="V2" s="61"/>
      <c r="W2" s="61"/>
      <c r="X2" s="61"/>
      <c r="Y2" s="61"/>
      <c r="Z2" s="61"/>
      <c r="AA2" s="61"/>
      <c r="AB2" s="62"/>
    </row>
    <row r="3" spans="2:162" x14ac:dyDescent="0.25">
      <c r="B3" s="459" t="s">
        <v>75</v>
      </c>
      <c r="C3" s="460"/>
      <c r="D3" s="460"/>
      <c r="E3" s="460"/>
      <c r="F3" s="460"/>
      <c r="G3" s="460"/>
      <c r="H3" s="460"/>
      <c r="I3" s="460"/>
      <c r="J3" s="460"/>
      <c r="K3" s="460"/>
      <c r="L3" s="460"/>
      <c r="M3" s="460"/>
      <c r="N3" s="460"/>
      <c r="O3" s="460"/>
      <c r="P3" s="460"/>
      <c r="Q3" s="460"/>
      <c r="R3" s="460"/>
      <c r="S3" s="460"/>
      <c r="T3" s="460"/>
      <c r="U3" s="460"/>
      <c r="V3" s="460"/>
      <c r="W3" s="460"/>
      <c r="X3" s="460"/>
      <c r="Y3" s="460"/>
      <c r="Z3" s="460"/>
      <c r="AA3" s="460"/>
      <c r="AB3" s="461"/>
    </row>
    <row r="4" spans="2:162" x14ac:dyDescent="0.25">
      <c r="B4" s="63"/>
      <c r="C4" s="64"/>
      <c r="D4" s="64"/>
      <c r="E4" s="64"/>
      <c r="F4" s="64"/>
      <c r="G4" s="64"/>
      <c r="H4" s="64"/>
      <c r="I4" s="64"/>
      <c r="J4" s="64"/>
      <c r="K4" s="64"/>
      <c r="L4" s="64"/>
      <c r="M4" s="64"/>
      <c r="N4" s="64"/>
      <c r="O4" s="64"/>
      <c r="P4" s="64"/>
      <c r="Q4" s="64"/>
      <c r="R4" s="64"/>
      <c r="S4" s="64"/>
      <c r="T4" s="64"/>
      <c r="U4" s="64"/>
      <c r="V4" s="64"/>
      <c r="W4" s="64"/>
      <c r="X4" s="64"/>
      <c r="Y4" s="64"/>
      <c r="Z4" s="64"/>
      <c r="AA4" s="64"/>
      <c r="AB4" s="65"/>
    </row>
    <row r="5" spans="2:162" x14ac:dyDescent="0.25">
      <c r="B5" s="462" t="s">
        <v>122</v>
      </c>
      <c r="C5" s="463"/>
      <c r="D5" s="463"/>
      <c r="E5" s="463"/>
      <c r="F5" s="463"/>
      <c r="G5" s="463"/>
      <c r="H5" s="463"/>
      <c r="I5" s="463"/>
      <c r="J5" s="463"/>
      <c r="K5" s="463"/>
      <c r="L5" s="463"/>
      <c r="M5" s="463"/>
      <c r="N5" s="463"/>
      <c r="O5" s="463"/>
      <c r="P5" s="463"/>
      <c r="Q5" s="463"/>
      <c r="R5" s="463"/>
      <c r="S5" s="463"/>
      <c r="T5" s="463"/>
      <c r="U5" s="463"/>
      <c r="V5" s="463"/>
      <c r="W5" s="463"/>
      <c r="X5" s="463"/>
      <c r="Y5" s="463"/>
      <c r="Z5" s="463"/>
      <c r="AA5" s="463"/>
      <c r="AB5" s="464"/>
    </row>
    <row r="6" spans="2:162" ht="15.75" thickBot="1" x14ac:dyDescent="0.3">
      <c r="B6" s="63"/>
      <c r="C6" s="64"/>
      <c r="D6" s="64"/>
      <c r="E6" s="64"/>
      <c r="F6" s="64"/>
      <c r="G6" s="64"/>
      <c r="H6" s="64"/>
      <c r="I6" s="64"/>
      <c r="J6" s="64"/>
      <c r="K6" s="64"/>
      <c r="L6" s="64"/>
      <c r="M6" s="64"/>
      <c r="N6" s="64"/>
      <c r="O6" s="64"/>
      <c r="P6" s="64"/>
      <c r="Q6" s="64"/>
      <c r="R6" s="64"/>
      <c r="S6" s="64"/>
      <c r="T6" s="64"/>
      <c r="U6" s="64"/>
      <c r="V6" s="64"/>
      <c r="W6" s="64"/>
      <c r="X6" s="64"/>
      <c r="Y6" s="64"/>
      <c r="Z6" s="64"/>
      <c r="AA6" s="64"/>
      <c r="AB6" s="65"/>
      <c r="FC6" s="154" t="s">
        <v>298</v>
      </c>
      <c r="FD6" s="154"/>
      <c r="FE6" s="154"/>
      <c r="FF6" s="154"/>
    </row>
    <row r="7" spans="2:162" ht="9" customHeight="1" thickTop="1" x14ac:dyDescent="0.25">
      <c r="B7" s="465" t="s">
        <v>270</v>
      </c>
      <c r="C7" s="466"/>
      <c r="D7" s="466"/>
      <c r="E7" s="466"/>
      <c r="F7" s="466"/>
      <c r="G7" s="466"/>
      <c r="H7" s="466"/>
      <c r="I7" s="466"/>
      <c r="J7" s="466"/>
      <c r="K7" s="466"/>
      <c r="L7" s="466"/>
      <c r="M7" s="466"/>
      <c r="N7" s="466"/>
      <c r="O7" s="466"/>
      <c r="P7" s="467"/>
      <c r="Q7" s="474" t="s">
        <v>271</v>
      </c>
      <c r="R7" s="475"/>
      <c r="S7" s="475"/>
      <c r="T7" s="475"/>
      <c r="U7" s="475"/>
      <c r="V7" s="475"/>
      <c r="W7" s="475"/>
      <c r="X7" s="476"/>
      <c r="Y7" s="357" t="s">
        <v>79</v>
      </c>
      <c r="Z7" s="357"/>
      <c r="AA7" s="357"/>
      <c r="AB7" s="358"/>
      <c r="FC7" s="155" t="s">
        <v>299</v>
      </c>
      <c r="FD7" s="155" t="s">
        <v>150</v>
      </c>
      <c r="FE7" s="155"/>
      <c r="FF7" s="154"/>
    </row>
    <row r="8" spans="2:162" ht="15.75" thickBot="1" x14ac:dyDescent="0.3">
      <c r="B8" s="468"/>
      <c r="C8" s="469"/>
      <c r="D8" s="469"/>
      <c r="E8" s="469"/>
      <c r="F8" s="469"/>
      <c r="G8" s="469"/>
      <c r="H8" s="469"/>
      <c r="I8" s="469"/>
      <c r="J8" s="469"/>
      <c r="K8" s="469"/>
      <c r="L8" s="469"/>
      <c r="M8" s="469"/>
      <c r="N8" s="469"/>
      <c r="O8" s="469"/>
      <c r="P8" s="470"/>
      <c r="Q8" s="477"/>
      <c r="R8" s="478"/>
      <c r="S8" s="478"/>
      <c r="T8" s="478"/>
      <c r="U8" s="478"/>
      <c r="V8" s="478"/>
      <c r="W8" s="478"/>
      <c r="X8" s="479"/>
      <c r="Y8" s="365"/>
      <c r="Z8" s="365"/>
      <c r="AA8" s="365"/>
      <c r="AB8" s="366"/>
      <c r="FC8" s="166" t="s">
        <v>274</v>
      </c>
      <c r="FD8" s="166" t="s">
        <v>294</v>
      </c>
      <c r="FE8" s="157" t="s">
        <v>295</v>
      </c>
      <c r="FF8" s="154">
        <v>95</v>
      </c>
    </row>
    <row r="9" spans="2:162" ht="4.5" customHeight="1" thickTop="1" x14ac:dyDescent="0.25">
      <c r="B9" s="468"/>
      <c r="C9" s="469"/>
      <c r="D9" s="469"/>
      <c r="E9" s="469"/>
      <c r="F9" s="469"/>
      <c r="G9" s="469"/>
      <c r="H9" s="469"/>
      <c r="I9" s="469"/>
      <c r="J9" s="469"/>
      <c r="K9" s="469"/>
      <c r="L9" s="469"/>
      <c r="M9" s="469"/>
      <c r="N9" s="469"/>
      <c r="O9" s="469"/>
      <c r="P9" s="470"/>
      <c r="Q9" s="480">
        <v>3</v>
      </c>
      <c r="R9" s="481"/>
      <c r="S9" s="481"/>
      <c r="T9" s="481"/>
      <c r="U9" s="481"/>
      <c r="V9" s="481"/>
      <c r="W9" s="481"/>
      <c r="X9" s="482"/>
      <c r="Y9" s="486" t="s">
        <v>190</v>
      </c>
      <c r="Z9" s="487"/>
      <c r="AA9" s="487"/>
      <c r="AB9" s="488"/>
      <c r="FC9" s="167" t="s">
        <v>300</v>
      </c>
      <c r="FD9" s="167" t="s">
        <v>301</v>
      </c>
      <c r="FE9" s="159" t="s">
        <v>302</v>
      </c>
      <c r="FF9" s="154">
        <v>44365</v>
      </c>
    </row>
    <row r="10" spans="2:162" x14ac:dyDescent="0.25">
      <c r="B10" s="471"/>
      <c r="C10" s="472"/>
      <c r="D10" s="472"/>
      <c r="E10" s="472"/>
      <c r="F10" s="472"/>
      <c r="G10" s="472"/>
      <c r="H10" s="472"/>
      <c r="I10" s="472"/>
      <c r="J10" s="472"/>
      <c r="K10" s="472"/>
      <c r="L10" s="472"/>
      <c r="M10" s="472"/>
      <c r="N10" s="472"/>
      <c r="O10" s="472"/>
      <c r="P10" s="473"/>
      <c r="Q10" s="483"/>
      <c r="R10" s="484"/>
      <c r="S10" s="484"/>
      <c r="T10" s="484"/>
      <c r="U10" s="484"/>
      <c r="V10" s="484"/>
      <c r="W10" s="484"/>
      <c r="X10" s="485"/>
      <c r="Y10" s="489"/>
      <c r="Z10" s="490"/>
      <c r="AA10" s="490"/>
      <c r="AB10" s="491"/>
      <c r="FC10" s="166" t="s">
        <v>303</v>
      </c>
      <c r="FD10" s="166" t="s">
        <v>304</v>
      </c>
      <c r="FE10" s="157" t="s">
        <v>303</v>
      </c>
      <c r="FF10" s="154">
        <v>10968</v>
      </c>
    </row>
    <row r="11" spans="2:162" x14ac:dyDescent="0.25">
      <c r="B11" s="532" t="s">
        <v>167</v>
      </c>
      <c r="C11" s="533"/>
      <c r="D11" s="533"/>
      <c r="E11" s="533"/>
      <c r="F11" s="533"/>
      <c r="G11" s="533"/>
      <c r="H11" s="533"/>
      <c r="I11" s="533"/>
      <c r="J11" s="533"/>
      <c r="K11" s="533"/>
      <c r="L11" s="533"/>
      <c r="M11" s="533"/>
      <c r="N11" s="533"/>
      <c r="O11" s="533"/>
      <c r="P11" s="533"/>
      <c r="Q11" s="533"/>
      <c r="R11" s="533"/>
      <c r="S11" s="533"/>
      <c r="T11" s="533"/>
      <c r="U11" s="533"/>
      <c r="V11" s="533"/>
      <c r="W11" s="533"/>
      <c r="X11" s="533"/>
      <c r="Y11" s="533"/>
      <c r="Z11" s="533"/>
      <c r="AA11" s="533"/>
      <c r="AB11" s="534"/>
      <c r="FC11" s="167" t="s">
        <v>305</v>
      </c>
      <c r="FD11" s="167" t="s">
        <v>306</v>
      </c>
      <c r="FE11" s="168" t="s">
        <v>307</v>
      </c>
      <c r="FF11" s="154">
        <v>107</v>
      </c>
    </row>
    <row r="12" spans="2:162" x14ac:dyDescent="0.25">
      <c r="B12" s="535"/>
      <c r="C12" s="533"/>
      <c r="D12" s="533"/>
      <c r="E12" s="533"/>
      <c r="F12" s="533"/>
      <c r="G12" s="533"/>
      <c r="H12" s="533"/>
      <c r="I12" s="533"/>
      <c r="J12" s="533"/>
      <c r="K12" s="533"/>
      <c r="L12" s="533"/>
      <c r="M12" s="533"/>
      <c r="N12" s="533"/>
      <c r="O12" s="533"/>
      <c r="P12" s="533"/>
      <c r="Q12" s="533"/>
      <c r="R12" s="533"/>
      <c r="S12" s="533"/>
      <c r="T12" s="533"/>
      <c r="U12" s="533"/>
      <c r="V12" s="533"/>
      <c r="W12" s="533"/>
      <c r="X12" s="533"/>
      <c r="Y12" s="533"/>
      <c r="Z12" s="533"/>
      <c r="AA12" s="533"/>
      <c r="AB12" s="534"/>
      <c r="FC12" s="166" t="s">
        <v>308</v>
      </c>
      <c r="FD12" s="166" t="s">
        <v>309</v>
      </c>
      <c r="FE12" s="157" t="s">
        <v>308</v>
      </c>
      <c r="FF12" s="154">
        <v>1525</v>
      </c>
    </row>
    <row r="13" spans="2:162" ht="15" customHeight="1" x14ac:dyDescent="0.25">
      <c r="B13" s="613" t="s">
        <v>272</v>
      </c>
      <c r="C13" s="614"/>
      <c r="D13" s="614"/>
      <c r="E13" s="614"/>
      <c r="F13" s="614"/>
      <c r="G13" s="614"/>
      <c r="H13" s="614"/>
      <c r="I13" s="614"/>
      <c r="J13" s="614"/>
      <c r="K13" s="614"/>
      <c r="L13" s="614"/>
      <c r="M13" s="614"/>
      <c r="N13" s="614"/>
      <c r="O13" s="614"/>
      <c r="P13" s="614"/>
      <c r="Q13" s="614"/>
      <c r="R13" s="614"/>
      <c r="S13" s="614"/>
      <c r="T13" s="614"/>
      <c r="U13" s="614"/>
      <c r="V13" s="614"/>
      <c r="W13" s="614"/>
      <c r="X13" s="614"/>
      <c r="Y13" s="614"/>
      <c r="Z13" s="614"/>
      <c r="AA13" s="614"/>
      <c r="AB13" s="615"/>
      <c r="FC13" s="169" t="s">
        <v>310</v>
      </c>
      <c r="FD13" s="170"/>
      <c r="FE13" s="154"/>
      <c r="FF13" s="154"/>
    </row>
    <row r="14" spans="2:162" x14ac:dyDescent="0.25">
      <c r="B14" s="444" t="s">
        <v>83</v>
      </c>
      <c r="C14" s="445"/>
      <c r="D14" s="445"/>
      <c r="E14" s="445"/>
      <c r="F14" s="445"/>
      <c r="G14" s="445"/>
      <c r="H14" s="445"/>
      <c r="I14" s="445"/>
      <c r="J14" s="445"/>
      <c r="K14" s="445"/>
      <c r="L14" s="445"/>
      <c r="M14" s="445"/>
      <c r="N14" s="445"/>
      <c r="O14" s="445"/>
      <c r="P14" s="445"/>
      <c r="Q14" s="445"/>
      <c r="R14" s="445"/>
      <c r="S14" s="445"/>
      <c r="T14" s="445"/>
      <c r="U14" s="445"/>
      <c r="V14" s="445"/>
      <c r="W14" s="445"/>
      <c r="X14" s="445"/>
      <c r="Y14" s="445"/>
      <c r="Z14" s="445"/>
      <c r="AA14" s="445"/>
      <c r="AB14" s="446"/>
      <c r="FC14" s="171" t="s">
        <v>299</v>
      </c>
      <c r="FD14" s="171" t="s">
        <v>150</v>
      </c>
      <c r="FE14" s="171" t="s">
        <v>311</v>
      </c>
      <c r="FF14" s="154"/>
    </row>
    <row r="15" spans="2:162" ht="15.75" thickBot="1" x14ac:dyDescent="0.3">
      <c r="B15" s="447" t="s">
        <v>273</v>
      </c>
      <c r="C15" s="448"/>
      <c r="D15" s="448"/>
      <c r="E15" s="448"/>
      <c r="F15" s="448"/>
      <c r="G15" s="448"/>
      <c r="H15" s="448"/>
      <c r="I15" s="448"/>
      <c r="J15" s="448"/>
      <c r="K15" s="448"/>
      <c r="L15" s="448"/>
      <c r="M15" s="448"/>
      <c r="N15" s="448"/>
      <c r="O15" s="448"/>
      <c r="P15" s="448"/>
      <c r="Q15" s="448"/>
      <c r="R15" s="448"/>
      <c r="S15" s="448"/>
      <c r="T15" s="448"/>
      <c r="U15" s="448"/>
      <c r="V15" s="448"/>
      <c r="W15" s="448"/>
      <c r="X15" s="448"/>
      <c r="Y15" s="448"/>
      <c r="Z15" s="448"/>
      <c r="AA15" s="448"/>
      <c r="AB15" s="449"/>
      <c r="FC15" s="172" t="s">
        <v>284</v>
      </c>
      <c r="FD15" s="172" t="s">
        <v>312</v>
      </c>
      <c r="FE15" s="160" t="s">
        <v>297</v>
      </c>
      <c r="FF15" s="161">
        <v>105</v>
      </c>
    </row>
    <row r="16" spans="2:162" ht="17.25" thickTop="1" thickBot="1" x14ac:dyDescent="0.3">
      <c r="B16" s="450" t="s">
        <v>85</v>
      </c>
      <c r="C16" s="451"/>
      <c r="D16" s="451"/>
      <c r="E16" s="451"/>
      <c r="F16" s="451"/>
      <c r="G16" s="451"/>
      <c r="H16" s="451"/>
      <c r="I16" s="451"/>
      <c r="J16" s="451"/>
      <c r="K16" s="451"/>
      <c r="L16" s="451"/>
      <c r="M16" s="451"/>
      <c r="N16" s="451"/>
      <c r="O16" s="451"/>
      <c r="P16" s="451"/>
      <c r="Q16" s="451"/>
      <c r="R16" s="451"/>
      <c r="S16" s="451"/>
      <c r="T16" s="451"/>
      <c r="U16" s="451"/>
      <c r="V16" s="451"/>
      <c r="W16" s="451"/>
      <c r="X16" s="451"/>
      <c r="Y16" s="451"/>
      <c r="Z16" s="451"/>
      <c r="AA16" s="451"/>
      <c r="AB16" s="452"/>
      <c r="FC16" s="173" t="s">
        <v>313</v>
      </c>
      <c r="FD16" s="167" t="s">
        <v>314</v>
      </c>
      <c r="FE16" s="159" t="s">
        <v>315</v>
      </c>
      <c r="FF16" s="161">
        <v>48</v>
      </c>
    </row>
    <row r="17" spans="2:162" ht="35.25" thickTop="1" thickBot="1" x14ac:dyDescent="0.3">
      <c r="B17" s="133" t="s">
        <v>86</v>
      </c>
      <c r="C17" s="133" t="s">
        <v>150</v>
      </c>
      <c r="D17" s="133" t="s">
        <v>60</v>
      </c>
      <c r="E17" s="656" t="s">
        <v>206</v>
      </c>
      <c r="F17" s="657"/>
      <c r="G17" s="657"/>
      <c r="H17" s="657"/>
      <c r="I17" s="658"/>
      <c r="J17" s="385" t="s">
        <v>89</v>
      </c>
      <c r="K17" s="386"/>
      <c r="L17" s="386"/>
      <c r="M17" s="386"/>
      <c r="N17" s="386"/>
      <c r="O17" s="386"/>
      <c r="P17" s="386"/>
      <c r="Q17" s="386"/>
      <c r="R17" s="386"/>
      <c r="S17" s="386"/>
      <c r="T17" s="386"/>
      <c r="U17" s="386"/>
      <c r="V17" s="356" t="s">
        <v>126</v>
      </c>
      <c r="W17" s="357"/>
      <c r="X17" s="357"/>
      <c r="Y17" s="357"/>
      <c r="Z17" s="357"/>
      <c r="AA17" s="357"/>
      <c r="AB17" s="358"/>
      <c r="FC17" s="174" t="s">
        <v>316</v>
      </c>
      <c r="FD17" s="166" t="s">
        <v>317</v>
      </c>
      <c r="FE17" s="159" t="s">
        <v>315</v>
      </c>
      <c r="FF17" s="161">
        <v>16</v>
      </c>
    </row>
    <row r="18" spans="2:162" ht="16.5" thickTop="1" thickBot="1" x14ac:dyDescent="0.3">
      <c r="B18" s="527" t="s">
        <v>274</v>
      </c>
      <c r="C18" s="527" t="s">
        <v>294</v>
      </c>
      <c r="D18" s="528" t="s">
        <v>295</v>
      </c>
      <c r="E18" s="423">
        <v>95</v>
      </c>
      <c r="F18" s="424"/>
      <c r="G18" s="424"/>
      <c r="H18" s="424"/>
      <c r="I18" s="425"/>
      <c r="J18" s="789">
        <v>2016</v>
      </c>
      <c r="K18" s="789"/>
      <c r="L18" s="789"/>
      <c r="M18" s="789"/>
      <c r="N18" s="789"/>
      <c r="O18" s="789"/>
      <c r="P18" s="789">
        <v>2017</v>
      </c>
      <c r="Q18" s="789"/>
      <c r="R18" s="789"/>
      <c r="S18" s="789"/>
      <c r="T18" s="789"/>
      <c r="U18" s="432"/>
      <c r="V18" s="362"/>
      <c r="W18" s="363"/>
      <c r="X18" s="363"/>
      <c r="Y18" s="363"/>
      <c r="Z18" s="363"/>
      <c r="AA18" s="363"/>
      <c r="AB18" s="364"/>
      <c r="FC18" s="175" t="s">
        <v>318</v>
      </c>
      <c r="FD18" s="176" t="s">
        <v>319</v>
      </c>
      <c r="FE18" s="145" t="s">
        <v>315</v>
      </c>
      <c r="FF18" s="161">
        <v>57</v>
      </c>
    </row>
    <row r="19" spans="2:162" ht="16.5" thickTop="1" thickBot="1" x14ac:dyDescent="0.3">
      <c r="B19" s="527"/>
      <c r="C19" s="527"/>
      <c r="D19" s="528"/>
      <c r="E19" s="426"/>
      <c r="F19" s="427"/>
      <c r="G19" s="427"/>
      <c r="H19" s="427"/>
      <c r="I19" s="428"/>
      <c r="J19" s="515" t="s">
        <v>92</v>
      </c>
      <c r="K19" s="515"/>
      <c r="L19" s="515"/>
      <c r="M19" s="528" t="s">
        <v>93</v>
      </c>
      <c r="N19" s="528"/>
      <c r="O19" s="528"/>
      <c r="P19" s="515" t="s">
        <v>94</v>
      </c>
      <c r="Q19" s="515"/>
      <c r="R19" s="515"/>
      <c r="S19" s="528" t="s">
        <v>95</v>
      </c>
      <c r="T19" s="528"/>
      <c r="U19" s="528"/>
      <c r="V19" s="515" t="s">
        <v>96</v>
      </c>
      <c r="W19" s="515"/>
      <c r="X19" s="515"/>
      <c r="Y19" s="528" t="s">
        <v>97</v>
      </c>
      <c r="Z19" s="528"/>
      <c r="AA19" s="528"/>
      <c r="AB19" s="528"/>
      <c r="FC19" s="175" t="s">
        <v>320</v>
      </c>
      <c r="FD19" s="176" t="s">
        <v>321</v>
      </c>
      <c r="FE19" s="145" t="s">
        <v>315</v>
      </c>
      <c r="FF19" s="161">
        <v>14</v>
      </c>
    </row>
    <row r="20" spans="2:162" ht="60.75" customHeight="1" thickTop="1" thickBot="1" x14ac:dyDescent="0.3">
      <c r="B20" s="527"/>
      <c r="C20" s="527"/>
      <c r="D20" s="528"/>
      <c r="E20" s="429"/>
      <c r="F20" s="430"/>
      <c r="G20" s="430"/>
      <c r="H20" s="430"/>
      <c r="I20" s="431"/>
      <c r="J20" s="515"/>
      <c r="K20" s="515"/>
      <c r="L20" s="515"/>
      <c r="M20" s="515">
        <v>95</v>
      </c>
      <c r="N20" s="515"/>
      <c r="O20" s="515"/>
      <c r="P20" s="515"/>
      <c r="Q20" s="515"/>
      <c r="R20" s="515"/>
      <c r="S20" s="515">
        <v>95</v>
      </c>
      <c r="T20" s="515"/>
      <c r="U20" s="515"/>
      <c r="V20" s="515">
        <v>85</v>
      </c>
      <c r="W20" s="515"/>
      <c r="X20" s="515"/>
      <c r="Y20" s="515"/>
      <c r="Z20" s="515"/>
      <c r="AA20" s="515"/>
      <c r="AB20" s="515"/>
      <c r="FC20" s="175" t="s">
        <v>322</v>
      </c>
      <c r="FD20" s="176" t="s">
        <v>323</v>
      </c>
      <c r="FE20" s="145" t="s">
        <v>324</v>
      </c>
      <c r="FF20" s="161">
        <v>16</v>
      </c>
    </row>
    <row r="21" spans="2:162" ht="35.25" thickTop="1" thickBot="1" x14ac:dyDescent="0.3">
      <c r="B21" s="144" t="s">
        <v>86</v>
      </c>
      <c r="C21" s="144" t="s">
        <v>150</v>
      </c>
      <c r="D21" s="144" t="s">
        <v>60</v>
      </c>
      <c r="E21" s="642" t="s">
        <v>206</v>
      </c>
      <c r="F21" s="643"/>
      <c r="G21" s="643"/>
      <c r="H21" s="643"/>
      <c r="I21" s="644"/>
      <c r="J21" s="516" t="s">
        <v>89</v>
      </c>
      <c r="K21" s="517"/>
      <c r="L21" s="517"/>
      <c r="M21" s="517"/>
      <c r="N21" s="517"/>
      <c r="O21" s="517"/>
      <c r="P21" s="517"/>
      <c r="Q21" s="517"/>
      <c r="R21" s="517"/>
      <c r="S21" s="517"/>
      <c r="T21" s="517"/>
      <c r="U21" s="517"/>
      <c r="V21" s="521" t="s">
        <v>126</v>
      </c>
      <c r="W21" s="522"/>
      <c r="X21" s="522"/>
      <c r="Y21" s="522"/>
      <c r="Z21" s="522"/>
      <c r="AA21" s="522"/>
      <c r="AB21" s="523"/>
      <c r="FC21" s="174" t="s">
        <v>325</v>
      </c>
      <c r="FD21" s="166" t="s">
        <v>326</v>
      </c>
      <c r="FE21" s="157" t="s">
        <v>325</v>
      </c>
      <c r="FF21" s="161">
        <v>27</v>
      </c>
    </row>
    <row r="22" spans="2:162" ht="16.5" thickTop="1" thickBot="1" x14ac:dyDescent="0.3">
      <c r="B22" s="527"/>
      <c r="C22" s="527"/>
      <c r="D22" s="528"/>
      <c r="E22" s="423"/>
      <c r="F22" s="424"/>
      <c r="G22" s="424"/>
      <c r="H22" s="424"/>
      <c r="I22" s="425"/>
      <c r="J22" s="789">
        <v>2016</v>
      </c>
      <c r="K22" s="789"/>
      <c r="L22" s="789"/>
      <c r="M22" s="789"/>
      <c r="N22" s="789"/>
      <c r="O22" s="789"/>
      <c r="P22" s="789">
        <v>2017</v>
      </c>
      <c r="Q22" s="789"/>
      <c r="R22" s="789"/>
      <c r="S22" s="789"/>
      <c r="T22" s="789"/>
      <c r="U22" s="432"/>
      <c r="V22" s="524"/>
      <c r="W22" s="525"/>
      <c r="X22" s="525"/>
      <c r="Y22" s="525"/>
      <c r="Z22" s="525"/>
      <c r="AA22" s="525"/>
      <c r="AB22" s="526"/>
      <c r="FC22" s="177" t="s">
        <v>327</v>
      </c>
      <c r="FD22" s="167" t="s">
        <v>328</v>
      </c>
      <c r="FE22" s="159" t="s">
        <v>315</v>
      </c>
      <c r="FF22" s="161">
        <v>20</v>
      </c>
    </row>
    <row r="23" spans="2:162" ht="16.5" thickTop="1" thickBot="1" x14ac:dyDescent="0.3">
      <c r="B23" s="527"/>
      <c r="C23" s="527"/>
      <c r="D23" s="528"/>
      <c r="E23" s="426"/>
      <c r="F23" s="427"/>
      <c r="G23" s="427"/>
      <c r="H23" s="427"/>
      <c r="I23" s="428"/>
      <c r="J23" s="515" t="s">
        <v>92</v>
      </c>
      <c r="K23" s="515"/>
      <c r="L23" s="515"/>
      <c r="M23" s="528" t="s">
        <v>93</v>
      </c>
      <c r="N23" s="528"/>
      <c r="O23" s="528"/>
      <c r="P23" s="515" t="s">
        <v>94</v>
      </c>
      <c r="Q23" s="515"/>
      <c r="R23" s="515"/>
      <c r="S23" s="528" t="s">
        <v>95</v>
      </c>
      <c r="T23" s="528"/>
      <c r="U23" s="528"/>
      <c r="V23" s="515" t="s">
        <v>96</v>
      </c>
      <c r="W23" s="515"/>
      <c r="X23" s="515"/>
      <c r="Y23" s="528" t="s">
        <v>97</v>
      </c>
      <c r="Z23" s="528"/>
      <c r="AA23" s="528"/>
      <c r="AB23" s="528"/>
      <c r="FC23" s="174" t="s">
        <v>329</v>
      </c>
      <c r="FD23" s="166" t="s">
        <v>330</v>
      </c>
      <c r="FE23" s="159" t="s">
        <v>315</v>
      </c>
      <c r="FF23" s="161">
        <v>23</v>
      </c>
    </row>
    <row r="24" spans="2:162" ht="16.5" thickTop="1" thickBot="1" x14ac:dyDescent="0.3">
      <c r="B24" s="527"/>
      <c r="C24" s="527"/>
      <c r="D24" s="528"/>
      <c r="E24" s="429"/>
      <c r="F24" s="430"/>
      <c r="G24" s="430"/>
      <c r="H24" s="430"/>
      <c r="I24" s="431"/>
      <c r="J24" s="515"/>
      <c r="K24" s="515"/>
      <c r="L24" s="515"/>
      <c r="M24" s="515"/>
      <c r="N24" s="515"/>
      <c r="O24" s="515"/>
      <c r="P24" s="515"/>
      <c r="Q24" s="515"/>
      <c r="R24" s="515"/>
      <c r="S24" s="515"/>
      <c r="T24" s="515"/>
      <c r="U24" s="515"/>
      <c r="V24" s="515"/>
      <c r="W24" s="515"/>
      <c r="X24" s="515"/>
      <c r="Y24" s="515"/>
      <c r="Z24" s="515"/>
      <c r="AA24" s="515"/>
      <c r="AB24" s="515"/>
      <c r="FC24" s="178" t="s">
        <v>331</v>
      </c>
      <c r="FD24" s="167" t="s">
        <v>332</v>
      </c>
      <c r="FE24" s="159" t="s">
        <v>315</v>
      </c>
      <c r="FF24" s="161">
        <v>25</v>
      </c>
    </row>
    <row r="25" spans="2:162" ht="16.5" thickTop="1" thickBot="1" x14ac:dyDescent="0.3">
      <c r="B25" s="774" t="s">
        <v>99</v>
      </c>
      <c r="C25" s="775"/>
      <c r="D25" s="776" t="s">
        <v>275</v>
      </c>
      <c r="E25" s="777"/>
      <c r="F25" s="777"/>
      <c r="G25" s="777"/>
      <c r="H25" s="777"/>
      <c r="I25" s="777"/>
      <c r="J25" s="777"/>
      <c r="K25" s="777"/>
      <c r="L25" s="777"/>
      <c r="M25" s="777"/>
      <c r="N25" s="777"/>
      <c r="O25" s="777"/>
      <c r="P25" s="777"/>
      <c r="Q25" s="777"/>
      <c r="R25" s="777"/>
      <c r="S25" s="777"/>
      <c r="T25" s="777"/>
      <c r="U25" s="777"/>
      <c r="V25" s="777"/>
      <c r="W25" s="777"/>
      <c r="X25" s="777"/>
      <c r="Y25" s="777"/>
      <c r="Z25" s="777"/>
      <c r="AA25" s="777"/>
      <c r="AB25" s="778"/>
      <c r="FC25" s="179" t="s">
        <v>333</v>
      </c>
      <c r="FD25" s="180" t="s">
        <v>334</v>
      </c>
      <c r="FE25" s="157" t="s">
        <v>335</v>
      </c>
      <c r="FF25" s="161">
        <v>53</v>
      </c>
    </row>
    <row r="26" spans="2:162" ht="17.25" thickTop="1" thickBot="1" x14ac:dyDescent="0.3">
      <c r="B26" s="344" t="s">
        <v>101</v>
      </c>
      <c r="C26" s="345"/>
      <c r="D26" s="345"/>
      <c r="E26" s="345"/>
      <c r="F26" s="345"/>
      <c r="G26" s="346"/>
      <c r="H26" s="346"/>
      <c r="I26" s="346"/>
      <c r="J26" s="346"/>
      <c r="K26" s="346"/>
      <c r="L26" s="346"/>
      <c r="M26" s="346"/>
      <c r="N26" s="346"/>
      <c r="O26" s="346"/>
      <c r="P26" s="346"/>
      <c r="Q26" s="346"/>
      <c r="R26" s="346"/>
      <c r="S26" s="346"/>
      <c r="T26" s="346"/>
      <c r="U26" s="346"/>
      <c r="V26" s="346"/>
      <c r="W26" s="346"/>
      <c r="X26" s="346"/>
      <c r="Y26" s="346"/>
      <c r="Z26" s="345"/>
      <c r="AA26" s="345"/>
      <c r="AB26" s="347"/>
      <c r="FC26" s="155" t="s">
        <v>336</v>
      </c>
      <c r="FD26" s="154"/>
      <c r="FE26" s="154"/>
      <c r="FF26" s="154"/>
    </row>
    <row r="27" spans="2:162" ht="15.75" thickTop="1" x14ac:dyDescent="0.25">
      <c r="B27" s="779" t="s">
        <v>102</v>
      </c>
      <c r="C27" s="780"/>
      <c r="D27" s="785" t="s">
        <v>60</v>
      </c>
      <c r="E27" s="786" t="s">
        <v>103</v>
      </c>
      <c r="F27" s="780"/>
      <c r="G27" s="353" t="s">
        <v>104</v>
      </c>
      <c r="H27" s="354"/>
      <c r="I27" s="354"/>
      <c r="J27" s="354"/>
      <c r="K27" s="354"/>
      <c r="L27" s="354"/>
      <c r="M27" s="354"/>
      <c r="N27" s="354"/>
      <c r="O27" s="354"/>
      <c r="P27" s="354"/>
      <c r="Q27" s="354"/>
      <c r="R27" s="355"/>
      <c r="S27" s="356" t="s">
        <v>105</v>
      </c>
      <c r="T27" s="357"/>
      <c r="U27" s="357"/>
      <c r="V27" s="357"/>
      <c r="W27" s="357"/>
      <c r="X27" s="357"/>
      <c r="Y27" s="358"/>
      <c r="Z27" s="357" t="s">
        <v>153</v>
      </c>
      <c r="AA27" s="357"/>
      <c r="AB27" s="358"/>
      <c r="FC27" s="164" t="s">
        <v>80</v>
      </c>
      <c r="FD27" s="154"/>
      <c r="FE27" s="154"/>
      <c r="FF27" s="154"/>
    </row>
    <row r="28" spans="2:162" x14ac:dyDescent="0.25">
      <c r="B28" s="781"/>
      <c r="C28" s="782"/>
      <c r="D28" s="351"/>
      <c r="E28" s="787"/>
      <c r="F28" s="782"/>
      <c r="G28" s="327">
        <v>1</v>
      </c>
      <c r="H28" s="328"/>
      <c r="I28" s="328"/>
      <c r="J28" s="329"/>
      <c r="K28" s="327">
        <v>2</v>
      </c>
      <c r="L28" s="328"/>
      <c r="M28" s="328"/>
      <c r="N28" s="329"/>
      <c r="O28" s="327">
        <v>3</v>
      </c>
      <c r="P28" s="328"/>
      <c r="Q28" s="328"/>
      <c r="R28" s="329"/>
      <c r="S28" s="359"/>
      <c r="T28" s="360"/>
      <c r="U28" s="360"/>
      <c r="V28" s="360"/>
      <c r="W28" s="360"/>
      <c r="X28" s="360"/>
      <c r="Y28" s="361"/>
      <c r="Z28" s="360"/>
      <c r="AA28" s="360"/>
      <c r="AB28" s="361"/>
      <c r="FC28" s="165" t="s">
        <v>190</v>
      </c>
      <c r="FD28" s="154"/>
      <c r="FE28" s="154"/>
      <c r="FF28" s="154"/>
    </row>
    <row r="29" spans="2:162" ht="15.75" thickBot="1" x14ac:dyDescent="0.3">
      <c r="B29" s="783"/>
      <c r="C29" s="784"/>
      <c r="D29" s="352"/>
      <c r="E29" s="788"/>
      <c r="F29" s="784"/>
      <c r="G29" s="330" t="s">
        <v>107</v>
      </c>
      <c r="H29" s="331"/>
      <c r="I29" s="330" t="s">
        <v>108</v>
      </c>
      <c r="J29" s="331"/>
      <c r="K29" s="330" t="s">
        <v>107</v>
      </c>
      <c r="L29" s="331"/>
      <c r="M29" s="330" t="s">
        <v>108</v>
      </c>
      <c r="N29" s="331"/>
      <c r="O29" s="330" t="s">
        <v>107</v>
      </c>
      <c r="P29" s="331"/>
      <c r="Q29" s="330" t="s">
        <v>108</v>
      </c>
      <c r="R29" s="331"/>
      <c r="S29" s="362"/>
      <c r="T29" s="363"/>
      <c r="U29" s="363"/>
      <c r="V29" s="363"/>
      <c r="W29" s="363"/>
      <c r="X29" s="363"/>
      <c r="Y29" s="364"/>
      <c r="Z29" s="365"/>
      <c r="AA29" s="365"/>
      <c r="AB29" s="366"/>
      <c r="FC29" s="164" t="s">
        <v>146</v>
      </c>
      <c r="FD29" s="154"/>
      <c r="FE29" s="154"/>
      <c r="FF29" s="154"/>
    </row>
    <row r="30" spans="2:162" ht="15.75" thickTop="1" x14ac:dyDescent="0.25">
      <c r="B30" s="70"/>
      <c r="C30" s="153"/>
      <c r="D30" s="72"/>
      <c r="E30" s="73"/>
      <c r="F30" s="153"/>
      <c r="G30" s="74" t="s">
        <v>109</v>
      </c>
      <c r="H30" s="74" t="s">
        <v>110</v>
      </c>
      <c r="I30" s="74" t="s">
        <v>109</v>
      </c>
      <c r="J30" s="74" t="s">
        <v>110</v>
      </c>
      <c r="K30" s="74" t="s">
        <v>109</v>
      </c>
      <c r="L30" s="74" t="s">
        <v>110</v>
      </c>
      <c r="M30" s="74" t="s">
        <v>109</v>
      </c>
      <c r="N30" s="74" t="s">
        <v>110</v>
      </c>
      <c r="O30" s="74" t="s">
        <v>109</v>
      </c>
      <c r="P30" s="74" t="s">
        <v>110</v>
      </c>
      <c r="Q30" s="74" t="s">
        <v>109</v>
      </c>
      <c r="R30" s="74" t="s">
        <v>110</v>
      </c>
      <c r="S30" s="107"/>
      <c r="T30" s="108"/>
      <c r="U30" s="108"/>
      <c r="V30" s="108"/>
      <c r="W30" s="108"/>
      <c r="X30" s="108"/>
      <c r="Y30" s="71"/>
      <c r="Z30" s="73"/>
      <c r="AA30" s="109"/>
      <c r="AB30" s="110"/>
      <c r="FC30" s="165" t="s">
        <v>61</v>
      </c>
      <c r="FD30" s="154"/>
      <c r="FE30" s="154"/>
      <c r="FF30" s="154"/>
    </row>
    <row r="31" spans="2:162" ht="49.5" customHeight="1" x14ac:dyDescent="0.25">
      <c r="B31" s="767" t="s">
        <v>276</v>
      </c>
      <c r="C31" s="503"/>
      <c r="D31" s="98" t="s">
        <v>277</v>
      </c>
      <c r="E31" s="501">
        <v>4</v>
      </c>
      <c r="F31" s="503"/>
      <c r="G31" s="81"/>
      <c r="H31" s="81"/>
      <c r="I31" s="98">
        <v>0</v>
      </c>
      <c r="J31" s="98">
        <v>0</v>
      </c>
      <c r="K31" s="81"/>
      <c r="L31" s="81"/>
      <c r="M31" s="98">
        <v>0</v>
      </c>
      <c r="N31" s="98">
        <v>0</v>
      </c>
      <c r="O31" s="98">
        <v>4</v>
      </c>
      <c r="P31" s="98">
        <v>100</v>
      </c>
      <c r="Q31" s="98">
        <v>4</v>
      </c>
      <c r="R31" s="98">
        <v>100</v>
      </c>
      <c r="S31" s="768" t="s">
        <v>278</v>
      </c>
      <c r="T31" s="769"/>
      <c r="U31" s="769"/>
      <c r="V31" s="769"/>
      <c r="W31" s="769"/>
      <c r="X31" s="769"/>
      <c r="Y31" s="770"/>
      <c r="Z31" s="771" t="s">
        <v>279</v>
      </c>
      <c r="AA31" s="772"/>
      <c r="AB31" s="773"/>
    </row>
    <row r="32" spans="2:162" x14ac:dyDescent="0.25">
      <c r="B32" s="626"/>
      <c r="C32" s="627"/>
      <c r="D32" s="105"/>
      <c r="E32" s="628"/>
      <c r="F32" s="627"/>
      <c r="G32" s="81"/>
      <c r="H32" s="81"/>
      <c r="I32" s="81"/>
      <c r="J32" s="81"/>
      <c r="K32" s="81"/>
      <c r="L32" s="81"/>
      <c r="M32" s="81"/>
      <c r="N32" s="81"/>
      <c r="O32" s="81"/>
      <c r="P32" s="81"/>
      <c r="Q32" s="81"/>
      <c r="R32" s="81"/>
      <c r="S32" s="629"/>
      <c r="T32" s="630"/>
      <c r="U32" s="630"/>
      <c r="V32" s="630"/>
      <c r="W32" s="630"/>
      <c r="X32" s="630"/>
      <c r="Y32" s="631"/>
      <c r="Z32" s="629"/>
      <c r="AA32" s="630"/>
      <c r="AB32" s="632"/>
    </row>
    <row r="33" spans="2:28" ht="15.75" thickBot="1" x14ac:dyDescent="0.3">
      <c r="B33" s="539"/>
      <c r="C33" s="540"/>
      <c r="D33" s="82"/>
      <c r="E33" s="540"/>
      <c r="F33" s="540"/>
      <c r="G33" s="116"/>
      <c r="H33" s="116"/>
      <c r="I33" s="116"/>
      <c r="J33" s="116"/>
      <c r="K33" s="116"/>
      <c r="L33" s="116"/>
      <c r="M33" s="116"/>
      <c r="N33" s="116"/>
      <c r="O33" s="116"/>
      <c r="P33" s="116"/>
      <c r="Q33" s="116"/>
      <c r="R33" s="116"/>
      <c r="S33" s="754"/>
      <c r="T33" s="755"/>
      <c r="U33" s="755"/>
      <c r="V33" s="755"/>
      <c r="W33" s="755"/>
      <c r="X33" s="755"/>
      <c r="Y33" s="756"/>
      <c r="Z33" s="754"/>
      <c r="AA33" s="755"/>
      <c r="AB33" s="757"/>
    </row>
    <row r="34" spans="2:28" x14ac:dyDescent="0.25">
      <c r="B34" s="758" t="s">
        <v>118</v>
      </c>
      <c r="C34" s="759"/>
      <c r="D34" s="759"/>
      <c r="E34" s="759"/>
      <c r="F34" s="759"/>
      <c r="G34" s="759"/>
      <c r="H34" s="759"/>
      <c r="I34" s="759"/>
      <c r="J34" s="759"/>
      <c r="K34" s="759"/>
      <c r="L34" s="759"/>
      <c r="M34" s="759"/>
      <c r="N34" s="759"/>
      <c r="O34" s="759"/>
      <c r="P34" s="759"/>
      <c r="Q34" s="759"/>
      <c r="R34" s="759"/>
      <c r="S34" s="759"/>
      <c r="T34" s="759"/>
      <c r="U34" s="759"/>
      <c r="V34" s="759"/>
      <c r="W34" s="759"/>
      <c r="X34" s="759"/>
      <c r="Y34" s="759"/>
      <c r="Z34" s="759"/>
      <c r="AA34" s="759"/>
      <c r="AB34" s="760"/>
    </row>
    <row r="35" spans="2:28" x14ac:dyDescent="0.25">
      <c r="B35" s="761"/>
      <c r="C35" s="762"/>
      <c r="D35" s="762"/>
      <c r="E35" s="762"/>
      <c r="F35" s="762"/>
      <c r="G35" s="762"/>
      <c r="H35" s="762"/>
      <c r="I35" s="762"/>
      <c r="J35" s="762"/>
      <c r="K35" s="762"/>
      <c r="L35" s="762"/>
      <c r="M35" s="762"/>
      <c r="N35" s="762"/>
      <c r="O35" s="762"/>
      <c r="P35" s="762"/>
      <c r="Q35" s="762"/>
      <c r="R35" s="762"/>
      <c r="S35" s="762"/>
      <c r="T35" s="762"/>
      <c r="U35" s="762"/>
      <c r="V35" s="762"/>
      <c r="W35" s="762"/>
      <c r="X35" s="762"/>
      <c r="Y35" s="762"/>
      <c r="Z35" s="762"/>
      <c r="AA35" s="762"/>
      <c r="AB35" s="763"/>
    </row>
    <row r="36" spans="2:28" x14ac:dyDescent="0.25">
      <c r="B36" s="764"/>
      <c r="C36" s="765"/>
      <c r="D36" s="765"/>
      <c r="E36" s="765"/>
      <c r="F36" s="765"/>
      <c r="G36" s="765"/>
      <c r="H36" s="765"/>
      <c r="I36" s="765"/>
      <c r="J36" s="765"/>
      <c r="K36" s="765"/>
      <c r="L36" s="765"/>
      <c r="M36" s="765"/>
      <c r="N36" s="765"/>
      <c r="O36" s="765"/>
      <c r="P36" s="765"/>
      <c r="Q36" s="765"/>
      <c r="R36" s="765"/>
      <c r="S36" s="765"/>
      <c r="T36" s="765"/>
      <c r="U36" s="765"/>
      <c r="V36" s="765"/>
      <c r="W36" s="765"/>
      <c r="X36" s="765"/>
      <c r="Y36" s="765"/>
      <c r="Z36" s="765"/>
      <c r="AA36" s="765"/>
      <c r="AB36" s="766"/>
    </row>
    <row r="37" spans="2:28" x14ac:dyDescent="0.25">
      <c r="B37" s="63"/>
      <c r="C37" s="64"/>
      <c r="D37" s="64"/>
      <c r="E37" s="64"/>
      <c r="F37" s="64"/>
      <c r="G37" s="64"/>
      <c r="H37" s="64"/>
      <c r="I37" s="64"/>
      <c r="J37" s="64"/>
      <c r="K37" s="64"/>
      <c r="L37" s="64"/>
      <c r="M37" s="64"/>
      <c r="N37" s="64"/>
      <c r="O37" s="64"/>
      <c r="P37" s="64"/>
      <c r="Q37" s="64"/>
      <c r="R37" s="64"/>
      <c r="S37" s="64"/>
      <c r="T37" s="64"/>
      <c r="U37" s="64"/>
      <c r="V37" s="64"/>
      <c r="W37" s="64"/>
      <c r="X37" s="64"/>
      <c r="Y37" s="64"/>
      <c r="Z37" s="64"/>
      <c r="AA37" s="64"/>
      <c r="AB37" s="65"/>
    </row>
    <row r="38" spans="2:28" x14ac:dyDescent="0.25">
      <c r="B38" s="291" t="s">
        <v>63</v>
      </c>
      <c r="C38" s="292"/>
      <c r="D38" s="292"/>
      <c r="E38" s="292"/>
      <c r="F38" s="64"/>
      <c r="G38" s="64"/>
      <c r="H38" s="64"/>
      <c r="I38" s="64"/>
      <c r="J38" s="64"/>
      <c r="K38" s="64"/>
      <c r="L38" s="64"/>
      <c r="M38" s="64"/>
      <c r="N38" s="64"/>
      <c r="O38" s="64"/>
      <c r="P38" s="64"/>
      <c r="Q38" s="292" t="s">
        <v>280</v>
      </c>
      <c r="R38" s="292"/>
      <c r="S38" s="292"/>
      <c r="T38" s="292"/>
      <c r="U38" s="292"/>
      <c r="V38" s="292"/>
      <c r="W38" s="292"/>
      <c r="X38" s="292"/>
      <c r="Y38" s="292"/>
      <c r="Z38" s="292"/>
      <c r="AA38" s="292"/>
      <c r="AB38" s="293"/>
    </row>
    <row r="39" spans="2:28" x14ac:dyDescent="0.25">
      <c r="B39" s="294" t="s">
        <v>64</v>
      </c>
      <c r="C39" s="295"/>
      <c r="D39" s="295"/>
      <c r="E39" s="295"/>
      <c r="F39" s="64"/>
      <c r="G39" s="64"/>
      <c r="H39" s="64"/>
      <c r="I39" s="64"/>
      <c r="J39" s="64"/>
      <c r="K39" s="64"/>
      <c r="L39" s="64"/>
      <c r="M39" s="64"/>
      <c r="N39" s="64"/>
      <c r="O39" s="64"/>
      <c r="P39" s="64"/>
      <c r="Q39" s="296" t="s">
        <v>281</v>
      </c>
      <c r="R39" s="296"/>
      <c r="S39" s="296"/>
      <c r="T39" s="296"/>
      <c r="U39" s="296"/>
      <c r="V39" s="296"/>
      <c r="W39" s="296"/>
      <c r="X39" s="296"/>
      <c r="Y39" s="296"/>
      <c r="Z39" s="296"/>
      <c r="AA39" s="296"/>
      <c r="AB39" s="297"/>
    </row>
    <row r="40" spans="2:28" x14ac:dyDescent="0.25">
      <c r="B40" s="84"/>
      <c r="C40" s="85"/>
      <c r="D40" s="85"/>
      <c r="E40" s="85"/>
      <c r="F40" s="64"/>
      <c r="G40" s="64"/>
      <c r="H40" s="64"/>
      <c r="I40" s="64"/>
      <c r="J40" s="64"/>
      <c r="K40" s="64"/>
      <c r="L40" s="64"/>
      <c r="M40" s="64"/>
      <c r="N40" s="64"/>
      <c r="O40" s="64"/>
      <c r="P40" s="64"/>
      <c r="Q40" s="86"/>
      <c r="R40" s="86"/>
      <c r="S40" s="86"/>
      <c r="T40" s="86"/>
      <c r="U40" s="86"/>
      <c r="V40" s="86"/>
      <c r="W40" s="86"/>
      <c r="X40" s="86"/>
      <c r="Y40" s="86"/>
      <c r="Z40" s="86"/>
      <c r="AA40" s="86"/>
      <c r="AB40" s="87"/>
    </row>
    <row r="41" spans="2:28" ht="15.75" thickBot="1" x14ac:dyDescent="0.3">
      <c r="B41" s="88"/>
      <c r="C41" s="89"/>
      <c r="D41" s="89"/>
      <c r="E41" s="89"/>
      <c r="F41" s="89"/>
      <c r="G41" s="89"/>
      <c r="H41" s="89"/>
      <c r="I41" s="89"/>
      <c r="J41" s="89"/>
      <c r="K41" s="89"/>
      <c r="L41" s="89"/>
      <c r="M41" s="89"/>
      <c r="N41" s="89"/>
      <c r="O41" s="89"/>
      <c r="P41" s="89"/>
      <c r="Q41" s="89"/>
      <c r="R41" s="89"/>
      <c r="S41" s="89"/>
      <c r="T41" s="89"/>
      <c r="U41" s="89"/>
      <c r="V41" s="89"/>
      <c r="W41" s="89"/>
      <c r="X41" s="89"/>
      <c r="Y41" s="89"/>
      <c r="Z41" s="89"/>
      <c r="AA41" s="89"/>
      <c r="AB41" s="90"/>
    </row>
    <row r="42" spans="2:28" ht="15.75" thickTop="1" x14ac:dyDescent="0.25">
      <c r="B42" s="91"/>
      <c r="C42" s="91"/>
      <c r="D42" s="91"/>
      <c r="E42" s="91"/>
      <c r="F42" s="91"/>
      <c r="G42" s="91"/>
      <c r="H42" s="91"/>
      <c r="I42" s="91"/>
      <c r="J42" s="91"/>
      <c r="K42" s="91"/>
      <c r="L42" s="91"/>
      <c r="M42" s="91"/>
      <c r="N42" s="91"/>
      <c r="O42" s="91"/>
      <c r="P42" s="91"/>
      <c r="Q42" s="91"/>
      <c r="R42" s="91"/>
      <c r="S42" s="91"/>
      <c r="T42" s="91"/>
      <c r="U42" s="91"/>
      <c r="V42" s="91"/>
      <c r="W42" s="91"/>
      <c r="X42" s="91"/>
      <c r="Y42" s="91"/>
      <c r="Z42" s="91"/>
      <c r="AA42" s="91"/>
      <c r="AB42" s="91"/>
    </row>
    <row r="43" spans="2:28" ht="15.75" thickBot="1" x14ac:dyDescent="0.3">
      <c r="B43" s="89"/>
      <c r="C43" s="89"/>
      <c r="D43" s="89"/>
      <c r="E43" s="89"/>
      <c r="F43" s="89"/>
      <c r="G43" s="89"/>
      <c r="H43" s="89"/>
      <c r="I43" s="89"/>
      <c r="J43" s="89"/>
      <c r="K43" s="89"/>
      <c r="L43" s="89"/>
      <c r="M43" s="89"/>
      <c r="N43" s="89"/>
      <c r="O43" s="89"/>
      <c r="P43" s="89"/>
      <c r="Q43" s="89"/>
      <c r="R43" s="89"/>
      <c r="S43" s="89"/>
      <c r="T43" s="89"/>
      <c r="U43" s="89"/>
      <c r="V43" s="89"/>
      <c r="W43" s="89"/>
      <c r="X43" s="89"/>
      <c r="Y43" s="89"/>
      <c r="Z43" s="89"/>
      <c r="AA43" s="89"/>
      <c r="AB43" s="89"/>
    </row>
    <row r="44" spans="2:28" ht="15.75" thickTop="1" x14ac:dyDescent="0.25">
      <c r="B44" s="456" t="s">
        <v>121</v>
      </c>
      <c r="C44" s="457"/>
      <c r="D44" s="457"/>
      <c r="E44" s="457"/>
      <c r="F44" s="457"/>
      <c r="G44" s="457"/>
      <c r="H44" s="457"/>
      <c r="I44" s="457"/>
      <c r="J44" s="457"/>
      <c r="K44" s="457"/>
      <c r="L44" s="457"/>
      <c r="M44" s="457"/>
      <c r="N44" s="457"/>
      <c r="O44" s="457"/>
      <c r="P44" s="457"/>
      <c r="Q44" s="457"/>
      <c r="R44" s="457"/>
      <c r="S44" s="457"/>
      <c r="T44" s="457"/>
      <c r="U44" s="457"/>
      <c r="V44" s="457"/>
      <c r="W44" s="457"/>
      <c r="X44" s="457"/>
      <c r="Y44" s="457"/>
      <c r="Z44" s="457"/>
      <c r="AA44" s="457"/>
      <c r="AB44" s="458"/>
    </row>
    <row r="45" spans="2:28" x14ac:dyDescent="0.25">
      <c r="B45" s="60"/>
      <c r="C45" s="61"/>
      <c r="D45" s="61"/>
      <c r="E45" s="61"/>
      <c r="F45" s="61"/>
      <c r="G45" s="61"/>
      <c r="H45" s="61"/>
      <c r="I45" s="61"/>
      <c r="J45" s="61"/>
      <c r="K45" s="61"/>
      <c r="L45" s="61"/>
      <c r="M45" s="61"/>
      <c r="N45" s="61"/>
      <c r="O45" s="61"/>
      <c r="P45" s="61"/>
      <c r="Q45" s="61"/>
      <c r="R45" s="61"/>
      <c r="S45" s="61"/>
      <c r="T45" s="61"/>
      <c r="U45" s="61"/>
      <c r="V45" s="61"/>
      <c r="W45" s="61"/>
      <c r="X45" s="61"/>
      <c r="Y45" s="61"/>
      <c r="Z45" s="61"/>
      <c r="AA45" s="61"/>
      <c r="AB45" s="62"/>
    </row>
    <row r="46" spans="2:28" x14ac:dyDescent="0.25">
      <c r="B46" s="459" t="s">
        <v>75</v>
      </c>
      <c r="C46" s="460"/>
      <c r="D46" s="460"/>
      <c r="E46" s="460"/>
      <c r="F46" s="460"/>
      <c r="G46" s="460"/>
      <c r="H46" s="460"/>
      <c r="I46" s="460"/>
      <c r="J46" s="460"/>
      <c r="K46" s="460"/>
      <c r="L46" s="460"/>
      <c r="M46" s="460"/>
      <c r="N46" s="460"/>
      <c r="O46" s="460"/>
      <c r="P46" s="460"/>
      <c r="Q46" s="460"/>
      <c r="R46" s="460"/>
      <c r="S46" s="460"/>
      <c r="T46" s="460"/>
      <c r="U46" s="460"/>
      <c r="V46" s="460"/>
      <c r="W46" s="460"/>
      <c r="X46" s="460"/>
      <c r="Y46" s="460"/>
      <c r="Z46" s="460"/>
      <c r="AA46" s="460"/>
      <c r="AB46" s="461"/>
    </row>
    <row r="47" spans="2:28" x14ac:dyDescent="0.25">
      <c r="B47" s="63"/>
      <c r="C47" s="64"/>
      <c r="D47" s="64"/>
      <c r="E47" s="64"/>
      <c r="F47" s="64"/>
      <c r="G47" s="64"/>
      <c r="H47" s="64"/>
      <c r="I47" s="64"/>
      <c r="J47" s="64"/>
      <c r="K47" s="64"/>
      <c r="L47" s="64"/>
      <c r="M47" s="64"/>
      <c r="N47" s="64"/>
      <c r="O47" s="64"/>
      <c r="P47" s="64"/>
      <c r="Q47" s="64"/>
      <c r="R47" s="64"/>
      <c r="S47" s="64"/>
      <c r="T47" s="64"/>
      <c r="U47" s="64"/>
      <c r="V47" s="64"/>
      <c r="W47" s="64"/>
      <c r="X47" s="64"/>
      <c r="Y47" s="64"/>
      <c r="Z47" s="64"/>
      <c r="AA47" s="64"/>
      <c r="AB47" s="65"/>
    </row>
    <row r="48" spans="2:28" x14ac:dyDescent="0.25">
      <c r="B48" s="462" t="s">
        <v>122</v>
      </c>
      <c r="C48" s="463"/>
      <c r="D48" s="463"/>
      <c r="E48" s="463"/>
      <c r="F48" s="463"/>
      <c r="G48" s="463"/>
      <c r="H48" s="463"/>
      <c r="I48" s="463"/>
      <c r="J48" s="463"/>
      <c r="K48" s="463"/>
      <c r="L48" s="463"/>
      <c r="M48" s="463"/>
      <c r="N48" s="463"/>
      <c r="O48" s="463"/>
      <c r="P48" s="463"/>
      <c r="Q48" s="463"/>
      <c r="R48" s="463"/>
      <c r="S48" s="463"/>
      <c r="T48" s="463"/>
      <c r="U48" s="463"/>
      <c r="V48" s="463"/>
      <c r="W48" s="463"/>
      <c r="X48" s="463"/>
      <c r="Y48" s="463"/>
      <c r="Z48" s="463"/>
      <c r="AA48" s="463"/>
      <c r="AB48" s="464"/>
    </row>
    <row r="49" spans="2:28" ht="15.75" thickBot="1" x14ac:dyDescent="0.3">
      <c r="B49" s="63"/>
      <c r="C49" s="64"/>
      <c r="D49" s="64"/>
      <c r="E49" s="64"/>
      <c r="F49" s="64"/>
      <c r="G49" s="64"/>
      <c r="H49" s="64"/>
      <c r="I49" s="64"/>
      <c r="J49" s="64"/>
      <c r="K49" s="64"/>
      <c r="L49" s="64"/>
      <c r="M49" s="64"/>
      <c r="N49" s="64"/>
      <c r="O49" s="64"/>
      <c r="P49" s="64"/>
      <c r="Q49" s="64"/>
      <c r="R49" s="64"/>
      <c r="S49" s="64"/>
      <c r="T49" s="64"/>
      <c r="U49" s="64"/>
      <c r="V49" s="64"/>
      <c r="W49" s="64"/>
      <c r="X49" s="64"/>
      <c r="Y49" s="64"/>
      <c r="Z49" s="64"/>
      <c r="AA49" s="64"/>
      <c r="AB49" s="65"/>
    </row>
    <row r="50" spans="2:28" ht="15.75" thickTop="1" x14ac:dyDescent="0.25">
      <c r="B50" s="465" t="s">
        <v>282</v>
      </c>
      <c r="C50" s="466"/>
      <c r="D50" s="466"/>
      <c r="E50" s="466"/>
      <c r="F50" s="466"/>
      <c r="G50" s="466"/>
      <c r="H50" s="466"/>
      <c r="I50" s="466"/>
      <c r="J50" s="466"/>
      <c r="K50" s="466"/>
      <c r="L50" s="466"/>
      <c r="M50" s="466"/>
      <c r="N50" s="466"/>
      <c r="O50" s="466"/>
      <c r="P50" s="467"/>
      <c r="Q50" s="474" t="s">
        <v>78</v>
      </c>
      <c r="R50" s="475"/>
      <c r="S50" s="475"/>
      <c r="T50" s="475"/>
      <c r="U50" s="475"/>
      <c r="V50" s="475"/>
      <c r="W50" s="475"/>
      <c r="X50" s="475"/>
      <c r="Y50" s="356" t="s">
        <v>145</v>
      </c>
      <c r="Z50" s="357"/>
      <c r="AA50" s="357"/>
      <c r="AB50" s="358"/>
    </row>
    <row r="51" spans="2:28" x14ac:dyDescent="0.25">
      <c r="B51" s="468"/>
      <c r="C51" s="469"/>
      <c r="D51" s="469"/>
      <c r="E51" s="469"/>
      <c r="F51" s="469"/>
      <c r="G51" s="469"/>
      <c r="H51" s="469"/>
      <c r="I51" s="469"/>
      <c r="J51" s="469"/>
      <c r="K51" s="469"/>
      <c r="L51" s="469"/>
      <c r="M51" s="469"/>
      <c r="N51" s="469"/>
      <c r="O51" s="469"/>
      <c r="P51" s="470"/>
      <c r="Q51" s="569"/>
      <c r="R51" s="570"/>
      <c r="S51" s="570"/>
      <c r="T51" s="570"/>
      <c r="U51" s="570"/>
      <c r="V51" s="570"/>
      <c r="W51" s="570"/>
      <c r="X51" s="570"/>
      <c r="Y51" s="571"/>
      <c r="Z51" s="365"/>
      <c r="AA51" s="365"/>
      <c r="AB51" s="366"/>
    </row>
    <row r="52" spans="2:28" x14ac:dyDescent="0.25">
      <c r="B52" s="468"/>
      <c r="C52" s="469"/>
      <c r="D52" s="469"/>
      <c r="E52" s="469"/>
      <c r="F52" s="469"/>
      <c r="G52" s="469"/>
      <c r="H52" s="469"/>
      <c r="I52" s="469"/>
      <c r="J52" s="469"/>
      <c r="K52" s="469"/>
      <c r="L52" s="469"/>
      <c r="M52" s="469"/>
      <c r="N52" s="469"/>
      <c r="O52" s="469"/>
      <c r="P52" s="470"/>
      <c r="Q52" s="572">
        <v>3</v>
      </c>
      <c r="R52" s="573"/>
      <c r="S52" s="573"/>
      <c r="T52" s="573"/>
      <c r="U52" s="573"/>
      <c r="V52" s="573"/>
      <c r="W52" s="573"/>
      <c r="X52" s="574"/>
      <c r="Y52" s="486" t="s">
        <v>190</v>
      </c>
      <c r="Z52" s="487"/>
      <c r="AA52" s="487"/>
      <c r="AB52" s="488"/>
    </row>
    <row r="53" spans="2:28" x14ac:dyDescent="0.25">
      <c r="B53" s="471"/>
      <c r="C53" s="472"/>
      <c r="D53" s="472"/>
      <c r="E53" s="472"/>
      <c r="F53" s="472"/>
      <c r="G53" s="472"/>
      <c r="H53" s="472"/>
      <c r="I53" s="472"/>
      <c r="J53" s="472"/>
      <c r="K53" s="472"/>
      <c r="L53" s="472"/>
      <c r="M53" s="472"/>
      <c r="N53" s="472"/>
      <c r="O53" s="472"/>
      <c r="P53" s="473"/>
      <c r="Q53" s="483"/>
      <c r="R53" s="484"/>
      <c r="S53" s="484"/>
      <c r="T53" s="484"/>
      <c r="U53" s="484"/>
      <c r="V53" s="484"/>
      <c r="W53" s="484"/>
      <c r="X53" s="485"/>
      <c r="Y53" s="489"/>
      <c r="Z53" s="490"/>
      <c r="AA53" s="490"/>
      <c r="AB53" s="491"/>
    </row>
    <row r="54" spans="2:28" x14ac:dyDescent="0.25">
      <c r="B54" s="532" t="s">
        <v>147</v>
      </c>
      <c r="C54" s="533"/>
      <c r="D54" s="533"/>
      <c r="E54" s="533"/>
      <c r="F54" s="533"/>
      <c r="G54" s="533"/>
      <c r="H54" s="533"/>
      <c r="I54" s="533"/>
      <c r="J54" s="533"/>
      <c r="K54" s="533"/>
      <c r="L54" s="533"/>
      <c r="M54" s="533"/>
      <c r="N54" s="533"/>
      <c r="O54" s="533"/>
      <c r="P54" s="533"/>
      <c r="Q54" s="533"/>
      <c r="R54" s="533"/>
      <c r="S54" s="533"/>
      <c r="T54" s="533"/>
      <c r="U54" s="533"/>
      <c r="V54" s="533"/>
      <c r="W54" s="533"/>
      <c r="X54" s="533"/>
      <c r="Y54" s="533"/>
      <c r="Z54" s="533"/>
      <c r="AA54" s="533"/>
      <c r="AB54" s="534"/>
    </row>
    <row r="55" spans="2:28" x14ac:dyDescent="0.25">
      <c r="B55" s="535"/>
      <c r="C55" s="533"/>
      <c r="D55" s="533"/>
      <c r="E55" s="533"/>
      <c r="F55" s="533"/>
      <c r="G55" s="533"/>
      <c r="H55" s="533"/>
      <c r="I55" s="533"/>
      <c r="J55" s="533"/>
      <c r="K55" s="533"/>
      <c r="L55" s="533"/>
      <c r="M55" s="533"/>
      <c r="N55" s="533"/>
      <c r="O55" s="533"/>
      <c r="P55" s="533"/>
      <c r="Q55" s="533"/>
      <c r="R55" s="533"/>
      <c r="S55" s="533"/>
      <c r="T55" s="533"/>
      <c r="U55" s="533"/>
      <c r="V55" s="533"/>
      <c r="W55" s="533"/>
      <c r="X55" s="533"/>
      <c r="Y55" s="533"/>
      <c r="Z55" s="533"/>
      <c r="AA55" s="533"/>
      <c r="AB55" s="534"/>
    </row>
    <row r="56" spans="2:28" x14ac:dyDescent="0.25">
      <c r="B56" s="441" t="s">
        <v>163</v>
      </c>
      <c r="C56" s="442"/>
      <c r="D56" s="442"/>
      <c r="E56" s="442"/>
      <c r="F56" s="442"/>
      <c r="G56" s="442"/>
      <c r="H56" s="442"/>
      <c r="I56" s="442"/>
      <c r="J56" s="442"/>
      <c r="K56" s="442"/>
      <c r="L56" s="442"/>
      <c r="M56" s="442"/>
      <c r="N56" s="442"/>
      <c r="O56" s="442"/>
      <c r="P56" s="442"/>
      <c r="Q56" s="442"/>
      <c r="R56" s="442"/>
      <c r="S56" s="442"/>
      <c r="T56" s="442"/>
      <c r="U56" s="442"/>
      <c r="V56" s="442"/>
      <c r="W56" s="442"/>
      <c r="X56" s="442"/>
      <c r="Y56" s="442"/>
      <c r="Z56" s="442"/>
      <c r="AA56" s="442"/>
      <c r="AB56" s="443"/>
    </row>
    <row r="57" spans="2:28" x14ac:dyDescent="0.25">
      <c r="B57" s="444" t="s">
        <v>83</v>
      </c>
      <c r="C57" s="445"/>
      <c r="D57" s="445"/>
      <c r="E57" s="445"/>
      <c r="F57" s="445"/>
      <c r="G57" s="445"/>
      <c r="H57" s="445"/>
      <c r="I57" s="445"/>
      <c r="J57" s="445"/>
      <c r="K57" s="445"/>
      <c r="L57" s="445"/>
      <c r="M57" s="445"/>
      <c r="N57" s="445"/>
      <c r="O57" s="445"/>
      <c r="P57" s="445"/>
      <c r="Q57" s="445"/>
      <c r="R57" s="445"/>
      <c r="S57" s="445"/>
      <c r="T57" s="445"/>
      <c r="U57" s="445"/>
      <c r="V57" s="445"/>
      <c r="W57" s="445"/>
      <c r="X57" s="445"/>
      <c r="Y57" s="445"/>
      <c r="Z57" s="445"/>
      <c r="AA57" s="445"/>
      <c r="AB57" s="446"/>
    </row>
    <row r="58" spans="2:28" ht="15.75" thickBot="1" x14ac:dyDescent="0.3">
      <c r="B58" s="447" t="s">
        <v>283</v>
      </c>
      <c r="C58" s="448"/>
      <c r="D58" s="448"/>
      <c r="E58" s="448"/>
      <c r="F58" s="448"/>
      <c r="G58" s="448"/>
      <c r="H58" s="448"/>
      <c r="I58" s="448"/>
      <c r="J58" s="448"/>
      <c r="K58" s="448"/>
      <c r="L58" s="448"/>
      <c r="M58" s="448"/>
      <c r="N58" s="448"/>
      <c r="O58" s="448"/>
      <c r="P58" s="448"/>
      <c r="Q58" s="448"/>
      <c r="R58" s="448"/>
      <c r="S58" s="448"/>
      <c r="T58" s="448"/>
      <c r="U58" s="448"/>
      <c r="V58" s="448"/>
      <c r="W58" s="448"/>
      <c r="X58" s="448"/>
      <c r="Y58" s="448"/>
      <c r="Z58" s="448"/>
      <c r="AA58" s="448"/>
      <c r="AB58" s="449"/>
    </row>
    <row r="59" spans="2:28" ht="17.25" thickTop="1" thickBot="1" x14ac:dyDescent="0.3">
      <c r="B59" s="450" t="s">
        <v>85</v>
      </c>
      <c r="C59" s="451"/>
      <c r="D59" s="451"/>
      <c r="E59" s="451"/>
      <c r="F59" s="451"/>
      <c r="G59" s="451"/>
      <c r="H59" s="451"/>
      <c r="I59" s="451"/>
      <c r="J59" s="451"/>
      <c r="K59" s="451"/>
      <c r="L59" s="451"/>
      <c r="M59" s="451"/>
      <c r="N59" s="451"/>
      <c r="O59" s="451"/>
      <c r="P59" s="451"/>
      <c r="Q59" s="451"/>
      <c r="R59" s="451"/>
      <c r="S59" s="451"/>
      <c r="T59" s="451"/>
      <c r="U59" s="451"/>
      <c r="V59" s="451"/>
      <c r="W59" s="451"/>
      <c r="X59" s="451"/>
      <c r="Y59" s="451"/>
      <c r="Z59" s="451"/>
      <c r="AA59" s="451"/>
      <c r="AB59" s="452"/>
    </row>
    <row r="60" spans="2:28" ht="35.25" thickTop="1" thickBot="1" x14ac:dyDescent="0.3">
      <c r="B60" s="133" t="s">
        <v>86</v>
      </c>
      <c r="C60" s="133" t="s">
        <v>150</v>
      </c>
      <c r="D60" s="133" t="s">
        <v>60</v>
      </c>
      <c r="E60" s="656" t="s">
        <v>169</v>
      </c>
      <c r="F60" s="657"/>
      <c r="G60" s="657"/>
      <c r="H60" s="657"/>
      <c r="I60" s="658"/>
      <c r="J60" s="385" t="s">
        <v>89</v>
      </c>
      <c r="K60" s="386"/>
      <c r="L60" s="386"/>
      <c r="M60" s="386"/>
      <c r="N60" s="386"/>
      <c r="O60" s="386"/>
      <c r="P60" s="386"/>
      <c r="Q60" s="386"/>
      <c r="R60" s="386"/>
      <c r="S60" s="386"/>
      <c r="T60" s="386"/>
      <c r="U60" s="387"/>
      <c r="V60" s="752" t="s">
        <v>126</v>
      </c>
      <c r="W60" s="357"/>
      <c r="X60" s="357"/>
      <c r="Y60" s="357"/>
      <c r="Z60" s="357"/>
      <c r="AA60" s="357"/>
      <c r="AB60" s="358"/>
    </row>
    <row r="61" spans="2:28" ht="16.5" customHeight="1" thickTop="1" thickBot="1" x14ac:dyDescent="0.3">
      <c r="B61" s="453" t="s">
        <v>284</v>
      </c>
      <c r="C61" s="453" t="s">
        <v>296</v>
      </c>
      <c r="D61" s="420" t="s">
        <v>297</v>
      </c>
      <c r="E61" s="423">
        <v>105</v>
      </c>
      <c r="F61" s="424"/>
      <c r="G61" s="424"/>
      <c r="H61" s="424"/>
      <c r="I61" s="425"/>
      <c r="J61" s="432">
        <v>2016</v>
      </c>
      <c r="K61" s="433"/>
      <c r="L61" s="433"/>
      <c r="M61" s="433"/>
      <c r="N61" s="433"/>
      <c r="O61" s="434"/>
      <c r="P61" s="432">
        <v>2017</v>
      </c>
      <c r="Q61" s="433"/>
      <c r="R61" s="433"/>
      <c r="S61" s="433"/>
      <c r="T61" s="433"/>
      <c r="U61" s="434"/>
      <c r="V61" s="753"/>
      <c r="W61" s="363"/>
      <c r="X61" s="363"/>
      <c r="Y61" s="363"/>
      <c r="Z61" s="363"/>
      <c r="AA61" s="363"/>
      <c r="AB61" s="364"/>
    </row>
    <row r="62" spans="2:28" ht="16.5" thickTop="1" thickBot="1" x14ac:dyDescent="0.3">
      <c r="B62" s="454"/>
      <c r="C62" s="454"/>
      <c r="D62" s="421"/>
      <c r="E62" s="426"/>
      <c r="F62" s="427"/>
      <c r="G62" s="427"/>
      <c r="H62" s="427"/>
      <c r="I62" s="428"/>
      <c r="J62" s="408" t="s">
        <v>92</v>
      </c>
      <c r="K62" s="409"/>
      <c r="L62" s="410"/>
      <c r="M62" s="411" t="s">
        <v>93</v>
      </c>
      <c r="N62" s="412"/>
      <c r="O62" s="413"/>
      <c r="P62" s="408" t="s">
        <v>94</v>
      </c>
      <c r="Q62" s="409"/>
      <c r="R62" s="410"/>
      <c r="S62" s="411" t="s">
        <v>95</v>
      </c>
      <c r="T62" s="412"/>
      <c r="U62" s="413"/>
      <c r="V62" s="408" t="s">
        <v>96</v>
      </c>
      <c r="W62" s="409"/>
      <c r="X62" s="410"/>
      <c r="Y62" s="411" t="s">
        <v>97</v>
      </c>
      <c r="Z62" s="412"/>
      <c r="AA62" s="412"/>
      <c r="AB62" s="413"/>
    </row>
    <row r="63" spans="2:28" ht="51.75" customHeight="1" thickTop="1" thickBot="1" x14ac:dyDescent="0.3">
      <c r="B63" s="455"/>
      <c r="C63" s="455"/>
      <c r="D63" s="422"/>
      <c r="E63" s="429"/>
      <c r="F63" s="430"/>
      <c r="G63" s="430"/>
      <c r="H63" s="430"/>
      <c r="I63" s="431"/>
      <c r="J63" s="408">
        <v>100.39</v>
      </c>
      <c r="K63" s="409"/>
      <c r="L63" s="410"/>
      <c r="M63" s="746">
        <f>(16644/16579)*100</f>
        <v>100.39206224742144</v>
      </c>
      <c r="N63" s="747"/>
      <c r="O63" s="748"/>
      <c r="P63" s="408">
        <v>100</v>
      </c>
      <c r="Q63" s="409"/>
      <c r="R63" s="410"/>
      <c r="S63" s="411">
        <v>100</v>
      </c>
      <c r="T63" s="412"/>
      <c r="U63" s="413"/>
      <c r="V63" s="749">
        <f>(6413+5358+6456)/(6200+5996+6118)*100</f>
        <v>99.524953587419461</v>
      </c>
      <c r="W63" s="750"/>
      <c r="X63" s="751"/>
      <c r="Y63" s="749">
        <v>99.524953587419461</v>
      </c>
      <c r="Z63" s="750"/>
      <c r="AA63" s="750"/>
      <c r="AB63" s="751"/>
    </row>
    <row r="64" spans="2:28" ht="35.25" thickTop="1" thickBot="1" x14ac:dyDescent="0.3">
      <c r="B64" s="144" t="s">
        <v>86</v>
      </c>
      <c r="C64" s="144" t="s">
        <v>150</v>
      </c>
      <c r="D64" s="144" t="s">
        <v>60</v>
      </c>
      <c r="E64" s="642" t="s">
        <v>169</v>
      </c>
      <c r="F64" s="643"/>
      <c r="G64" s="643"/>
      <c r="H64" s="643"/>
      <c r="I64" s="644"/>
      <c r="J64" s="516" t="s">
        <v>89</v>
      </c>
      <c r="K64" s="517"/>
      <c r="L64" s="517"/>
      <c r="M64" s="517"/>
      <c r="N64" s="517"/>
      <c r="O64" s="517"/>
      <c r="P64" s="517"/>
      <c r="Q64" s="517"/>
      <c r="R64" s="517"/>
      <c r="S64" s="517"/>
      <c r="T64" s="517"/>
      <c r="U64" s="518"/>
      <c r="V64" s="744" t="s">
        <v>126</v>
      </c>
      <c r="W64" s="522"/>
      <c r="X64" s="522"/>
      <c r="Y64" s="522"/>
      <c r="Z64" s="522"/>
      <c r="AA64" s="522"/>
      <c r="AB64" s="523"/>
    </row>
    <row r="65" spans="2:28" ht="16.5" thickTop="1" thickBot="1" x14ac:dyDescent="0.3">
      <c r="B65" s="453"/>
      <c r="C65" s="453"/>
      <c r="D65" s="420"/>
      <c r="E65" s="423"/>
      <c r="F65" s="424"/>
      <c r="G65" s="424"/>
      <c r="H65" s="424"/>
      <c r="I65" s="425"/>
      <c r="J65" s="432">
        <v>2016</v>
      </c>
      <c r="K65" s="433"/>
      <c r="L65" s="433"/>
      <c r="M65" s="433"/>
      <c r="N65" s="433"/>
      <c r="O65" s="434"/>
      <c r="P65" s="432">
        <v>2017</v>
      </c>
      <c r="Q65" s="433"/>
      <c r="R65" s="433"/>
      <c r="S65" s="433"/>
      <c r="T65" s="433"/>
      <c r="U65" s="434"/>
      <c r="V65" s="745"/>
      <c r="W65" s="525"/>
      <c r="X65" s="525"/>
      <c r="Y65" s="525"/>
      <c r="Z65" s="525"/>
      <c r="AA65" s="525"/>
      <c r="AB65" s="526"/>
    </row>
    <row r="66" spans="2:28" ht="16.5" thickTop="1" thickBot="1" x14ac:dyDescent="0.3">
      <c r="B66" s="454"/>
      <c r="C66" s="454"/>
      <c r="D66" s="421"/>
      <c r="E66" s="426"/>
      <c r="F66" s="427"/>
      <c r="G66" s="427"/>
      <c r="H66" s="427"/>
      <c r="I66" s="428"/>
      <c r="J66" s="408" t="s">
        <v>92</v>
      </c>
      <c r="K66" s="409"/>
      <c r="L66" s="410"/>
      <c r="M66" s="411" t="s">
        <v>93</v>
      </c>
      <c r="N66" s="412"/>
      <c r="O66" s="413"/>
      <c r="P66" s="408" t="s">
        <v>94</v>
      </c>
      <c r="Q66" s="409"/>
      <c r="R66" s="410"/>
      <c r="S66" s="411" t="s">
        <v>95</v>
      </c>
      <c r="T66" s="412"/>
      <c r="U66" s="413"/>
      <c r="V66" s="408" t="s">
        <v>96</v>
      </c>
      <c r="W66" s="409"/>
      <c r="X66" s="410"/>
      <c r="Y66" s="411" t="s">
        <v>97</v>
      </c>
      <c r="Z66" s="412"/>
      <c r="AA66" s="412"/>
      <c r="AB66" s="413"/>
    </row>
    <row r="67" spans="2:28" ht="16.5" thickTop="1" thickBot="1" x14ac:dyDescent="0.3">
      <c r="B67" s="455"/>
      <c r="C67" s="455"/>
      <c r="D67" s="422"/>
      <c r="E67" s="429"/>
      <c r="F67" s="430"/>
      <c r="G67" s="430"/>
      <c r="H67" s="430"/>
      <c r="I67" s="431"/>
      <c r="J67" s="408"/>
      <c r="K67" s="409"/>
      <c r="L67" s="410"/>
      <c r="M67" s="411"/>
      <c r="N67" s="412"/>
      <c r="O67" s="413"/>
      <c r="P67" s="408"/>
      <c r="Q67" s="409"/>
      <c r="R67" s="410"/>
      <c r="S67" s="411"/>
      <c r="T67" s="412"/>
      <c r="U67" s="413"/>
      <c r="V67" s="408"/>
      <c r="W67" s="409"/>
      <c r="X67" s="410"/>
      <c r="Y67" s="408"/>
      <c r="Z67" s="409"/>
      <c r="AA67" s="409"/>
      <c r="AB67" s="410"/>
    </row>
    <row r="68" spans="2:28" ht="16.5" thickTop="1" thickBot="1" x14ac:dyDescent="0.3">
      <c r="B68" s="339" t="s">
        <v>99</v>
      </c>
      <c r="C68" s="340"/>
      <c r="D68" s="552" t="s">
        <v>285</v>
      </c>
      <c r="E68" s="553"/>
      <c r="F68" s="553"/>
      <c r="G68" s="553"/>
      <c r="H68" s="553"/>
      <c r="I68" s="553"/>
      <c r="J68" s="553"/>
      <c r="K68" s="553"/>
      <c r="L68" s="553"/>
      <c r="M68" s="553"/>
      <c r="N68" s="553"/>
      <c r="O68" s="553"/>
      <c r="P68" s="553"/>
      <c r="Q68" s="553"/>
      <c r="R68" s="553"/>
      <c r="S68" s="553"/>
      <c r="T68" s="553"/>
      <c r="U68" s="553"/>
      <c r="V68" s="553"/>
      <c r="W68" s="553"/>
      <c r="X68" s="553"/>
      <c r="Y68" s="553"/>
      <c r="Z68" s="553"/>
      <c r="AA68" s="553"/>
      <c r="AB68" s="554"/>
    </row>
    <row r="69" spans="2:28" ht="17.25" thickTop="1" thickBot="1" x14ac:dyDescent="0.3">
      <c r="B69" s="344" t="s">
        <v>101</v>
      </c>
      <c r="C69" s="345"/>
      <c r="D69" s="345"/>
      <c r="E69" s="345"/>
      <c r="F69" s="345"/>
      <c r="G69" s="346"/>
      <c r="H69" s="346"/>
      <c r="I69" s="346"/>
      <c r="J69" s="346"/>
      <c r="K69" s="346"/>
      <c r="L69" s="346"/>
      <c r="M69" s="346"/>
      <c r="N69" s="346"/>
      <c r="O69" s="346"/>
      <c r="P69" s="346"/>
      <c r="Q69" s="346"/>
      <c r="R69" s="346"/>
      <c r="S69" s="346"/>
      <c r="T69" s="346"/>
      <c r="U69" s="346"/>
      <c r="V69" s="346"/>
      <c r="W69" s="346"/>
      <c r="X69" s="346"/>
      <c r="Y69" s="346"/>
      <c r="Z69" s="345"/>
      <c r="AA69" s="345"/>
      <c r="AB69" s="347"/>
    </row>
    <row r="70" spans="2:28" ht="15.75" thickTop="1" x14ac:dyDescent="0.25">
      <c r="B70" s="348" t="s">
        <v>102</v>
      </c>
      <c r="C70" s="349"/>
      <c r="D70" s="350" t="s">
        <v>60</v>
      </c>
      <c r="E70" s="349" t="s">
        <v>103</v>
      </c>
      <c r="F70" s="349"/>
      <c r="G70" s="353" t="s">
        <v>104</v>
      </c>
      <c r="H70" s="354"/>
      <c r="I70" s="354"/>
      <c r="J70" s="354"/>
      <c r="K70" s="354"/>
      <c r="L70" s="354"/>
      <c r="M70" s="354"/>
      <c r="N70" s="354"/>
      <c r="O70" s="354"/>
      <c r="P70" s="354"/>
      <c r="Q70" s="354"/>
      <c r="R70" s="355"/>
      <c r="S70" s="356" t="s">
        <v>105</v>
      </c>
      <c r="T70" s="357"/>
      <c r="U70" s="357"/>
      <c r="V70" s="357"/>
      <c r="W70" s="357"/>
      <c r="X70" s="357"/>
      <c r="Y70" s="358"/>
      <c r="Z70" s="357" t="s">
        <v>153</v>
      </c>
      <c r="AA70" s="357"/>
      <c r="AB70" s="358"/>
    </row>
    <row r="71" spans="2:28" x14ac:dyDescent="0.25">
      <c r="B71" s="348"/>
      <c r="C71" s="349"/>
      <c r="D71" s="351"/>
      <c r="E71" s="349"/>
      <c r="F71" s="349"/>
      <c r="G71" s="327">
        <v>1</v>
      </c>
      <c r="H71" s="328"/>
      <c r="I71" s="328"/>
      <c r="J71" s="329"/>
      <c r="K71" s="327">
        <v>2</v>
      </c>
      <c r="L71" s="328"/>
      <c r="M71" s="328"/>
      <c r="N71" s="329"/>
      <c r="O71" s="327">
        <v>3</v>
      </c>
      <c r="P71" s="328"/>
      <c r="Q71" s="328"/>
      <c r="R71" s="329"/>
      <c r="S71" s="359"/>
      <c r="T71" s="360"/>
      <c r="U71" s="360"/>
      <c r="V71" s="360"/>
      <c r="W71" s="360"/>
      <c r="X71" s="360"/>
      <c r="Y71" s="361"/>
      <c r="Z71" s="360"/>
      <c r="AA71" s="360"/>
      <c r="AB71" s="361"/>
    </row>
    <row r="72" spans="2:28" ht="15.75" thickBot="1" x14ac:dyDescent="0.3">
      <c r="B72" s="348"/>
      <c r="C72" s="349"/>
      <c r="D72" s="352"/>
      <c r="E72" s="349"/>
      <c r="F72" s="349"/>
      <c r="G72" s="330" t="s">
        <v>107</v>
      </c>
      <c r="H72" s="331"/>
      <c r="I72" s="330" t="s">
        <v>108</v>
      </c>
      <c r="J72" s="331"/>
      <c r="K72" s="330" t="s">
        <v>107</v>
      </c>
      <c r="L72" s="331"/>
      <c r="M72" s="330" t="s">
        <v>108</v>
      </c>
      <c r="N72" s="331"/>
      <c r="O72" s="330" t="s">
        <v>107</v>
      </c>
      <c r="P72" s="332"/>
      <c r="Q72" s="330" t="s">
        <v>108</v>
      </c>
      <c r="R72" s="331"/>
      <c r="S72" s="362"/>
      <c r="T72" s="363"/>
      <c r="U72" s="363"/>
      <c r="V72" s="363"/>
      <c r="W72" s="363"/>
      <c r="X72" s="363"/>
      <c r="Y72" s="364"/>
      <c r="Z72" s="365"/>
      <c r="AA72" s="365"/>
      <c r="AB72" s="366"/>
    </row>
    <row r="73" spans="2:28" ht="15.75" thickTop="1" x14ac:dyDescent="0.25">
      <c r="B73" s="314"/>
      <c r="C73" s="315"/>
      <c r="D73" s="72"/>
      <c r="E73" s="316"/>
      <c r="F73" s="315"/>
      <c r="G73" s="74" t="s">
        <v>109</v>
      </c>
      <c r="H73" s="74" t="s">
        <v>110</v>
      </c>
      <c r="I73" s="74" t="s">
        <v>109</v>
      </c>
      <c r="J73" s="74" t="s">
        <v>110</v>
      </c>
      <c r="K73" s="74" t="s">
        <v>109</v>
      </c>
      <c r="L73" s="74" t="s">
        <v>110</v>
      </c>
      <c r="M73" s="74" t="s">
        <v>109</v>
      </c>
      <c r="N73" s="74" t="s">
        <v>110</v>
      </c>
      <c r="O73" s="74" t="s">
        <v>109</v>
      </c>
      <c r="P73" s="74" t="s">
        <v>110</v>
      </c>
      <c r="Q73" s="74" t="s">
        <v>109</v>
      </c>
      <c r="R73" s="74" t="s">
        <v>110</v>
      </c>
      <c r="S73" s="317"/>
      <c r="T73" s="318"/>
      <c r="U73" s="318"/>
      <c r="V73" s="318"/>
      <c r="W73" s="318"/>
      <c r="X73" s="318"/>
      <c r="Y73" s="319"/>
      <c r="Z73" s="316"/>
      <c r="AA73" s="743"/>
      <c r="AB73" s="320"/>
    </row>
    <row r="74" spans="2:28" ht="44.25" customHeight="1" x14ac:dyDescent="0.25">
      <c r="B74" s="507" t="s">
        <v>286</v>
      </c>
      <c r="C74" s="508"/>
      <c r="D74" s="75" t="s">
        <v>287</v>
      </c>
      <c r="E74" s="323">
        <v>1</v>
      </c>
      <c r="F74" s="323"/>
      <c r="G74" s="78"/>
      <c r="H74" s="78"/>
      <c r="I74" s="78"/>
      <c r="J74" s="78"/>
      <c r="K74" s="78"/>
      <c r="L74" s="78"/>
      <c r="M74" s="75">
        <v>0</v>
      </c>
      <c r="N74" s="75">
        <v>0</v>
      </c>
      <c r="O74" s="75">
        <v>1</v>
      </c>
      <c r="P74" s="75">
        <v>100</v>
      </c>
      <c r="Q74" s="75">
        <v>1</v>
      </c>
      <c r="R74" s="75">
        <v>100</v>
      </c>
      <c r="S74" s="546" t="s">
        <v>288</v>
      </c>
      <c r="T74" s="547"/>
      <c r="U74" s="547"/>
      <c r="V74" s="547"/>
      <c r="W74" s="547"/>
      <c r="X74" s="547"/>
      <c r="Y74" s="299"/>
      <c r="Z74" s="548" t="s">
        <v>163</v>
      </c>
      <c r="AA74" s="742"/>
      <c r="AB74" s="549"/>
    </row>
    <row r="75" spans="2:28" ht="30" x14ac:dyDescent="0.25">
      <c r="B75" s="507" t="s">
        <v>289</v>
      </c>
      <c r="C75" s="508"/>
      <c r="D75" s="75" t="s">
        <v>290</v>
      </c>
      <c r="E75" s="323">
        <v>1</v>
      </c>
      <c r="F75" s="323"/>
      <c r="G75" s="75">
        <v>1</v>
      </c>
      <c r="H75" s="75">
        <v>100</v>
      </c>
      <c r="I75" s="75">
        <v>1</v>
      </c>
      <c r="J75" s="75">
        <v>100</v>
      </c>
      <c r="K75" s="78"/>
      <c r="L75" s="78"/>
      <c r="M75" s="75">
        <v>0</v>
      </c>
      <c r="N75" s="75">
        <v>0</v>
      </c>
      <c r="O75" s="78"/>
      <c r="P75" s="78"/>
      <c r="Q75" s="78"/>
      <c r="R75" s="78"/>
      <c r="S75" s="546" t="s">
        <v>291</v>
      </c>
      <c r="T75" s="547"/>
      <c r="U75" s="547"/>
      <c r="V75" s="547"/>
      <c r="W75" s="547"/>
      <c r="X75" s="547"/>
      <c r="Y75" s="299"/>
      <c r="Z75" s="548" t="s">
        <v>163</v>
      </c>
      <c r="AA75" s="742"/>
      <c r="AB75" s="549"/>
    </row>
    <row r="76" spans="2:28" x14ac:dyDescent="0.25">
      <c r="B76" s="626"/>
      <c r="C76" s="627"/>
      <c r="D76" s="105"/>
      <c r="E76" s="628"/>
      <c r="F76" s="627"/>
      <c r="G76" s="81"/>
      <c r="H76" s="81"/>
      <c r="I76" s="81"/>
      <c r="J76" s="81"/>
      <c r="K76" s="81"/>
      <c r="L76" s="81"/>
      <c r="M76" s="81"/>
      <c r="N76" s="81"/>
      <c r="O76" s="81"/>
      <c r="P76" s="81"/>
      <c r="Q76" s="81"/>
      <c r="R76" s="81"/>
      <c r="S76" s="629"/>
      <c r="T76" s="630"/>
      <c r="U76" s="630"/>
      <c r="V76" s="630"/>
      <c r="W76" s="630"/>
      <c r="X76" s="630"/>
      <c r="Y76" s="631"/>
      <c r="Z76" s="629"/>
      <c r="AA76" s="630"/>
      <c r="AB76" s="632"/>
    </row>
    <row r="77" spans="2:28" x14ac:dyDescent="0.25">
      <c r="B77" s="626"/>
      <c r="C77" s="627"/>
      <c r="D77" s="105"/>
      <c r="E77" s="628"/>
      <c r="F77" s="627"/>
      <c r="G77" s="81"/>
      <c r="H77" s="81"/>
      <c r="I77" s="81"/>
      <c r="J77" s="81"/>
      <c r="K77" s="81"/>
      <c r="L77" s="81"/>
      <c r="M77" s="81"/>
      <c r="N77" s="81"/>
      <c r="O77" s="81"/>
      <c r="P77" s="81"/>
      <c r="Q77" s="81"/>
      <c r="R77" s="81"/>
      <c r="S77" s="629"/>
      <c r="T77" s="630"/>
      <c r="U77" s="630"/>
      <c r="V77" s="630"/>
      <c r="W77" s="630"/>
      <c r="X77" s="630"/>
      <c r="Y77" s="631"/>
      <c r="Z77" s="629"/>
      <c r="AA77" s="630"/>
      <c r="AB77" s="632"/>
    </row>
    <row r="78" spans="2:28" ht="15.75" thickBot="1" x14ac:dyDescent="0.3">
      <c r="B78" s="539"/>
      <c r="C78" s="540"/>
      <c r="D78" s="82"/>
      <c r="E78" s="540"/>
      <c r="F78" s="540"/>
      <c r="G78" s="83"/>
      <c r="H78" s="83"/>
      <c r="I78" s="83"/>
      <c r="J78" s="83"/>
      <c r="K78" s="83"/>
      <c r="L78" s="83"/>
      <c r="M78" s="83"/>
      <c r="N78" s="83"/>
      <c r="O78" s="83"/>
      <c r="P78" s="83"/>
      <c r="Q78" s="83"/>
      <c r="R78" s="83"/>
      <c r="S78" s="541"/>
      <c r="T78" s="542"/>
      <c r="U78" s="542"/>
      <c r="V78" s="542"/>
      <c r="W78" s="542"/>
      <c r="X78" s="542"/>
      <c r="Y78" s="543"/>
      <c r="Z78" s="541"/>
      <c r="AA78" s="542"/>
      <c r="AB78" s="544"/>
    </row>
    <row r="79" spans="2:28" ht="15.75" thickBot="1" x14ac:dyDescent="0.3">
      <c r="B79" s="492" t="s">
        <v>118</v>
      </c>
      <c r="C79" s="493"/>
      <c r="D79" s="493"/>
      <c r="E79" s="493"/>
      <c r="F79" s="493"/>
      <c r="G79" s="493"/>
      <c r="H79" s="493"/>
      <c r="I79" s="493"/>
      <c r="J79" s="493"/>
      <c r="K79" s="493"/>
      <c r="L79" s="493"/>
      <c r="M79" s="493"/>
      <c r="N79" s="493"/>
      <c r="O79" s="493"/>
      <c r="P79" s="493"/>
      <c r="Q79" s="493"/>
      <c r="R79" s="493"/>
      <c r="S79" s="493"/>
      <c r="T79" s="493"/>
      <c r="U79" s="493"/>
      <c r="V79" s="493"/>
      <c r="W79" s="493"/>
      <c r="X79" s="493"/>
      <c r="Y79" s="493"/>
      <c r="Z79" s="493"/>
      <c r="AA79" s="493"/>
      <c r="AB79" s="494"/>
    </row>
    <row r="80" spans="2:28" ht="15.75" thickBot="1" x14ac:dyDescent="0.3">
      <c r="B80" s="288"/>
      <c r="C80" s="289"/>
      <c r="D80" s="289"/>
      <c r="E80" s="289"/>
      <c r="F80" s="289"/>
      <c r="G80" s="289"/>
      <c r="H80" s="289"/>
      <c r="I80" s="289"/>
      <c r="J80" s="289"/>
      <c r="K80" s="289"/>
      <c r="L80" s="289"/>
      <c r="M80" s="289"/>
      <c r="N80" s="289"/>
      <c r="O80" s="289"/>
      <c r="P80" s="289"/>
      <c r="Q80" s="289"/>
      <c r="R80" s="289"/>
      <c r="S80" s="289"/>
      <c r="T80" s="289"/>
      <c r="U80" s="289"/>
      <c r="V80" s="289"/>
      <c r="W80" s="289"/>
      <c r="X80" s="289"/>
      <c r="Y80" s="289"/>
      <c r="Z80" s="289"/>
      <c r="AA80" s="289"/>
      <c r="AB80" s="290"/>
    </row>
    <row r="81" spans="2:28" x14ac:dyDescent="0.25">
      <c r="B81" s="63"/>
      <c r="C81" s="64"/>
      <c r="D81" s="64"/>
      <c r="E81" s="64"/>
      <c r="F81" s="64"/>
      <c r="G81" s="64"/>
      <c r="H81" s="64"/>
      <c r="I81" s="64"/>
      <c r="J81" s="64"/>
      <c r="K81" s="64"/>
      <c r="L81" s="64"/>
      <c r="M81" s="64"/>
      <c r="N81" s="64"/>
      <c r="O81" s="64"/>
      <c r="P81" s="64"/>
      <c r="Q81" s="64"/>
      <c r="R81" s="64"/>
      <c r="S81" s="64"/>
      <c r="T81" s="64"/>
      <c r="U81" s="64"/>
      <c r="V81" s="64"/>
      <c r="W81" s="64"/>
      <c r="X81" s="64"/>
      <c r="Y81" s="64"/>
      <c r="Z81" s="64"/>
      <c r="AA81" s="64"/>
      <c r="AB81" s="65"/>
    </row>
    <row r="82" spans="2:28" x14ac:dyDescent="0.25">
      <c r="B82" s="291" t="s">
        <v>63</v>
      </c>
      <c r="C82" s="292"/>
      <c r="D82" s="292"/>
      <c r="E82" s="292"/>
      <c r="F82" s="64"/>
      <c r="G82" s="64"/>
      <c r="H82" s="64"/>
      <c r="I82" s="64"/>
      <c r="J82" s="64"/>
      <c r="K82" s="64"/>
      <c r="L82" s="64"/>
      <c r="M82" s="64"/>
      <c r="N82" s="64"/>
      <c r="O82" s="64"/>
      <c r="P82" s="64"/>
      <c r="Q82" s="292" t="s">
        <v>292</v>
      </c>
      <c r="R82" s="292"/>
      <c r="S82" s="292"/>
      <c r="T82" s="292"/>
      <c r="U82" s="292"/>
      <c r="V82" s="292"/>
      <c r="W82" s="292"/>
      <c r="X82" s="292"/>
      <c r="Y82" s="292"/>
      <c r="Z82" s="292"/>
      <c r="AA82" s="292"/>
      <c r="AB82" s="293"/>
    </row>
    <row r="83" spans="2:28" x14ac:dyDescent="0.25">
      <c r="B83" s="294" t="s">
        <v>64</v>
      </c>
      <c r="C83" s="295"/>
      <c r="D83" s="295"/>
      <c r="E83" s="295"/>
      <c r="F83" s="64"/>
      <c r="G83" s="64"/>
      <c r="H83" s="64"/>
      <c r="I83" s="64"/>
      <c r="J83" s="64"/>
      <c r="K83" s="64"/>
      <c r="L83" s="64"/>
      <c r="M83" s="64"/>
      <c r="N83" s="64"/>
      <c r="O83" s="64"/>
      <c r="P83" s="64"/>
      <c r="Q83" s="296" t="s">
        <v>293</v>
      </c>
      <c r="R83" s="296"/>
      <c r="S83" s="296"/>
      <c r="T83" s="296"/>
      <c r="U83" s="296"/>
      <c r="V83" s="296"/>
      <c r="W83" s="296"/>
      <c r="X83" s="296"/>
      <c r="Y83" s="296"/>
      <c r="Z83" s="296"/>
      <c r="AA83" s="296"/>
      <c r="AB83" s="297"/>
    </row>
    <row r="84" spans="2:28" x14ac:dyDescent="0.25">
      <c r="B84" s="84"/>
      <c r="C84" s="85"/>
      <c r="D84" s="85"/>
      <c r="E84" s="85"/>
      <c r="F84" s="64"/>
      <c r="G84" s="64"/>
      <c r="H84" s="64"/>
      <c r="I84" s="64"/>
      <c r="J84" s="64"/>
      <c r="K84" s="64"/>
      <c r="L84" s="64"/>
      <c r="M84" s="64"/>
      <c r="N84" s="64"/>
      <c r="O84" s="64"/>
      <c r="P84" s="64"/>
      <c r="Q84" s="86"/>
      <c r="R84" s="86"/>
      <c r="S84" s="86"/>
      <c r="T84" s="86"/>
      <c r="U84" s="86"/>
      <c r="V84" s="86"/>
      <c r="W84" s="86"/>
      <c r="X84" s="86"/>
      <c r="Y84" s="86"/>
      <c r="Z84" s="86"/>
      <c r="AA84" s="86"/>
      <c r="AB84" s="87"/>
    </row>
    <row r="85" spans="2:28" ht="15.75" thickBot="1" x14ac:dyDescent="0.3">
      <c r="B85" s="88"/>
      <c r="C85" s="89"/>
      <c r="D85" s="89"/>
      <c r="E85" s="89"/>
      <c r="F85" s="89"/>
      <c r="G85" s="89"/>
      <c r="H85" s="89"/>
      <c r="I85" s="89"/>
      <c r="J85" s="89"/>
      <c r="K85" s="89"/>
      <c r="L85" s="89"/>
      <c r="M85" s="89"/>
      <c r="N85" s="89"/>
      <c r="O85" s="89"/>
      <c r="P85" s="89"/>
      <c r="Q85" s="89"/>
      <c r="R85" s="89"/>
      <c r="S85" s="89"/>
      <c r="T85" s="89"/>
      <c r="U85" s="89"/>
      <c r="V85" s="89"/>
      <c r="W85" s="89"/>
      <c r="X85" s="89"/>
      <c r="Y85" s="89"/>
      <c r="Z85" s="89"/>
      <c r="AA85" s="89"/>
      <c r="AB85" s="90"/>
    </row>
    <row r="86" spans="2:28" ht="15.75" thickTop="1" x14ac:dyDescent="0.25">
      <c r="B86" s="91"/>
      <c r="C86" s="91"/>
      <c r="D86" s="91"/>
      <c r="E86" s="91"/>
      <c r="F86" s="91"/>
      <c r="G86" s="91"/>
      <c r="H86" s="91"/>
      <c r="I86" s="91"/>
      <c r="J86" s="91"/>
      <c r="K86" s="91"/>
      <c r="L86" s="91"/>
      <c r="M86" s="91"/>
      <c r="N86" s="91"/>
      <c r="O86" s="91"/>
      <c r="P86" s="91"/>
      <c r="Q86" s="91"/>
      <c r="R86" s="91"/>
      <c r="S86" s="91"/>
      <c r="T86" s="91"/>
      <c r="U86" s="91"/>
      <c r="V86" s="91"/>
      <c r="W86" s="91"/>
      <c r="X86" s="91"/>
      <c r="Y86" s="91"/>
      <c r="Z86" s="91"/>
      <c r="AA86" s="91"/>
      <c r="AB86" s="91"/>
    </row>
  </sheetData>
  <mergeCells count="194">
    <mergeCell ref="B1:AB1"/>
    <mergeCell ref="B3:AB3"/>
    <mergeCell ref="B5:AB5"/>
    <mergeCell ref="B7:P10"/>
    <mergeCell ref="Q7:X8"/>
    <mergeCell ref="Y7:AB8"/>
    <mergeCell ref="Q9:X10"/>
    <mergeCell ref="Y9:AB10"/>
    <mergeCell ref="B11:AB12"/>
    <mergeCell ref="B13:AB13"/>
    <mergeCell ref="B14:AB14"/>
    <mergeCell ref="B15:AB15"/>
    <mergeCell ref="B16:AB16"/>
    <mergeCell ref="E17:I17"/>
    <mergeCell ref="J17:U17"/>
    <mergeCell ref="V17:AB18"/>
    <mergeCell ref="B18:B20"/>
    <mergeCell ref="C18:C20"/>
    <mergeCell ref="V19:X19"/>
    <mergeCell ref="Y19:AB19"/>
    <mergeCell ref="J20:L20"/>
    <mergeCell ref="M20:O20"/>
    <mergeCell ref="P20:R20"/>
    <mergeCell ref="S20:U20"/>
    <mergeCell ref="V20:X20"/>
    <mergeCell ref="Y20:AB20"/>
    <mergeCell ref="D18:D20"/>
    <mergeCell ref="E18:I20"/>
    <mergeCell ref="J18:O18"/>
    <mergeCell ref="P18:U18"/>
    <mergeCell ref="J19:L19"/>
    <mergeCell ref="M19:O19"/>
    <mergeCell ref="P19:R19"/>
    <mergeCell ref="S19:U19"/>
    <mergeCell ref="E21:I21"/>
    <mergeCell ref="J21:U21"/>
    <mergeCell ref="V21:AB22"/>
    <mergeCell ref="B22:B24"/>
    <mergeCell ref="C22:C24"/>
    <mergeCell ref="D22:D24"/>
    <mergeCell ref="E22:I24"/>
    <mergeCell ref="J22:O22"/>
    <mergeCell ref="P22:U22"/>
    <mergeCell ref="J23:L23"/>
    <mergeCell ref="M23:O23"/>
    <mergeCell ref="P23:R23"/>
    <mergeCell ref="S23:U23"/>
    <mergeCell ref="V23:X23"/>
    <mergeCell ref="Y23:AB23"/>
    <mergeCell ref="J24:L24"/>
    <mergeCell ref="M24:O24"/>
    <mergeCell ref="P24:R24"/>
    <mergeCell ref="S24:U24"/>
    <mergeCell ref="V24:X24"/>
    <mergeCell ref="Y24:AB24"/>
    <mergeCell ref="B25:C25"/>
    <mergeCell ref="D25:AB25"/>
    <mergeCell ref="B26:AB26"/>
    <mergeCell ref="B27:C29"/>
    <mergeCell ref="D27:D29"/>
    <mergeCell ref="E27:F29"/>
    <mergeCell ref="G27:R27"/>
    <mergeCell ref="S27:Y29"/>
    <mergeCell ref="Z27:AB29"/>
    <mergeCell ref="G28:J28"/>
    <mergeCell ref="K28:N28"/>
    <mergeCell ref="O28:R28"/>
    <mergeCell ref="G29:H29"/>
    <mergeCell ref="I29:J29"/>
    <mergeCell ref="K29:L29"/>
    <mergeCell ref="M29:N29"/>
    <mergeCell ref="O29:P29"/>
    <mergeCell ref="Q29:R29"/>
    <mergeCell ref="B33:C33"/>
    <mergeCell ref="E33:F33"/>
    <mergeCell ref="S33:Y33"/>
    <mergeCell ref="Z33:AB33"/>
    <mergeCell ref="B34:AB34"/>
    <mergeCell ref="B35:AB36"/>
    <mergeCell ref="B31:C31"/>
    <mergeCell ref="E31:F31"/>
    <mergeCell ref="S31:Y31"/>
    <mergeCell ref="Z31:AB31"/>
    <mergeCell ref="B32:C32"/>
    <mergeCell ref="E32:F32"/>
    <mergeCell ref="S32:Y32"/>
    <mergeCell ref="Z32:AB32"/>
    <mergeCell ref="B48:AB48"/>
    <mergeCell ref="B50:P53"/>
    <mergeCell ref="Q50:X51"/>
    <mergeCell ref="Y50:AB51"/>
    <mergeCell ref="Q52:X53"/>
    <mergeCell ref="Y52:AB53"/>
    <mergeCell ref="B38:E38"/>
    <mergeCell ref="Q38:AB38"/>
    <mergeCell ref="B39:E39"/>
    <mergeCell ref="Q39:AB39"/>
    <mergeCell ref="B44:AB44"/>
    <mergeCell ref="B46:AB46"/>
    <mergeCell ref="B54:AB55"/>
    <mergeCell ref="B56:AB56"/>
    <mergeCell ref="B57:AB57"/>
    <mergeCell ref="B58:AB58"/>
    <mergeCell ref="B59:AB59"/>
    <mergeCell ref="E60:I60"/>
    <mergeCell ref="J60:U60"/>
    <mergeCell ref="V60:AB61"/>
    <mergeCell ref="B61:B63"/>
    <mergeCell ref="C61:C63"/>
    <mergeCell ref="V62:X62"/>
    <mergeCell ref="Y62:AB62"/>
    <mergeCell ref="J63:L63"/>
    <mergeCell ref="M63:O63"/>
    <mergeCell ref="P63:R63"/>
    <mergeCell ref="S63:U63"/>
    <mergeCell ref="V63:X63"/>
    <mergeCell ref="Y63:AB63"/>
    <mergeCell ref="D61:D63"/>
    <mergeCell ref="E61:I63"/>
    <mergeCell ref="J61:O61"/>
    <mergeCell ref="P61:U61"/>
    <mergeCell ref="J62:L62"/>
    <mergeCell ref="M62:O62"/>
    <mergeCell ref="P62:R62"/>
    <mergeCell ref="S62:U62"/>
    <mergeCell ref="E64:I64"/>
    <mergeCell ref="J64:U64"/>
    <mergeCell ref="V64:AB65"/>
    <mergeCell ref="B65:B67"/>
    <mergeCell ref="C65:C67"/>
    <mergeCell ref="D65:D67"/>
    <mergeCell ref="E65:I67"/>
    <mergeCell ref="J65:O65"/>
    <mergeCell ref="P65:U65"/>
    <mergeCell ref="J66:L66"/>
    <mergeCell ref="M66:O66"/>
    <mergeCell ref="P66:R66"/>
    <mergeCell ref="S66:U66"/>
    <mergeCell ref="V66:X66"/>
    <mergeCell ref="Y66:AB66"/>
    <mergeCell ref="J67:L67"/>
    <mergeCell ref="M67:O67"/>
    <mergeCell ref="P67:R67"/>
    <mergeCell ref="S67:U67"/>
    <mergeCell ref="V67:X67"/>
    <mergeCell ref="Y67:AB67"/>
    <mergeCell ref="B68:C68"/>
    <mergeCell ref="D68:AB68"/>
    <mergeCell ref="B69:AB69"/>
    <mergeCell ref="B70:C72"/>
    <mergeCell ref="D70:D72"/>
    <mergeCell ref="E70:F72"/>
    <mergeCell ref="G70:R70"/>
    <mergeCell ref="S70:Y72"/>
    <mergeCell ref="Z70:AB72"/>
    <mergeCell ref="G71:J71"/>
    <mergeCell ref="K71:N71"/>
    <mergeCell ref="O71:R71"/>
    <mergeCell ref="G72:H72"/>
    <mergeCell ref="I72:J72"/>
    <mergeCell ref="K72:L72"/>
    <mergeCell ref="M72:N72"/>
    <mergeCell ref="O72:P72"/>
    <mergeCell ref="Q72:R72"/>
    <mergeCell ref="B75:C75"/>
    <mergeCell ref="E75:F75"/>
    <mergeCell ref="S75:Y75"/>
    <mergeCell ref="Z75:AB75"/>
    <mergeCell ref="B76:C76"/>
    <mergeCell ref="E76:F76"/>
    <mergeCell ref="S76:Y76"/>
    <mergeCell ref="Z76:AB76"/>
    <mergeCell ref="B73:C73"/>
    <mergeCell ref="E73:F73"/>
    <mergeCell ref="S73:Y73"/>
    <mergeCell ref="Z73:AB73"/>
    <mergeCell ref="B74:C74"/>
    <mergeCell ref="E74:F74"/>
    <mergeCell ref="S74:Y74"/>
    <mergeCell ref="Z74:AB74"/>
    <mergeCell ref="B79:AB79"/>
    <mergeCell ref="B80:AB80"/>
    <mergeCell ref="B82:E82"/>
    <mergeCell ref="Q82:AB82"/>
    <mergeCell ref="B83:E83"/>
    <mergeCell ref="Q83:AB83"/>
    <mergeCell ref="B77:C77"/>
    <mergeCell ref="E77:F77"/>
    <mergeCell ref="S77:Y77"/>
    <mergeCell ref="Z77:AB77"/>
    <mergeCell ref="B78:C78"/>
    <mergeCell ref="E78:F78"/>
    <mergeCell ref="S78:Y78"/>
    <mergeCell ref="Z78:AB78"/>
  </mergeCells>
  <dataValidations count="3">
    <dataValidation type="list" allowBlank="1" showInputMessage="1" showErrorMessage="1" sqref="Y52:AB53 Y9:AB10">
      <formula1>$FC$27:$FC$30</formula1>
    </dataValidation>
    <dataValidation type="list" allowBlank="1" showInputMessage="1" showErrorMessage="1" sqref="B61 B65">
      <formula1>$FC$15:$FC$25</formula1>
    </dataValidation>
    <dataValidation type="list" allowBlank="1" showInputMessage="1" showErrorMessage="1" sqref="B18 B22">
      <formula1>$FC$8:$FC$12</formula1>
    </dataValidation>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B1:BA129"/>
  <sheetViews>
    <sheetView topLeftCell="A115" workbookViewId="0">
      <selection activeCell="B117" sqref="B117:C117"/>
    </sheetView>
  </sheetViews>
  <sheetFormatPr baseColWidth="10" defaultRowHeight="15" x14ac:dyDescent="0.25"/>
  <cols>
    <col min="1" max="1" width="1" customWidth="1"/>
    <col min="2" max="2" width="26.7109375" customWidth="1"/>
    <col min="3" max="3" width="30.42578125" customWidth="1"/>
    <col min="8" max="8" width="4.140625" customWidth="1"/>
    <col min="9" max="9" width="4.7109375" customWidth="1"/>
  </cols>
  <sheetData>
    <row r="1" spans="2:53" ht="15.75" thickTop="1" x14ac:dyDescent="0.25">
      <c r="B1" s="456" t="s">
        <v>74</v>
      </c>
      <c r="C1" s="457"/>
      <c r="D1" s="457"/>
      <c r="E1" s="457"/>
      <c r="F1" s="457"/>
      <c r="G1" s="457"/>
      <c r="H1" s="457"/>
      <c r="I1" s="457"/>
      <c r="J1" s="457"/>
      <c r="K1" s="457"/>
      <c r="L1" s="457"/>
      <c r="M1" s="457"/>
      <c r="N1" s="457"/>
      <c r="O1" s="457"/>
      <c r="P1" s="457"/>
      <c r="Q1" s="457"/>
      <c r="R1" s="457"/>
      <c r="S1" s="457"/>
      <c r="T1" s="457"/>
      <c r="U1" s="457"/>
      <c r="V1" s="457"/>
      <c r="W1" s="457"/>
      <c r="X1" s="457"/>
      <c r="Y1" s="457"/>
      <c r="Z1" s="457"/>
      <c r="AA1" s="458"/>
    </row>
    <row r="2" spans="2:53" x14ac:dyDescent="0.25">
      <c r="B2" s="60"/>
      <c r="C2" s="61"/>
      <c r="D2" s="61"/>
      <c r="E2" s="61"/>
      <c r="F2" s="61"/>
      <c r="G2" s="61"/>
      <c r="H2" s="61"/>
      <c r="I2" s="61"/>
      <c r="J2" s="61"/>
      <c r="K2" s="61"/>
      <c r="L2" s="61"/>
      <c r="M2" s="61"/>
      <c r="N2" s="61"/>
      <c r="O2" s="61"/>
      <c r="P2" s="61"/>
      <c r="Q2" s="61"/>
      <c r="R2" s="61"/>
      <c r="S2" s="61"/>
      <c r="T2" s="61"/>
      <c r="U2" s="61"/>
      <c r="V2" s="61"/>
      <c r="W2" s="61"/>
      <c r="X2" s="61"/>
      <c r="Y2" s="61"/>
      <c r="Z2" s="61"/>
      <c r="AA2" s="62"/>
    </row>
    <row r="3" spans="2:53" x14ac:dyDescent="0.25">
      <c r="B3" s="459" t="s">
        <v>75</v>
      </c>
      <c r="C3" s="460"/>
      <c r="D3" s="460"/>
      <c r="E3" s="460"/>
      <c r="F3" s="460"/>
      <c r="G3" s="460"/>
      <c r="H3" s="460"/>
      <c r="I3" s="460"/>
      <c r="J3" s="460"/>
      <c r="K3" s="460"/>
      <c r="L3" s="460"/>
      <c r="M3" s="460"/>
      <c r="N3" s="460"/>
      <c r="O3" s="460"/>
      <c r="P3" s="460"/>
      <c r="Q3" s="460"/>
      <c r="R3" s="460"/>
      <c r="S3" s="460"/>
      <c r="T3" s="460"/>
      <c r="U3" s="460"/>
      <c r="V3" s="460"/>
      <c r="W3" s="460"/>
      <c r="X3" s="460"/>
      <c r="Y3" s="460"/>
      <c r="Z3" s="460"/>
      <c r="AA3" s="461"/>
    </row>
    <row r="4" spans="2:53" x14ac:dyDescent="0.25">
      <c r="B4" s="63"/>
      <c r="C4" s="64"/>
      <c r="D4" s="64"/>
      <c r="E4" s="64"/>
      <c r="F4" s="64"/>
      <c r="G4" s="64"/>
      <c r="H4" s="64"/>
      <c r="I4" s="64"/>
      <c r="J4" s="64"/>
      <c r="K4" s="64"/>
      <c r="L4" s="64"/>
      <c r="M4" s="64"/>
      <c r="N4" s="64"/>
      <c r="O4" s="64"/>
      <c r="P4" s="64"/>
      <c r="Q4" s="64"/>
      <c r="R4" s="64"/>
      <c r="S4" s="64"/>
      <c r="T4" s="64"/>
      <c r="U4" s="64"/>
      <c r="V4" s="64"/>
      <c r="W4" s="64"/>
      <c r="X4" s="64"/>
      <c r="Y4" s="64"/>
      <c r="Z4" s="64"/>
      <c r="AA4" s="65"/>
    </row>
    <row r="5" spans="2:53" ht="15.75" x14ac:dyDescent="0.25">
      <c r="B5" s="462" t="s">
        <v>76</v>
      </c>
      <c r="C5" s="463"/>
      <c r="D5" s="463"/>
      <c r="E5" s="463"/>
      <c r="F5" s="463"/>
      <c r="G5" s="463"/>
      <c r="H5" s="463"/>
      <c r="I5" s="463"/>
      <c r="J5" s="463"/>
      <c r="K5" s="463"/>
      <c r="L5" s="463"/>
      <c r="M5" s="463"/>
      <c r="N5" s="463"/>
      <c r="O5" s="463"/>
      <c r="P5" s="463"/>
      <c r="Q5" s="463"/>
      <c r="R5" s="463"/>
      <c r="S5" s="463"/>
      <c r="T5" s="463"/>
      <c r="U5" s="463"/>
      <c r="V5" s="463"/>
      <c r="W5" s="463"/>
      <c r="X5" s="463"/>
      <c r="Y5" s="463"/>
      <c r="Z5" s="463"/>
      <c r="AA5" s="464"/>
      <c r="AX5" s="236" t="s">
        <v>434</v>
      </c>
      <c r="AY5" s="236"/>
      <c r="AZ5" s="212"/>
      <c r="BA5" s="212"/>
    </row>
    <row r="6" spans="2:53" ht="15.75" thickBot="1" x14ac:dyDescent="0.3">
      <c r="B6" s="63"/>
      <c r="C6" s="64"/>
      <c r="D6" s="64"/>
      <c r="E6" s="64"/>
      <c r="F6" s="64"/>
      <c r="G6" s="64"/>
      <c r="H6" s="64"/>
      <c r="I6" s="64"/>
      <c r="J6" s="64"/>
      <c r="K6" s="64"/>
      <c r="L6" s="64"/>
      <c r="M6" s="64"/>
      <c r="N6" s="64"/>
      <c r="O6" s="64"/>
      <c r="P6" s="64"/>
      <c r="Q6" s="64"/>
      <c r="R6" s="64"/>
      <c r="S6" s="64"/>
      <c r="T6" s="64"/>
      <c r="U6" s="64"/>
      <c r="V6" s="64"/>
      <c r="W6" s="64"/>
      <c r="X6" s="64"/>
      <c r="Y6" s="64"/>
      <c r="Z6" s="64"/>
      <c r="AA6" s="65"/>
      <c r="AX6" s="222" t="s">
        <v>299</v>
      </c>
      <c r="AY6" s="222" t="s">
        <v>150</v>
      </c>
      <c r="AZ6" s="211" t="s">
        <v>435</v>
      </c>
      <c r="BA6" s="237" t="s">
        <v>436</v>
      </c>
    </row>
    <row r="7" spans="2:53" ht="15.75" thickTop="1" x14ac:dyDescent="0.25">
      <c r="B7" s="465" t="s">
        <v>77</v>
      </c>
      <c r="C7" s="466"/>
      <c r="D7" s="466"/>
      <c r="E7" s="466"/>
      <c r="F7" s="466"/>
      <c r="G7" s="466"/>
      <c r="H7" s="466"/>
      <c r="I7" s="466"/>
      <c r="J7" s="466"/>
      <c r="K7" s="466"/>
      <c r="L7" s="466"/>
      <c r="M7" s="466"/>
      <c r="N7" s="466"/>
      <c r="O7" s="467"/>
      <c r="P7" s="474" t="s">
        <v>78</v>
      </c>
      <c r="Q7" s="475"/>
      <c r="R7" s="475"/>
      <c r="S7" s="475"/>
      <c r="T7" s="475"/>
      <c r="U7" s="475"/>
      <c r="V7" s="475"/>
      <c r="W7" s="624"/>
      <c r="X7" s="356" t="s">
        <v>79</v>
      </c>
      <c r="Y7" s="357"/>
      <c r="Z7" s="357"/>
      <c r="AA7" s="358"/>
      <c r="AX7" s="207" t="s">
        <v>138</v>
      </c>
      <c r="AY7" s="207" t="s">
        <v>437</v>
      </c>
      <c r="AZ7" s="164" t="s">
        <v>251</v>
      </c>
      <c r="BA7" s="226">
        <v>9000</v>
      </c>
    </row>
    <row r="8" spans="2:53" x14ac:dyDescent="0.25">
      <c r="B8" s="468"/>
      <c r="C8" s="469"/>
      <c r="D8" s="469"/>
      <c r="E8" s="469"/>
      <c r="F8" s="469"/>
      <c r="G8" s="469"/>
      <c r="H8" s="469"/>
      <c r="I8" s="469"/>
      <c r="J8" s="469"/>
      <c r="K8" s="469"/>
      <c r="L8" s="469"/>
      <c r="M8" s="469"/>
      <c r="N8" s="469"/>
      <c r="O8" s="470"/>
      <c r="P8" s="569"/>
      <c r="Q8" s="570"/>
      <c r="R8" s="570"/>
      <c r="S8" s="570"/>
      <c r="T8" s="570"/>
      <c r="U8" s="570"/>
      <c r="V8" s="570"/>
      <c r="W8" s="625"/>
      <c r="X8" s="571"/>
      <c r="Y8" s="365"/>
      <c r="Z8" s="365"/>
      <c r="AA8" s="366"/>
      <c r="AX8" s="206" t="s">
        <v>139</v>
      </c>
      <c r="AY8" s="206" t="s">
        <v>438</v>
      </c>
      <c r="AZ8" s="164" t="s">
        <v>251</v>
      </c>
      <c r="BA8" s="226">
        <v>56</v>
      </c>
    </row>
    <row r="9" spans="2:53" x14ac:dyDescent="0.25">
      <c r="B9" s="468"/>
      <c r="C9" s="469"/>
      <c r="D9" s="469"/>
      <c r="E9" s="469"/>
      <c r="F9" s="469"/>
      <c r="G9" s="469"/>
      <c r="H9" s="469"/>
      <c r="I9" s="469"/>
      <c r="J9" s="469"/>
      <c r="K9" s="469"/>
      <c r="L9" s="469"/>
      <c r="M9" s="469"/>
      <c r="N9" s="469"/>
      <c r="O9" s="470"/>
      <c r="P9" s="572">
        <v>4</v>
      </c>
      <c r="Q9" s="573"/>
      <c r="R9" s="573"/>
      <c r="S9" s="573"/>
      <c r="T9" s="573"/>
      <c r="U9" s="573"/>
      <c r="V9" s="573"/>
      <c r="W9" s="574"/>
      <c r="X9" s="486" t="s">
        <v>80</v>
      </c>
      <c r="Y9" s="487"/>
      <c r="Z9" s="487"/>
      <c r="AA9" s="488"/>
      <c r="AX9" s="221" t="s">
        <v>439</v>
      </c>
      <c r="AY9" s="212"/>
      <c r="AZ9" s="212"/>
      <c r="BA9" s="212"/>
    </row>
    <row r="10" spans="2:53" x14ac:dyDescent="0.25">
      <c r="B10" s="471"/>
      <c r="C10" s="472"/>
      <c r="D10" s="472"/>
      <c r="E10" s="472"/>
      <c r="F10" s="472"/>
      <c r="G10" s="472"/>
      <c r="H10" s="472"/>
      <c r="I10" s="472"/>
      <c r="J10" s="472"/>
      <c r="K10" s="472"/>
      <c r="L10" s="472"/>
      <c r="M10" s="472"/>
      <c r="N10" s="472"/>
      <c r="O10" s="473"/>
      <c r="P10" s="483"/>
      <c r="Q10" s="484"/>
      <c r="R10" s="484"/>
      <c r="S10" s="484"/>
      <c r="T10" s="484"/>
      <c r="U10" s="484"/>
      <c r="V10" s="484"/>
      <c r="W10" s="485"/>
      <c r="X10" s="489"/>
      <c r="Y10" s="490"/>
      <c r="Z10" s="490"/>
      <c r="AA10" s="491"/>
      <c r="AX10" s="238" t="s">
        <v>299</v>
      </c>
      <c r="AY10" s="238" t="s">
        <v>150</v>
      </c>
      <c r="AZ10" s="211" t="s">
        <v>435</v>
      </c>
      <c r="BA10" s="237" t="s">
        <v>436</v>
      </c>
    </row>
    <row r="11" spans="2:53" x14ac:dyDescent="0.25">
      <c r="B11" s="532" t="s">
        <v>81</v>
      </c>
      <c r="C11" s="533"/>
      <c r="D11" s="533"/>
      <c r="E11" s="533"/>
      <c r="F11" s="533"/>
      <c r="G11" s="533"/>
      <c r="H11" s="533"/>
      <c r="I11" s="533"/>
      <c r="J11" s="533"/>
      <c r="K11" s="533"/>
      <c r="L11" s="533"/>
      <c r="M11" s="533"/>
      <c r="N11" s="533"/>
      <c r="O11" s="533"/>
      <c r="P11" s="533"/>
      <c r="Q11" s="533"/>
      <c r="R11" s="533"/>
      <c r="S11" s="533"/>
      <c r="T11" s="533"/>
      <c r="U11" s="533"/>
      <c r="V11" s="533"/>
      <c r="W11" s="533"/>
      <c r="X11" s="533"/>
      <c r="Y11" s="533"/>
      <c r="Z11" s="533"/>
      <c r="AA11" s="534"/>
      <c r="AX11" s="207" t="s">
        <v>127</v>
      </c>
      <c r="AY11" s="207" t="s">
        <v>440</v>
      </c>
      <c r="AZ11" s="164" t="s">
        <v>251</v>
      </c>
      <c r="BA11" s="226">
        <v>1745</v>
      </c>
    </row>
    <row r="12" spans="2:53" x14ac:dyDescent="0.25">
      <c r="B12" s="535"/>
      <c r="C12" s="533"/>
      <c r="D12" s="533"/>
      <c r="E12" s="533"/>
      <c r="F12" s="533"/>
      <c r="G12" s="533"/>
      <c r="H12" s="533"/>
      <c r="I12" s="533"/>
      <c r="J12" s="533"/>
      <c r="K12" s="533"/>
      <c r="L12" s="533"/>
      <c r="M12" s="533"/>
      <c r="N12" s="533"/>
      <c r="O12" s="533"/>
      <c r="P12" s="533"/>
      <c r="Q12" s="533"/>
      <c r="R12" s="533"/>
      <c r="S12" s="533"/>
      <c r="T12" s="533"/>
      <c r="U12" s="533"/>
      <c r="V12" s="533"/>
      <c r="W12" s="533"/>
      <c r="X12" s="533"/>
      <c r="Y12" s="533"/>
      <c r="Z12" s="533"/>
      <c r="AA12" s="534"/>
      <c r="AX12" s="206" t="s">
        <v>441</v>
      </c>
      <c r="AY12" s="206" t="s">
        <v>442</v>
      </c>
      <c r="AZ12" s="165" t="s">
        <v>443</v>
      </c>
      <c r="BA12" s="226">
        <v>101</v>
      </c>
    </row>
    <row r="13" spans="2:53" x14ac:dyDescent="0.25">
      <c r="B13" s="613" t="s">
        <v>82</v>
      </c>
      <c r="C13" s="614"/>
      <c r="D13" s="614"/>
      <c r="E13" s="614"/>
      <c r="F13" s="614"/>
      <c r="G13" s="614"/>
      <c r="H13" s="614"/>
      <c r="I13" s="614"/>
      <c r="J13" s="614"/>
      <c r="K13" s="614"/>
      <c r="L13" s="614"/>
      <c r="M13" s="614"/>
      <c r="N13" s="614"/>
      <c r="O13" s="614"/>
      <c r="P13" s="614"/>
      <c r="Q13" s="614"/>
      <c r="R13" s="614"/>
      <c r="S13" s="614"/>
      <c r="T13" s="614"/>
      <c r="U13" s="614"/>
      <c r="V13" s="614"/>
      <c r="W13" s="614"/>
      <c r="X13" s="614"/>
      <c r="Y13" s="614"/>
      <c r="Z13" s="614"/>
      <c r="AA13" s="615"/>
      <c r="AX13" s="174" t="s">
        <v>444</v>
      </c>
      <c r="AY13" s="239" t="s">
        <v>445</v>
      </c>
      <c r="AZ13" s="164" t="s">
        <v>446</v>
      </c>
      <c r="BA13" s="226">
        <v>30</v>
      </c>
    </row>
    <row r="14" spans="2:53" x14ac:dyDescent="0.25">
      <c r="B14" s="444" t="s">
        <v>83</v>
      </c>
      <c r="C14" s="445"/>
      <c r="D14" s="445"/>
      <c r="E14" s="445"/>
      <c r="F14" s="445"/>
      <c r="G14" s="445"/>
      <c r="H14" s="445"/>
      <c r="I14" s="445"/>
      <c r="J14" s="445"/>
      <c r="K14" s="445"/>
      <c r="L14" s="445"/>
      <c r="M14" s="445"/>
      <c r="N14" s="445"/>
      <c r="O14" s="445"/>
      <c r="P14" s="445"/>
      <c r="Q14" s="445"/>
      <c r="R14" s="445"/>
      <c r="S14" s="445"/>
      <c r="T14" s="445"/>
      <c r="U14" s="445"/>
      <c r="V14" s="445"/>
      <c r="W14" s="445"/>
      <c r="X14" s="445"/>
      <c r="Y14" s="445"/>
      <c r="Z14" s="445"/>
      <c r="AA14" s="446"/>
      <c r="AX14" s="178" t="s">
        <v>447</v>
      </c>
      <c r="AY14" s="178" t="s">
        <v>448</v>
      </c>
      <c r="AZ14" s="165" t="s">
        <v>449</v>
      </c>
      <c r="BA14" s="226">
        <v>284</v>
      </c>
    </row>
    <row r="15" spans="2:53" ht="16.5" thickBot="1" x14ac:dyDescent="0.3">
      <c r="B15" s="447" t="s">
        <v>84</v>
      </c>
      <c r="C15" s="448"/>
      <c r="D15" s="448"/>
      <c r="E15" s="448"/>
      <c r="F15" s="448"/>
      <c r="G15" s="448"/>
      <c r="H15" s="448"/>
      <c r="I15" s="448"/>
      <c r="J15" s="448"/>
      <c r="K15" s="448"/>
      <c r="L15" s="448"/>
      <c r="M15" s="448"/>
      <c r="N15" s="448"/>
      <c r="O15" s="448"/>
      <c r="P15" s="448"/>
      <c r="Q15" s="448"/>
      <c r="R15" s="448"/>
      <c r="S15" s="448"/>
      <c r="T15" s="448"/>
      <c r="U15" s="448"/>
      <c r="V15" s="448"/>
      <c r="W15" s="448"/>
      <c r="X15" s="448"/>
      <c r="Y15" s="448"/>
      <c r="Z15" s="448"/>
      <c r="AA15" s="449"/>
      <c r="AX15" s="236" t="s">
        <v>450</v>
      </c>
      <c r="AY15" s="236"/>
      <c r="AZ15" s="212"/>
      <c r="BA15" s="212"/>
    </row>
    <row r="16" spans="2:53" ht="17.25" thickTop="1" thickBot="1" x14ac:dyDescent="0.3">
      <c r="B16" s="450" t="s">
        <v>85</v>
      </c>
      <c r="C16" s="451"/>
      <c r="D16" s="451"/>
      <c r="E16" s="451"/>
      <c r="F16" s="451"/>
      <c r="G16" s="451"/>
      <c r="H16" s="451"/>
      <c r="I16" s="451"/>
      <c r="J16" s="860"/>
      <c r="K16" s="860"/>
      <c r="L16" s="860"/>
      <c r="M16" s="860"/>
      <c r="N16" s="860"/>
      <c r="O16" s="860"/>
      <c r="P16" s="860"/>
      <c r="Q16" s="860"/>
      <c r="R16" s="860"/>
      <c r="S16" s="860"/>
      <c r="T16" s="860"/>
      <c r="U16" s="860"/>
      <c r="V16" s="860"/>
      <c r="W16" s="860"/>
      <c r="X16" s="860"/>
      <c r="Y16" s="860"/>
      <c r="Z16" s="860"/>
      <c r="AA16" s="861"/>
      <c r="AX16" s="238" t="s">
        <v>299</v>
      </c>
      <c r="AY16" s="238" t="s">
        <v>150</v>
      </c>
      <c r="AZ16" s="211" t="s">
        <v>435</v>
      </c>
      <c r="BA16" s="237" t="s">
        <v>436</v>
      </c>
    </row>
    <row r="17" spans="2:53" ht="27" thickTop="1" thickBot="1" x14ac:dyDescent="0.3">
      <c r="B17" s="66" t="s">
        <v>86</v>
      </c>
      <c r="C17" s="67" t="s">
        <v>87</v>
      </c>
      <c r="D17" s="68" t="s">
        <v>60</v>
      </c>
      <c r="E17" s="821" t="s">
        <v>88</v>
      </c>
      <c r="F17" s="822"/>
      <c r="G17" s="822"/>
      <c r="H17" s="822"/>
      <c r="I17" s="823"/>
      <c r="J17" s="821" t="s">
        <v>89</v>
      </c>
      <c r="K17" s="822"/>
      <c r="L17" s="822"/>
      <c r="M17" s="822"/>
      <c r="N17" s="822"/>
      <c r="O17" s="822"/>
      <c r="P17" s="822"/>
      <c r="Q17" s="822"/>
      <c r="R17" s="822"/>
      <c r="S17" s="822"/>
      <c r="T17" s="822"/>
      <c r="U17" s="822"/>
      <c r="V17" s="356" t="s">
        <v>90</v>
      </c>
      <c r="W17" s="357"/>
      <c r="X17" s="357"/>
      <c r="Y17" s="357"/>
      <c r="Z17" s="357"/>
      <c r="AA17" s="358"/>
      <c r="AX17" s="207" t="s">
        <v>451</v>
      </c>
      <c r="AY17" s="207" t="s">
        <v>452</v>
      </c>
      <c r="AZ17" s="226" t="s">
        <v>453</v>
      </c>
      <c r="BA17" s="226">
        <v>586</v>
      </c>
    </row>
    <row r="18" spans="2:53" ht="37.5" customHeight="1" thickTop="1" thickBot="1" x14ac:dyDescent="0.3">
      <c r="B18" s="859" t="s">
        <v>91</v>
      </c>
      <c r="C18" s="425" t="str">
        <f>(IF(B18="Cursos impartidos sobre equidad de género",AY17,IF(B18="Indicador: Porcentaje de estudiantes mujeres atendidas en la institución",AY18,IF(B18="Indicador: Porcentaje de estudiantes mujeres becadas",AY19,IF(B18="Certificación en el  Modelo de Equidad de Género (MEG)",AY20)))))</f>
        <v>(Número de estudiantes mujeres becadas/ número total de estudiantes mujeres en la institución)*100</v>
      </c>
      <c r="D18" s="420" t="str">
        <f>(IF(B18="Cursos impartidos sobre equidad de género",AZ17,IF(B18="Indicador: Porcentaje de estudiantes mujeres atendidas en la institución",AZ18,IF(B18="Indicador: Porcentaje de estudiantes mujeres becadas",AZ19,IF(B18="Certificación en el  Modelo de Equidad de Género (MEG)",AZ20)))))</f>
        <v>Mujeres becadas</v>
      </c>
      <c r="E18" s="423">
        <f>(IF(B18="Cursos impartidos sobre equidad de género",BA17,IF(B18="Indicador: Porcentaje de estudiantes mujeres atendidas en la institución",BA18,IF(B18="Indicador: Porcentaje de estudiantes mujeres becadas",BA19,IF(B18="Certificación en el  Modelo de Equidad de Género (MEG)",BA20)))))</f>
        <v>54</v>
      </c>
      <c r="F18" s="424"/>
      <c r="G18" s="424"/>
      <c r="H18" s="424"/>
      <c r="I18" s="425"/>
      <c r="J18" s="432">
        <v>2016</v>
      </c>
      <c r="K18" s="433"/>
      <c r="L18" s="433"/>
      <c r="M18" s="433"/>
      <c r="N18" s="433"/>
      <c r="O18" s="434"/>
      <c r="P18" s="432">
        <v>2017</v>
      </c>
      <c r="Q18" s="433"/>
      <c r="R18" s="433"/>
      <c r="S18" s="433"/>
      <c r="T18" s="433"/>
      <c r="U18" s="433"/>
      <c r="V18" s="362"/>
      <c r="W18" s="363"/>
      <c r="X18" s="363"/>
      <c r="Y18" s="363"/>
      <c r="Z18" s="363"/>
      <c r="AA18" s="364"/>
      <c r="AX18" s="210" t="s">
        <v>98</v>
      </c>
      <c r="AY18" s="210" t="s">
        <v>454</v>
      </c>
      <c r="AZ18" s="229" t="s">
        <v>455</v>
      </c>
      <c r="BA18" s="240">
        <v>45</v>
      </c>
    </row>
    <row r="19" spans="2:53" ht="37.5" customHeight="1" thickTop="1" thickBot="1" x14ac:dyDescent="0.3">
      <c r="B19" s="859"/>
      <c r="C19" s="428"/>
      <c r="D19" s="421"/>
      <c r="E19" s="426"/>
      <c r="F19" s="427"/>
      <c r="G19" s="427"/>
      <c r="H19" s="427"/>
      <c r="I19" s="428"/>
      <c r="J19" s="408" t="s">
        <v>92</v>
      </c>
      <c r="K19" s="409"/>
      <c r="L19" s="410"/>
      <c r="M19" s="411" t="s">
        <v>93</v>
      </c>
      <c r="N19" s="412"/>
      <c r="O19" s="413"/>
      <c r="P19" s="408" t="s">
        <v>94</v>
      </c>
      <c r="Q19" s="409"/>
      <c r="R19" s="410"/>
      <c r="S19" s="411" t="s">
        <v>95</v>
      </c>
      <c r="T19" s="412"/>
      <c r="U19" s="413"/>
      <c r="V19" s="408" t="s">
        <v>96</v>
      </c>
      <c r="W19" s="409"/>
      <c r="X19" s="410"/>
      <c r="Y19" s="411" t="s">
        <v>97</v>
      </c>
      <c r="Z19" s="412"/>
      <c r="AA19" s="413"/>
      <c r="AX19" s="241" t="s">
        <v>91</v>
      </c>
      <c r="AY19" s="241" t="s">
        <v>456</v>
      </c>
      <c r="AZ19" s="229" t="s">
        <v>457</v>
      </c>
      <c r="BA19" s="240">
        <v>54</v>
      </c>
    </row>
    <row r="20" spans="2:53" ht="37.5" customHeight="1" thickTop="1" thickBot="1" x14ac:dyDescent="0.3">
      <c r="B20" s="859"/>
      <c r="C20" s="431"/>
      <c r="D20" s="422"/>
      <c r="E20" s="429"/>
      <c r="F20" s="430"/>
      <c r="G20" s="430"/>
      <c r="H20" s="430"/>
      <c r="I20" s="431"/>
      <c r="J20" s="853">
        <v>3000</v>
      </c>
      <c r="K20" s="854"/>
      <c r="L20" s="855"/>
      <c r="M20" s="856">
        <f>(3000/6330)*100</f>
        <v>47.393364928909953</v>
      </c>
      <c r="N20" s="857"/>
      <c r="O20" s="858"/>
      <c r="P20" s="853">
        <v>3000</v>
      </c>
      <c r="Q20" s="854"/>
      <c r="R20" s="855"/>
      <c r="S20" s="856">
        <f>(3000/6330)*100</f>
        <v>47.393364928909953</v>
      </c>
      <c r="T20" s="857"/>
      <c r="U20" s="858"/>
      <c r="V20" s="806">
        <v>3319</v>
      </c>
      <c r="W20" s="807"/>
      <c r="X20" s="808"/>
      <c r="Y20" s="749">
        <f>(3319/6995)*100</f>
        <v>47.448177269478201</v>
      </c>
      <c r="Z20" s="750"/>
      <c r="AA20" s="751"/>
      <c r="AX20" s="242" t="s">
        <v>458</v>
      </c>
      <c r="AY20" s="242" t="s">
        <v>459</v>
      </c>
      <c r="AZ20" s="229" t="s">
        <v>446</v>
      </c>
      <c r="BA20" s="229">
        <v>90</v>
      </c>
    </row>
    <row r="21" spans="2:53" ht="27" thickTop="1" thickBot="1" x14ac:dyDescent="0.3">
      <c r="B21" s="66" t="s">
        <v>86</v>
      </c>
      <c r="C21" s="67" t="s">
        <v>87</v>
      </c>
      <c r="D21" s="68" t="s">
        <v>60</v>
      </c>
      <c r="E21" s="821" t="s">
        <v>88</v>
      </c>
      <c r="F21" s="822"/>
      <c r="G21" s="822"/>
      <c r="H21" s="822"/>
      <c r="I21" s="823"/>
      <c r="J21" s="821" t="s">
        <v>89</v>
      </c>
      <c r="K21" s="822"/>
      <c r="L21" s="822"/>
      <c r="M21" s="822"/>
      <c r="N21" s="822"/>
      <c r="O21" s="822"/>
      <c r="P21" s="822"/>
      <c r="Q21" s="822"/>
      <c r="R21" s="822"/>
      <c r="S21" s="822"/>
      <c r="T21" s="822"/>
      <c r="U21" s="822"/>
      <c r="V21" s="356" t="s">
        <v>90</v>
      </c>
      <c r="W21" s="357"/>
      <c r="X21" s="357"/>
      <c r="Y21" s="357"/>
      <c r="Z21" s="357"/>
      <c r="AA21" s="358"/>
      <c r="AX21" s="211" t="s">
        <v>336</v>
      </c>
      <c r="AY21" s="212"/>
      <c r="AZ21" s="212"/>
      <c r="BA21" s="212"/>
    </row>
    <row r="22" spans="2:53" ht="33.75" customHeight="1" thickTop="1" thickBot="1" x14ac:dyDescent="0.3">
      <c r="B22" s="859" t="s">
        <v>98</v>
      </c>
      <c r="C22" s="425" t="str">
        <f>(IF(B22="Cursos impartidos sobre equidad de género",AY17,IF(B22="Indicador: Porcentaje de estudiantes mujeres atendidas en la institución",AY18,IF(B22="Indicador: Porcentaje de estudiantes mujeres becadas",AY19,IF(B22="Certificación en el  Modelo de Equidad de Género (MEG)",AY20)))))</f>
        <v>(Número de estudiantes mujeres atendidas en la institución/ número total de estudiantes en la institución)*100</v>
      </c>
      <c r="D22" s="420" t="str">
        <f>(IF(B22="Cursos impartidos sobre equidad de género",AZ17,IF(B22="Indicador: Porcentaje de estudiantes mujeres atendidas en la institución",AZ18,IF(B22="Indicador: Porcentaje de estudiantes mujeres becadas",AZ19,IF(B22="Certificación en el  Modelo de Equidad de Género (MEG)",AZ20)))))</f>
        <v>Mujeres atendidas</v>
      </c>
      <c r="E22" s="423">
        <f>(IF(B22="Cursos impartidos sobre equidad de género",BA17,IF(B22="Indicador: Porcentaje de estudiantes mujeres atendidas en la institución",BA18,IF(B22="Indicador: Porcentaje de estudiantes mujeres becadas",BA19,IF(B22="Certificación en el  Modelo de Equidad de Género (MEG)",BA20)))))</f>
        <v>45</v>
      </c>
      <c r="F22" s="424"/>
      <c r="G22" s="424"/>
      <c r="H22" s="424"/>
      <c r="I22" s="425"/>
      <c r="J22" s="432">
        <v>2016</v>
      </c>
      <c r="K22" s="433"/>
      <c r="L22" s="433"/>
      <c r="M22" s="433"/>
      <c r="N22" s="433"/>
      <c r="O22" s="434"/>
      <c r="P22" s="432">
        <v>2017</v>
      </c>
      <c r="Q22" s="433"/>
      <c r="R22" s="433"/>
      <c r="S22" s="433"/>
      <c r="T22" s="433"/>
      <c r="U22" s="433"/>
      <c r="V22" s="362"/>
      <c r="W22" s="363"/>
      <c r="X22" s="363"/>
      <c r="Y22" s="363"/>
      <c r="Z22" s="363"/>
      <c r="AA22" s="364"/>
      <c r="AX22" s="223" t="s">
        <v>80</v>
      </c>
      <c r="AY22" s="243"/>
      <c r="AZ22" s="243"/>
      <c r="BA22" s="243"/>
    </row>
    <row r="23" spans="2:53" ht="33.75" customHeight="1" thickTop="1" thickBot="1" x14ac:dyDescent="0.3">
      <c r="B23" s="859"/>
      <c r="C23" s="428"/>
      <c r="D23" s="421"/>
      <c r="E23" s="426"/>
      <c r="F23" s="427"/>
      <c r="G23" s="427"/>
      <c r="H23" s="427"/>
      <c r="I23" s="428"/>
      <c r="J23" s="408" t="s">
        <v>92</v>
      </c>
      <c r="K23" s="409"/>
      <c r="L23" s="410"/>
      <c r="M23" s="411" t="s">
        <v>93</v>
      </c>
      <c r="N23" s="412"/>
      <c r="O23" s="413"/>
      <c r="P23" s="408" t="s">
        <v>94</v>
      </c>
      <c r="Q23" s="409"/>
      <c r="R23" s="410"/>
      <c r="S23" s="411" t="s">
        <v>95</v>
      </c>
      <c r="T23" s="412"/>
      <c r="U23" s="413"/>
      <c r="V23" s="408" t="s">
        <v>96</v>
      </c>
      <c r="W23" s="409"/>
      <c r="X23" s="410"/>
      <c r="Y23" s="411" t="s">
        <v>97</v>
      </c>
      <c r="Z23" s="412"/>
      <c r="AA23" s="413"/>
      <c r="AX23" s="223" t="s">
        <v>190</v>
      </c>
      <c r="AY23" s="243"/>
      <c r="AZ23" s="243"/>
      <c r="BA23" s="243"/>
    </row>
    <row r="24" spans="2:53" ht="33.75" customHeight="1" thickTop="1" thickBot="1" x14ac:dyDescent="0.3">
      <c r="B24" s="859"/>
      <c r="C24" s="431"/>
      <c r="D24" s="422"/>
      <c r="E24" s="429"/>
      <c r="F24" s="430"/>
      <c r="G24" s="430"/>
      <c r="H24" s="430"/>
      <c r="I24" s="431"/>
      <c r="J24" s="853">
        <v>6330</v>
      </c>
      <c r="K24" s="854"/>
      <c r="L24" s="855"/>
      <c r="M24" s="856">
        <f>((2264+1893+2173)/(5928+4909+5807))*100</f>
        <v>38.031723143475126</v>
      </c>
      <c r="N24" s="857"/>
      <c r="O24" s="858"/>
      <c r="P24" s="853">
        <v>6330</v>
      </c>
      <c r="Q24" s="854"/>
      <c r="R24" s="855"/>
      <c r="S24" s="856">
        <f>((2264+1893+2173)/(5928+4909+5807))*100</f>
        <v>38.031723143475126</v>
      </c>
      <c r="T24" s="857"/>
      <c r="U24" s="858"/>
      <c r="V24" s="806">
        <v>6995</v>
      </c>
      <c r="W24" s="807"/>
      <c r="X24" s="808"/>
      <c r="Y24" s="749">
        <f>(6995/18245)*100</f>
        <v>38.339271033159775</v>
      </c>
      <c r="Z24" s="750"/>
      <c r="AA24" s="751"/>
      <c r="AX24" s="223" t="s">
        <v>146</v>
      </c>
      <c r="AY24" s="243"/>
      <c r="AZ24" s="243"/>
      <c r="BA24" s="243"/>
    </row>
    <row r="25" spans="2:53" ht="45" thickTop="1" thickBot="1" x14ac:dyDescent="0.3">
      <c r="B25" s="69" t="s">
        <v>99</v>
      </c>
      <c r="C25" s="850" t="s">
        <v>100</v>
      </c>
      <c r="D25" s="851"/>
      <c r="E25" s="851"/>
      <c r="F25" s="851"/>
      <c r="G25" s="851"/>
      <c r="H25" s="851"/>
      <c r="I25" s="851"/>
      <c r="J25" s="851"/>
      <c r="K25" s="851"/>
      <c r="L25" s="851"/>
      <c r="M25" s="851"/>
      <c r="N25" s="851"/>
      <c r="O25" s="851"/>
      <c r="P25" s="851"/>
      <c r="Q25" s="851"/>
      <c r="R25" s="851"/>
      <c r="S25" s="851"/>
      <c r="T25" s="851"/>
      <c r="U25" s="851"/>
      <c r="V25" s="851"/>
      <c r="W25" s="851"/>
      <c r="X25" s="851"/>
      <c r="Y25" s="851"/>
      <c r="Z25" s="851"/>
      <c r="AA25" s="852"/>
      <c r="AX25" s="165" t="s">
        <v>61</v>
      </c>
      <c r="AY25" s="212"/>
      <c r="AZ25" s="212"/>
      <c r="BA25" s="212"/>
    </row>
    <row r="26" spans="2:53" ht="17.25" thickTop="1" thickBot="1" x14ac:dyDescent="0.3">
      <c r="B26" s="344" t="s">
        <v>101</v>
      </c>
      <c r="C26" s="345"/>
      <c r="D26" s="345"/>
      <c r="E26" s="345"/>
      <c r="F26" s="346"/>
      <c r="G26" s="346"/>
      <c r="H26" s="346"/>
      <c r="I26" s="346"/>
      <c r="J26" s="346"/>
      <c r="K26" s="346"/>
      <c r="L26" s="346"/>
      <c r="M26" s="346"/>
      <c r="N26" s="346"/>
      <c r="O26" s="346"/>
      <c r="P26" s="346"/>
      <c r="Q26" s="346"/>
      <c r="R26" s="346"/>
      <c r="S26" s="346"/>
      <c r="T26" s="346"/>
      <c r="U26" s="346"/>
      <c r="V26" s="346"/>
      <c r="W26" s="346"/>
      <c r="X26" s="346"/>
      <c r="Y26" s="345"/>
      <c r="Z26" s="345"/>
      <c r="AA26" s="347"/>
      <c r="AX26" s="164" t="s">
        <v>433</v>
      </c>
      <c r="AY26" s="212"/>
      <c r="AZ26" s="212"/>
      <c r="BA26" s="212"/>
    </row>
    <row r="27" spans="2:53" ht="15.75" thickTop="1" x14ac:dyDescent="0.25">
      <c r="B27" s="779" t="s">
        <v>102</v>
      </c>
      <c r="C27" s="780"/>
      <c r="D27" s="350" t="s">
        <v>60</v>
      </c>
      <c r="E27" s="349" t="s">
        <v>103</v>
      </c>
      <c r="F27" s="353" t="s">
        <v>104</v>
      </c>
      <c r="G27" s="354"/>
      <c r="H27" s="354"/>
      <c r="I27" s="354"/>
      <c r="J27" s="354"/>
      <c r="K27" s="354"/>
      <c r="L27" s="354"/>
      <c r="M27" s="354"/>
      <c r="N27" s="354"/>
      <c r="O27" s="354"/>
      <c r="P27" s="354"/>
      <c r="Q27" s="355"/>
      <c r="R27" s="356" t="s">
        <v>105</v>
      </c>
      <c r="S27" s="357"/>
      <c r="T27" s="357"/>
      <c r="U27" s="357"/>
      <c r="V27" s="357"/>
      <c r="W27" s="357"/>
      <c r="X27" s="358"/>
      <c r="Y27" s="357" t="s">
        <v>106</v>
      </c>
      <c r="Z27" s="357"/>
      <c r="AA27" s="358"/>
    </row>
    <row r="28" spans="2:53" x14ac:dyDescent="0.25">
      <c r="B28" s="781"/>
      <c r="C28" s="782"/>
      <c r="D28" s="351"/>
      <c r="E28" s="349"/>
      <c r="F28" s="327">
        <v>1</v>
      </c>
      <c r="G28" s="328"/>
      <c r="H28" s="328"/>
      <c r="I28" s="329"/>
      <c r="J28" s="327">
        <v>2</v>
      </c>
      <c r="K28" s="328"/>
      <c r="L28" s="328"/>
      <c r="M28" s="329"/>
      <c r="N28" s="327">
        <v>3</v>
      </c>
      <c r="O28" s="328"/>
      <c r="P28" s="328"/>
      <c r="Q28" s="329"/>
      <c r="R28" s="359"/>
      <c r="S28" s="360"/>
      <c r="T28" s="360"/>
      <c r="U28" s="360"/>
      <c r="V28" s="360"/>
      <c r="W28" s="360"/>
      <c r="X28" s="361"/>
      <c r="Y28" s="360"/>
      <c r="Z28" s="360"/>
      <c r="AA28" s="361"/>
    </row>
    <row r="29" spans="2:53" ht="15.75" thickBot="1" x14ac:dyDescent="0.3">
      <c r="B29" s="783"/>
      <c r="C29" s="784"/>
      <c r="D29" s="352"/>
      <c r="E29" s="349"/>
      <c r="F29" s="330" t="s">
        <v>107</v>
      </c>
      <c r="G29" s="331"/>
      <c r="H29" s="330" t="s">
        <v>108</v>
      </c>
      <c r="I29" s="331"/>
      <c r="J29" s="330" t="s">
        <v>107</v>
      </c>
      <c r="K29" s="331"/>
      <c r="L29" s="330" t="s">
        <v>108</v>
      </c>
      <c r="M29" s="331"/>
      <c r="N29" s="330" t="s">
        <v>107</v>
      </c>
      <c r="O29" s="332"/>
      <c r="P29" s="330" t="s">
        <v>108</v>
      </c>
      <c r="Q29" s="331"/>
      <c r="R29" s="362"/>
      <c r="S29" s="363"/>
      <c r="T29" s="363"/>
      <c r="U29" s="363"/>
      <c r="V29" s="363"/>
      <c r="W29" s="363"/>
      <c r="X29" s="364"/>
      <c r="Y29" s="365"/>
      <c r="Z29" s="365"/>
      <c r="AA29" s="366"/>
    </row>
    <row r="30" spans="2:53" ht="15.75" thickTop="1" x14ac:dyDescent="0.25">
      <c r="B30" s="70"/>
      <c r="C30" s="71"/>
      <c r="D30" s="72"/>
      <c r="E30" s="73"/>
      <c r="F30" s="74" t="s">
        <v>109</v>
      </c>
      <c r="G30" s="74" t="s">
        <v>110</v>
      </c>
      <c r="H30" s="74" t="s">
        <v>109</v>
      </c>
      <c r="I30" s="74" t="s">
        <v>110</v>
      </c>
      <c r="J30" s="74" t="s">
        <v>109</v>
      </c>
      <c r="K30" s="74" t="s">
        <v>110</v>
      </c>
      <c r="L30" s="74" t="s">
        <v>109</v>
      </c>
      <c r="M30" s="74" t="s">
        <v>110</v>
      </c>
      <c r="N30" s="74" t="s">
        <v>109</v>
      </c>
      <c r="O30" s="74" t="s">
        <v>110</v>
      </c>
      <c r="P30" s="74" t="s">
        <v>109</v>
      </c>
      <c r="Q30" s="74" t="s">
        <v>110</v>
      </c>
      <c r="R30" s="317"/>
      <c r="S30" s="318"/>
      <c r="T30" s="318"/>
      <c r="U30" s="318"/>
      <c r="V30" s="318"/>
      <c r="W30" s="318"/>
      <c r="X30" s="319"/>
      <c r="Y30" s="316"/>
      <c r="Z30" s="743"/>
      <c r="AA30" s="320"/>
    </row>
    <row r="31" spans="2:53" ht="45" x14ac:dyDescent="0.25">
      <c r="B31" s="321" t="s">
        <v>111</v>
      </c>
      <c r="C31" s="322"/>
      <c r="D31" s="75" t="s">
        <v>112</v>
      </c>
      <c r="E31" s="75">
        <v>1</v>
      </c>
      <c r="F31" s="76"/>
      <c r="G31" s="77"/>
      <c r="H31" s="76">
        <v>1</v>
      </c>
      <c r="I31" s="77">
        <v>100</v>
      </c>
      <c r="J31" s="76"/>
      <c r="K31" s="77"/>
      <c r="L31" s="76">
        <v>0</v>
      </c>
      <c r="M31" s="76">
        <v>0</v>
      </c>
      <c r="N31" s="76">
        <v>1</v>
      </c>
      <c r="O31" s="77">
        <v>100</v>
      </c>
      <c r="P31" s="78"/>
      <c r="Q31" s="78"/>
      <c r="R31" s="546" t="s">
        <v>113</v>
      </c>
      <c r="S31" s="547"/>
      <c r="T31" s="547"/>
      <c r="U31" s="547"/>
      <c r="V31" s="547"/>
      <c r="W31" s="547"/>
      <c r="X31" s="299"/>
      <c r="Y31" s="300" t="s">
        <v>114</v>
      </c>
      <c r="Z31" s="496"/>
      <c r="AA31" s="305"/>
    </row>
    <row r="32" spans="2:53" ht="30" x14ac:dyDescent="0.25">
      <c r="B32" s="321" t="s">
        <v>115</v>
      </c>
      <c r="C32" s="322"/>
      <c r="D32" s="75" t="s">
        <v>116</v>
      </c>
      <c r="E32" s="75">
        <v>1</v>
      </c>
      <c r="F32" s="78"/>
      <c r="G32" s="78"/>
      <c r="H32" s="76">
        <v>0</v>
      </c>
      <c r="I32" s="76">
        <v>0</v>
      </c>
      <c r="J32" s="78"/>
      <c r="K32" s="78"/>
      <c r="L32" s="76">
        <v>0</v>
      </c>
      <c r="M32" s="76">
        <v>0</v>
      </c>
      <c r="N32" s="76">
        <v>1</v>
      </c>
      <c r="O32" s="77">
        <v>100</v>
      </c>
      <c r="P32" s="76">
        <v>1</v>
      </c>
      <c r="Q32" s="77">
        <v>100</v>
      </c>
      <c r="R32" s="546" t="s">
        <v>117</v>
      </c>
      <c r="S32" s="547"/>
      <c r="T32" s="547"/>
      <c r="U32" s="547"/>
      <c r="V32" s="547"/>
      <c r="W32" s="547"/>
      <c r="X32" s="299"/>
      <c r="Y32" s="300" t="s">
        <v>114</v>
      </c>
      <c r="Z32" s="496"/>
      <c r="AA32" s="305"/>
    </row>
    <row r="33" spans="2:27" x14ac:dyDescent="0.25">
      <c r="B33" s="626"/>
      <c r="C33" s="627"/>
      <c r="D33" s="79"/>
      <c r="E33" s="80"/>
      <c r="F33" s="81"/>
      <c r="G33" s="81"/>
      <c r="H33" s="81"/>
      <c r="I33" s="81"/>
      <c r="J33" s="81"/>
      <c r="K33" s="81"/>
      <c r="L33" s="81"/>
      <c r="M33" s="81"/>
      <c r="N33" s="81"/>
      <c r="O33" s="81"/>
      <c r="P33" s="81"/>
      <c r="Q33" s="81"/>
      <c r="R33" s="629"/>
      <c r="S33" s="630"/>
      <c r="T33" s="630"/>
      <c r="U33" s="630"/>
      <c r="V33" s="630"/>
      <c r="W33" s="630"/>
      <c r="X33" s="631"/>
      <c r="Y33" s="629"/>
      <c r="Z33" s="630"/>
      <c r="AA33" s="632"/>
    </row>
    <row r="34" spans="2:27" ht="15.75" thickBot="1" x14ac:dyDescent="0.3">
      <c r="B34" s="790"/>
      <c r="C34" s="582"/>
      <c r="D34" s="82"/>
      <c r="E34" s="82"/>
      <c r="F34" s="83"/>
      <c r="G34" s="83"/>
      <c r="H34" s="83"/>
      <c r="I34" s="83"/>
      <c r="J34" s="83"/>
      <c r="K34" s="83"/>
      <c r="L34" s="83"/>
      <c r="M34" s="83"/>
      <c r="N34" s="83"/>
      <c r="O34" s="83"/>
      <c r="P34" s="83"/>
      <c r="Q34" s="83"/>
      <c r="R34" s="541"/>
      <c r="S34" s="542"/>
      <c r="T34" s="542"/>
      <c r="U34" s="542"/>
      <c r="V34" s="542"/>
      <c r="W34" s="542"/>
      <c r="X34" s="543"/>
      <c r="Y34" s="541"/>
      <c r="Z34" s="542"/>
      <c r="AA34" s="544"/>
    </row>
    <row r="35" spans="2:27" ht="15.75" thickBot="1" x14ac:dyDescent="0.3">
      <c r="B35" s="575" t="s">
        <v>118</v>
      </c>
      <c r="C35" s="576"/>
      <c r="D35" s="576"/>
      <c r="E35" s="576"/>
      <c r="F35" s="576"/>
      <c r="G35" s="576"/>
      <c r="H35" s="576"/>
      <c r="I35" s="576"/>
      <c r="J35" s="576"/>
      <c r="K35" s="576"/>
      <c r="L35" s="576"/>
      <c r="M35" s="576"/>
      <c r="N35" s="576"/>
      <c r="O35" s="576"/>
      <c r="P35" s="576"/>
      <c r="Q35" s="576"/>
      <c r="R35" s="576"/>
      <c r="S35" s="576"/>
      <c r="T35" s="576"/>
      <c r="U35" s="576"/>
      <c r="V35" s="576"/>
      <c r="W35" s="576"/>
      <c r="X35" s="576"/>
      <c r="Y35" s="576"/>
      <c r="Z35" s="576"/>
      <c r="AA35" s="577"/>
    </row>
    <row r="36" spans="2:27" ht="15.75" thickBot="1" x14ac:dyDescent="0.3">
      <c r="B36" s="288"/>
      <c r="C36" s="289"/>
      <c r="D36" s="289"/>
      <c r="E36" s="289"/>
      <c r="F36" s="289"/>
      <c r="G36" s="289"/>
      <c r="H36" s="289"/>
      <c r="I36" s="289"/>
      <c r="J36" s="289"/>
      <c r="K36" s="289"/>
      <c r="L36" s="289"/>
      <c r="M36" s="289"/>
      <c r="N36" s="289"/>
      <c r="O36" s="289"/>
      <c r="P36" s="289"/>
      <c r="Q36" s="289"/>
      <c r="R36" s="289"/>
      <c r="S36" s="289"/>
      <c r="T36" s="289"/>
      <c r="U36" s="289"/>
      <c r="V36" s="289"/>
      <c r="W36" s="289"/>
      <c r="X36" s="289"/>
      <c r="Y36" s="289"/>
      <c r="Z36" s="289"/>
      <c r="AA36" s="290"/>
    </row>
    <row r="37" spans="2:27" x14ac:dyDescent="0.25">
      <c r="B37" s="291" t="s">
        <v>63</v>
      </c>
      <c r="C37" s="292"/>
      <c r="D37" s="292"/>
      <c r="E37" s="292"/>
      <c r="F37" s="64"/>
      <c r="G37" s="64"/>
      <c r="H37" s="64"/>
      <c r="I37" s="64"/>
      <c r="J37" s="64"/>
      <c r="K37" s="64"/>
      <c r="L37" s="64"/>
      <c r="M37" s="64"/>
      <c r="N37" s="64"/>
      <c r="O37" s="64"/>
      <c r="P37" s="292" t="s">
        <v>119</v>
      </c>
      <c r="Q37" s="292"/>
      <c r="R37" s="292"/>
      <c r="S37" s="292"/>
      <c r="T37" s="292"/>
      <c r="U37" s="292"/>
      <c r="V37" s="292"/>
      <c r="W37" s="292"/>
      <c r="X37" s="292"/>
      <c r="Y37" s="292"/>
      <c r="Z37" s="292"/>
      <c r="AA37" s="293"/>
    </row>
    <row r="38" spans="2:27" x14ac:dyDescent="0.25">
      <c r="B38" s="848" t="s">
        <v>64</v>
      </c>
      <c r="C38" s="849"/>
      <c r="D38" s="849"/>
      <c r="E38" s="849"/>
      <c r="F38" s="64"/>
      <c r="G38" s="64"/>
      <c r="H38" s="64"/>
      <c r="I38" s="64"/>
      <c r="J38" s="64"/>
      <c r="K38" s="64"/>
      <c r="L38" s="64"/>
      <c r="M38" s="64"/>
      <c r="N38" s="64"/>
      <c r="O38" s="64"/>
      <c r="P38" s="296" t="s">
        <v>120</v>
      </c>
      <c r="Q38" s="296"/>
      <c r="R38" s="296"/>
      <c r="S38" s="296"/>
      <c r="T38" s="296"/>
      <c r="U38" s="296"/>
      <c r="V38" s="296"/>
      <c r="W38" s="296"/>
      <c r="X38" s="296"/>
      <c r="Y38" s="296"/>
      <c r="Z38" s="296"/>
      <c r="AA38" s="297"/>
    </row>
    <row r="39" spans="2:27" x14ac:dyDescent="0.25">
      <c r="B39" s="84"/>
      <c r="C39" s="85"/>
      <c r="D39" s="85"/>
      <c r="E39" s="85"/>
      <c r="F39" s="64"/>
      <c r="G39" s="64"/>
      <c r="H39" s="64"/>
      <c r="I39" s="64"/>
      <c r="J39" s="64"/>
      <c r="K39" s="64"/>
      <c r="L39" s="64"/>
      <c r="M39" s="64"/>
      <c r="N39" s="64"/>
      <c r="O39" s="64"/>
      <c r="P39" s="86"/>
      <c r="Q39" s="86"/>
      <c r="R39" s="86"/>
      <c r="S39" s="86"/>
      <c r="T39" s="86"/>
      <c r="U39" s="86"/>
      <c r="V39" s="86"/>
      <c r="W39" s="86"/>
      <c r="X39" s="86"/>
      <c r="Y39" s="86"/>
      <c r="Z39" s="86"/>
      <c r="AA39" s="87"/>
    </row>
    <row r="40" spans="2:27" ht="15.75" thickBot="1" x14ac:dyDescent="0.3">
      <c r="B40" s="88"/>
      <c r="C40" s="89"/>
      <c r="D40" s="89"/>
      <c r="E40" s="89"/>
      <c r="F40" s="89"/>
      <c r="G40" s="89"/>
      <c r="H40" s="89"/>
      <c r="I40" s="89"/>
      <c r="J40" s="89"/>
      <c r="K40" s="89"/>
      <c r="L40" s="89"/>
      <c r="M40" s="89"/>
      <c r="N40" s="89"/>
      <c r="O40" s="89"/>
      <c r="P40" s="89"/>
      <c r="Q40" s="89"/>
      <c r="R40" s="89"/>
      <c r="S40" s="89"/>
      <c r="T40" s="89"/>
      <c r="U40" s="89"/>
      <c r="V40" s="89"/>
      <c r="W40" s="89"/>
      <c r="X40" s="89"/>
      <c r="Y40" s="89"/>
      <c r="Z40" s="89"/>
      <c r="AA40" s="90"/>
    </row>
    <row r="41" spans="2:27" ht="15.75" thickTop="1" x14ac:dyDescent="0.25">
      <c r="B41" s="91"/>
      <c r="C41" s="91"/>
      <c r="D41" s="91"/>
      <c r="E41" s="91"/>
      <c r="F41" s="91"/>
      <c r="G41" s="91"/>
      <c r="H41" s="91"/>
      <c r="I41" s="91"/>
      <c r="J41" s="91"/>
      <c r="K41" s="91"/>
      <c r="L41" s="91"/>
      <c r="M41" s="91"/>
      <c r="N41" s="91"/>
      <c r="O41" s="91"/>
      <c r="P41" s="91"/>
      <c r="Q41" s="91"/>
      <c r="R41" s="91"/>
      <c r="S41" s="91"/>
      <c r="T41" s="91"/>
      <c r="U41" s="91"/>
      <c r="V41" s="91"/>
      <c r="W41" s="91"/>
      <c r="X41" s="91"/>
      <c r="Y41" s="91"/>
      <c r="Z41" s="91"/>
      <c r="AA41" s="91"/>
    </row>
    <row r="42" spans="2:27" ht="15.75" thickBot="1" x14ac:dyDescent="0.3">
      <c r="B42" s="89"/>
      <c r="C42" s="89"/>
      <c r="D42" s="89"/>
      <c r="E42" s="89"/>
      <c r="F42" s="89"/>
      <c r="G42" s="89"/>
      <c r="H42" s="89"/>
      <c r="I42" s="89"/>
      <c r="J42" s="89"/>
      <c r="K42" s="89"/>
      <c r="L42" s="89"/>
      <c r="M42" s="89"/>
      <c r="N42" s="89"/>
      <c r="O42" s="89"/>
      <c r="P42" s="89"/>
      <c r="Q42" s="89"/>
      <c r="R42" s="89"/>
      <c r="S42" s="89"/>
      <c r="T42" s="89"/>
      <c r="U42" s="89"/>
      <c r="V42" s="89"/>
      <c r="W42" s="89"/>
      <c r="X42" s="89"/>
      <c r="Y42" s="89"/>
      <c r="Z42" s="89"/>
      <c r="AA42" s="89"/>
    </row>
    <row r="43" spans="2:27" ht="15.75" thickTop="1" x14ac:dyDescent="0.25">
      <c r="B43" s="456" t="s">
        <v>121</v>
      </c>
      <c r="C43" s="457"/>
      <c r="D43" s="457"/>
      <c r="E43" s="457"/>
      <c r="F43" s="457"/>
      <c r="G43" s="457"/>
      <c r="H43" s="457"/>
      <c r="I43" s="457"/>
      <c r="J43" s="457"/>
      <c r="K43" s="457"/>
      <c r="L43" s="457"/>
      <c r="M43" s="457"/>
      <c r="N43" s="457"/>
      <c r="O43" s="457"/>
      <c r="P43" s="457"/>
      <c r="Q43" s="457"/>
      <c r="R43" s="457"/>
      <c r="S43" s="457"/>
      <c r="T43" s="457"/>
      <c r="U43" s="457"/>
      <c r="V43" s="457"/>
      <c r="W43" s="457"/>
      <c r="X43" s="457"/>
      <c r="Y43" s="457"/>
      <c r="Z43" s="457"/>
      <c r="AA43" s="458"/>
    </row>
    <row r="44" spans="2:27" x14ac:dyDescent="0.25">
      <c r="B44" s="60"/>
      <c r="C44" s="61"/>
      <c r="D44" s="61"/>
      <c r="E44" s="61"/>
      <c r="F44" s="61"/>
      <c r="G44" s="61"/>
      <c r="H44" s="61"/>
      <c r="I44" s="61"/>
      <c r="J44" s="61"/>
      <c r="K44" s="61"/>
      <c r="L44" s="61"/>
      <c r="M44" s="61"/>
      <c r="N44" s="61"/>
      <c r="O44" s="61"/>
      <c r="P44" s="61"/>
      <c r="Q44" s="61"/>
      <c r="R44" s="61"/>
      <c r="S44" s="61"/>
      <c r="T44" s="61"/>
      <c r="U44" s="61"/>
      <c r="V44" s="61"/>
      <c r="W44" s="61"/>
      <c r="X44" s="61"/>
      <c r="Y44" s="61"/>
      <c r="Z44" s="61"/>
      <c r="AA44" s="62"/>
    </row>
    <row r="45" spans="2:27" x14ac:dyDescent="0.25">
      <c r="B45" s="459" t="s">
        <v>75</v>
      </c>
      <c r="C45" s="460"/>
      <c r="D45" s="460"/>
      <c r="E45" s="460"/>
      <c r="F45" s="460"/>
      <c r="G45" s="460"/>
      <c r="H45" s="460"/>
      <c r="I45" s="460"/>
      <c r="J45" s="460"/>
      <c r="K45" s="460"/>
      <c r="L45" s="460"/>
      <c r="M45" s="460"/>
      <c r="N45" s="460"/>
      <c r="O45" s="460"/>
      <c r="P45" s="460"/>
      <c r="Q45" s="460"/>
      <c r="R45" s="460"/>
      <c r="S45" s="460"/>
      <c r="T45" s="460"/>
      <c r="U45" s="460"/>
      <c r="V45" s="460"/>
      <c r="W45" s="460"/>
      <c r="X45" s="460"/>
      <c r="Y45" s="460"/>
      <c r="Z45" s="460"/>
      <c r="AA45" s="461"/>
    </row>
    <row r="46" spans="2:27" x14ac:dyDescent="0.25">
      <c r="B46" s="63"/>
      <c r="C46" s="64"/>
      <c r="D46" s="64"/>
      <c r="E46" s="64"/>
      <c r="F46" s="64"/>
      <c r="G46" s="64"/>
      <c r="H46" s="64"/>
      <c r="I46" s="64"/>
      <c r="J46" s="64"/>
      <c r="K46" s="64"/>
      <c r="L46" s="64"/>
      <c r="M46" s="64"/>
      <c r="N46" s="64"/>
      <c r="O46" s="64"/>
      <c r="P46" s="64"/>
      <c r="Q46" s="64"/>
      <c r="R46" s="64"/>
      <c r="S46" s="64"/>
      <c r="T46" s="64"/>
      <c r="U46" s="64"/>
      <c r="V46" s="64"/>
      <c r="W46" s="64"/>
      <c r="X46" s="64"/>
      <c r="Y46" s="64"/>
      <c r="Z46" s="64"/>
      <c r="AA46" s="65"/>
    </row>
    <row r="47" spans="2:27" x14ac:dyDescent="0.25">
      <c r="B47" s="462" t="s">
        <v>122</v>
      </c>
      <c r="C47" s="463"/>
      <c r="D47" s="463"/>
      <c r="E47" s="463"/>
      <c r="F47" s="463"/>
      <c r="G47" s="463"/>
      <c r="H47" s="463"/>
      <c r="I47" s="463"/>
      <c r="J47" s="463"/>
      <c r="K47" s="463"/>
      <c r="L47" s="463"/>
      <c r="M47" s="463"/>
      <c r="N47" s="463"/>
      <c r="O47" s="463"/>
      <c r="P47" s="463"/>
      <c r="Q47" s="463"/>
      <c r="R47" s="463"/>
      <c r="S47" s="463"/>
      <c r="T47" s="463"/>
      <c r="U47" s="463"/>
      <c r="V47" s="463"/>
      <c r="W47" s="463"/>
      <c r="X47" s="463"/>
      <c r="Y47" s="463"/>
      <c r="Z47" s="463"/>
      <c r="AA47" s="464"/>
    </row>
    <row r="48" spans="2:27" ht="15.75" thickBot="1" x14ac:dyDescent="0.3">
      <c r="B48" s="63"/>
      <c r="C48" s="64"/>
      <c r="D48" s="64"/>
      <c r="E48" s="64"/>
      <c r="F48" s="64"/>
      <c r="G48" s="64"/>
      <c r="H48" s="64"/>
      <c r="I48" s="64"/>
      <c r="J48" s="64"/>
      <c r="K48" s="64"/>
      <c r="L48" s="64"/>
      <c r="M48" s="64"/>
      <c r="N48" s="64"/>
      <c r="O48" s="64"/>
      <c r="P48" s="64"/>
      <c r="Q48" s="64"/>
      <c r="R48" s="64"/>
      <c r="S48" s="64"/>
      <c r="T48" s="64"/>
      <c r="U48" s="64"/>
      <c r="V48" s="64"/>
      <c r="W48" s="64"/>
      <c r="X48" s="64"/>
      <c r="Y48" s="64"/>
      <c r="Z48" s="64"/>
      <c r="AA48" s="65"/>
    </row>
    <row r="49" spans="2:27" ht="15.75" thickTop="1" x14ac:dyDescent="0.25">
      <c r="B49" s="465" t="s">
        <v>77</v>
      </c>
      <c r="C49" s="466"/>
      <c r="D49" s="466"/>
      <c r="E49" s="466"/>
      <c r="F49" s="466"/>
      <c r="G49" s="466"/>
      <c r="H49" s="466"/>
      <c r="I49" s="466"/>
      <c r="J49" s="466"/>
      <c r="K49" s="466"/>
      <c r="L49" s="466"/>
      <c r="M49" s="466"/>
      <c r="N49" s="466"/>
      <c r="O49" s="467"/>
      <c r="P49" s="474" t="s">
        <v>78</v>
      </c>
      <c r="Q49" s="475"/>
      <c r="R49" s="475"/>
      <c r="S49" s="475"/>
      <c r="T49" s="475"/>
      <c r="U49" s="475"/>
      <c r="V49" s="475"/>
      <c r="W49" s="475"/>
      <c r="X49" s="356" t="s">
        <v>123</v>
      </c>
      <c r="Y49" s="357"/>
      <c r="Z49" s="357"/>
      <c r="AA49" s="358"/>
    </row>
    <row r="50" spans="2:27" x14ac:dyDescent="0.25">
      <c r="B50" s="468"/>
      <c r="C50" s="469"/>
      <c r="D50" s="469"/>
      <c r="E50" s="469"/>
      <c r="F50" s="469"/>
      <c r="G50" s="469"/>
      <c r="H50" s="469"/>
      <c r="I50" s="469"/>
      <c r="J50" s="469"/>
      <c r="K50" s="469"/>
      <c r="L50" s="469"/>
      <c r="M50" s="469"/>
      <c r="N50" s="469"/>
      <c r="O50" s="470"/>
      <c r="P50" s="569"/>
      <c r="Q50" s="570"/>
      <c r="R50" s="570"/>
      <c r="S50" s="570"/>
      <c r="T50" s="570"/>
      <c r="U50" s="570"/>
      <c r="V50" s="570"/>
      <c r="W50" s="570"/>
      <c r="X50" s="571"/>
      <c r="Y50" s="365"/>
      <c r="Z50" s="365"/>
      <c r="AA50" s="366"/>
    </row>
    <row r="51" spans="2:27" x14ac:dyDescent="0.25">
      <c r="B51" s="468"/>
      <c r="C51" s="469"/>
      <c r="D51" s="469"/>
      <c r="E51" s="469"/>
      <c r="F51" s="469"/>
      <c r="G51" s="469"/>
      <c r="H51" s="469"/>
      <c r="I51" s="469"/>
      <c r="J51" s="469"/>
      <c r="K51" s="469"/>
      <c r="L51" s="469"/>
      <c r="M51" s="469"/>
      <c r="N51" s="469"/>
      <c r="O51" s="470"/>
      <c r="P51" s="572">
        <v>4</v>
      </c>
      <c r="Q51" s="573"/>
      <c r="R51" s="573"/>
      <c r="S51" s="573"/>
      <c r="T51" s="573"/>
      <c r="U51" s="573"/>
      <c r="V51" s="573"/>
      <c r="W51" s="574"/>
      <c r="X51" s="486" t="s">
        <v>80</v>
      </c>
      <c r="Y51" s="487"/>
      <c r="Z51" s="487"/>
      <c r="AA51" s="488"/>
    </row>
    <row r="52" spans="2:27" x14ac:dyDescent="0.25">
      <c r="B52" s="471"/>
      <c r="C52" s="472"/>
      <c r="D52" s="472"/>
      <c r="E52" s="472"/>
      <c r="F52" s="472"/>
      <c r="G52" s="472"/>
      <c r="H52" s="472"/>
      <c r="I52" s="472"/>
      <c r="J52" s="472"/>
      <c r="K52" s="472"/>
      <c r="L52" s="472"/>
      <c r="M52" s="472"/>
      <c r="N52" s="472"/>
      <c r="O52" s="473"/>
      <c r="P52" s="483"/>
      <c r="Q52" s="484"/>
      <c r="R52" s="484"/>
      <c r="S52" s="484"/>
      <c r="T52" s="484"/>
      <c r="U52" s="484"/>
      <c r="V52" s="484"/>
      <c r="W52" s="485"/>
      <c r="X52" s="489"/>
      <c r="Y52" s="490"/>
      <c r="Z52" s="490"/>
      <c r="AA52" s="491"/>
    </row>
    <row r="53" spans="2:27" x14ac:dyDescent="0.25">
      <c r="B53" s="532" t="s">
        <v>124</v>
      </c>
      <c r="C53" s="533"/>
      <c r="D53" s="533"/>
      <c r="E53" s="533"/>
      <c r="F53" s="533"/>
      <c r="G53" s="533"/>
      <c r="H53" s="533"/>
      <c r="I53" s="533"/>
      <c r="J53" s="533"/>
      <c r="K53" s="533"/>
      <c r="L53" s="533"/>
      <c r="M53" s="533"/>
      <c r="N53" s="533"/>
      <c r="O53" s="533"/>
      <c r="P53" s="533"/>
      <c r="Q53" s="533"/>
      <c r="R53" s="533"/>
      <c r="S53" s="533"/>
      <c r="T53" s="533"/>
      <c r="U53" s="533"/>
      <c r="V53" s="533"/>
      <c r="W53" s="533"/>
      <c r="X53" s="533"/>
      <c r="Y53" s="533"/>
      <c r="Z53" s="533"/>
      <c r="AA53" s="534"/>
    </row>
    <row r="54" spans="2:27" x14ac:dyDescent="0.25">
      <c r="B54" s="535"/>
      <c r="C54" s="533"/>
      <c r="D54" s="533"/>
      <c r="E54" s="533"/>
      <c r="F54" s="533"/>
      <c r="G54" s="533"/>
      <c r="H54" s="533"/>
      <c r="I54" s="533"/>
      <c r="J54" s="533"/>
      <c r="K54" s="533"/>
      <c r="L54" s="533"/>
      <c r="M54" s="533"/>
      <c r="N54" s="533"/>
      <c r="O54" s="533"/>
      <c r="P54" s="533"/>
      <c r="Q54" s="533"/>
      <c r="R54" s="533"/>
      <c r="S54" s="533"/>
      <c r="T54" s="533"/>
      <c r="U54" s="533"/>
      <c r="V54" s="533"/>
      <c r="W54" s="533"/>
      <c r="X54" s="533"/>
      <c r="Y54" s="533"/>
      <c r="Z54" s="533"/>
      <c r="AA54" s="534"/>
    </row>
    <row r="55" spans="2:27" x14ac:dyDescent="0.25">
      <c r="B55" s="441" t="s">
        <v>82</v>
      </c>
      <c r="C55" s="442"/>
      <c r="D55" s="442"/>
      <c r="E55" s="442"/>
      <c r="F55" s="442"/>
      <c r="G55" s="442"/>
      <c r="H55" s="442"/>
      <c r="I55" s="442"/>
      <c r="J55" s="442"/>
      <c r="K55" s="442"/>
      <c r="L55" s="442"/>
      <c r="M55" s="442"/>
      <c r="N55" s="442"/>
      <c r="O55" s="442"/>
      <c r="P55" s="442"/>
      <c r="Q55" s="442"/>
      <c r="R55" s="442"/>
      <c r="S55" s="442"/>
      <c r="T55" s="442"/>
      <c r="U55" s="442"/>
      <c r="V55" s="442"/>
      <c r="W55" s="442"/>
      <c r="X55" s="442"/>
      <c r="Y55" s="442"/>
      <c r="Z55" s="442"/>
      <c r="AA55" s="443"/>
    </row>
    <row r="56" spans="2:27" x14ac:dyDescent="0.25">
      <c r="B56" s="444" t="s">
        <v>83</v>
      </c>
      <c r="C56" s="445"/>
      <c r="D56" s="445"/>
      <c r="E56" s="445"/>
      <c r="F56" s="445"/>
      <c r="G56" s="445"/>
      <c r="H56" s="445"/>
      <c r="I56" s="445"/>
      <c r="J56" s="445"/>
      <c r="K56" s="445"/>
      <c r="L56" s="445"/>
      <c r="M56" s="445"/>
      <c r="N56" s="445"/>
      <c r="O56" s="445"/>
      <c r="P56" s="445"/>
      <c r="Q56" s="445"/>
      <c r="R56" s="445"/>
      <c r="S56" s="445"/>
      <c r="T56" s="445"/>
      <c r="U56" s="445"/>
      <c r="V56" s="445"/>
      <c r="W56" s="445"/>
      <c r="X56" s="445"/>
      <c r="Y56" s="445"/>
      <c r="Z56" s="445"/>
      <c r="AA56" s="446"/>
    </row>
    <row r="57" spans="2:27" ht="15.75" thickBot="1" x14ac:dyDescent="0.3">
      <c r="B57" s="447" t="s">
        <v>125</v>
      </c>
      <c r="C57" s="448"/>
      <c r="D57" s="448"/>
      <c r="E57" s="448"/>
      <c r="F57" s="448"/>
      <c r="G57" s="448"/>
      <c r="H57" s="448"/>
      <c r="I57" s="448"/>
      <c r="J57" s="448"/>
      <c r="K57" s="448"/>
      <c r="L57" s="448"/>
      <c r="M57" s="448"/>
      <c r="N57" s="448"/>
      <c r="O57" s="448"/>
      <c r="P57" s="448"/>
      <c r="Q57" s="448"/>
      <c r="R57" s="448"/>
      <c r="S57" s="448"/>
      <c r="T57" s="448"/>
      <c r="U57" s="448"/>
      <c r="V57" s="448"/>
      <c r="W57" s="448"/>
      <c r="X57" s="448"/>
      <c r="Y57" s="448"/>
      <c r="Z57" s="448"/>
      <c r="AA57" s="449"/>
    </row>
    <row r="58" spans="2:27" ht="17.25" thickTop="1" thickBot="1" x14ac:dyDescent="0.3">
      <c r="B58" s="450" t="s">
        <v>85</v>
      </c>
      <c r="C58" s="451"/>
      <c r="D58" s="451"/>
      <c r="E58" s="451"/>
      <c r="F58" s="451"/>
      <c r="G58" s="451"/>
      <c r="H58" s="451"/>
      <c r="I58" s="451"/>
      <c r="J58" s="451"/>
      <c r="K58" s="451"/>
      <c r="L58" s="451"/>
      <c r="M58" s="451"/>
      <c r="N58" s="451"/>
      <c r="O58" s="451"/>
      <c r="P58" s="451"/>
      <c r="Q58" s="451"/>
      <c r="R58" s="451"/>
      <c r="S58" s="451"/>
      <c r="T58" s="451"/>
      <c r="U58" s="451"/>
      <c r="V58" s="451"/>
      <c r="W58" s="451"/>
      <c r="X58" s="451"/>
      <c r="Y58" s="451"/>
      <c r="Z58" s="451"/>
      <c r="AA58" s="452"/>
    </row>
    <row r="59" spans="2:27" ht="27" thickTop="1" thickBot="1" x14ac:dyDescent="0.3">
      <c r="B59" s="66" t="s">
        <v>86</v>
      </c>
      <c r="C59" s="67" t="s">
        <v>87</v>
      </c>
      <c r="D59" s="68" t="s">
        <v>60</v>
      </c>
      <c r="E59" s="821" t="s">
        <v>88</v>
      </c>
      <c r="F59" s="822"/>
      <c r="G59" s="822"/>
      <c r="H59" s="822"/>
      <c r="I59" s="823"/>
      <c r="J59" s="821" t="s">
        <v>89</v>
      </c>
      <c r="K59" s="822"/>
      <c r="L59" s="822"/>
      <c r="M59" s="822"/>
      <c r="N59" s="822"/>
      <c r="O59" s="822"/>
      <c r="P59" s="822"/>
      <c r="Q59" s="822"/>
      <c r="R59" s="822"/>
      <c r="S59" s="822"/>
      <c r="T59" s="822"/>
      <c r="U59" s="822"/>
      <c r="V59" s="356" t="s">
        <v>126</v>
      </c>
      <c r="W59" s="357"/>
      <c r="X59" s="357"/>
      <c r="Y59" s="357"/>
      <c r="Z59" s="357"/>
      <c r="AA59" s="358"/>
    </row>
    <row r="60" spans="2:27" ht="16.5" thickTop="1" thickBot="1" x14ac:dyDescent="0.3">
      <c r="B60" s="812" t="s">
        <v>127</v>
      </c>
      <c r="C60" s="815" t="str">
        <f>(IF(B60="Número de alumnos atendidos  con algun tipo de dicapacidad",AY11,IF(B60="Acondicionamiento de espacios para personas con discapacidad",AY12,IF(B60="La Institución forma parte de la Red Nacional Incluyente para personas con discapacidad",AY13,IF(B60="Personal de la UT con alguna discapacidad",AY14)))))</f>
        <v>(Número de alumnos con algun tipo de  discapacidad en el año t/número total de estudiantes en el año t)*100</v>
      </c>
      <c r="D60" s="420" t="str">
        <f>(IF(B60="Número de alumnos atendidos  con algun tipo de dicapacidad",AZ11,IF(B60="Acondicionamiento de espacios para personas con discapacidad",AZ12,IF(B60="La Institución forma parte de la Red Nacional Incluyente para personas con discapacidad",AZ13,IF(B60="Personal de la UT con alguna discapacidad",AZ14)))))</f>
        <v>Alumnos</v>
      </c>
      <c r="E60" s="423">
        <f>(IF(B60="Número de alumnos atendidos  con algun tipo de dicapacidad",BA11,IF(B60="Acondicionamiento de espacios para personas con discapacidad",BA12,IF(B60="La Institución forma parte de la Red Nacional Incluyente para personas con discapacidad",BA13,IF(B60="Personal de la UT con alguna discapacidad",BA14)))))</f>
        <v>1745</v>
      </c>
      <c r="F60" s="424"/>
      <c r="G60" s="424"/>
      <c r="H60" s="424"/>
      <c r="I60" s="425"/>
      <c r="J60" s="432">
        <v>2016</v>
      </c>
      <c r="K60" s="433"/>
      <c r="L60" s="433"/>
      <c r="M60" s="433"/>
      <c r="N60" s="433"/>
      <c r="O60" s="434"/>
      <c r="P60" s="432">
        <v>2017</v>
      </c>
      <c r="Q60" s="433"/>
      <c r="R60" s="433"/>
      <c r="S60" s="433"/>
      <c r="T60" s="433"/>
      <c r="U60" s="433"/>
      <c r="V60" s="362"/>
      <c r="W60" s="363"/>
      <c r="X60" s="363"/>
      <c r="Y60" s="363"/>
      <c r="Z60" s="363"/>
      <c r="AA60" s="364"/>
    </row>
    <row r="61" spans="2:27" ht="16.5" thickTop="1" thickBot="1" x14ac:dyDescent="0.3">
      <c r="B61" s="813"/>
      <c r="C61" s="816"/>
      <c r="D61" s="421"/>
      <c r="E61" s="426"/>
      <c r="F61" s="427"/>
      <c r="G61" s="427"/>
      <c r="H61" s="427"/>
      <c r="I61" s="428"/>
      <c r="J61" s="408" t="s">
        <v>92</v>
      </c>
      <c r="K61" s="409"/>
      <c r="L61" s="410"/>
      <c r="M61" s="411" t="s">
        <v>93</v>
      </c>
      <c r="N61" s="412"/>
      <c r="O61" s="413"/>
      <c r="P61" s="408" t="s">
        <v>94</v>
      </c>
      <c r="Q61" s="409"/>
      <c r="R61" s="410"/>
      <c r="S61" s="411" t="s">
        <v>95</v>
      </c>
      <c r="T61" s="412"/>
      <c r="U61" s="413"/>
      <c r="V61" s="408" t="s">
        <v>96</v>
      </c>
      <c r="W61" s="409"/>
      <c r="X61" s="410"/>
      <c r="Y61" s="411" t="s">
        <v>97</v>
      </c>
      <c r="Z61" s="412"/>
      <c r="AA61" s="413"/>
    </row>
    <row r="62" spans="2:27" ht="16.5" thickTop="1" thickBot="1" x14ac:dyDescent="0.3">
      <c r="B62" s="814"/>
      <c r="C62" s="817"/>
      <c r="D62" s="422"/>
      <c r="E62" s="429"/>
      <c r="F62" s="430"/>
      <c r="G62" s="430"/>
      <c r="H62" s="430"/>
      <c r="I62" s="431"/>
      <c r="J62" s="806">
        <v>27</v>
      </c>
      <c r="K62" s="807"/>
      <c r="L62" s="808"/>
      <c r="M62" s="749">
        <f>(27/5807)*100</f>
        <v>0.46495608748062689</v>
      </c>
      <c r="N62" s="750"/>
      <c r="O62" s="751"/>
      <c r="P62" s="806">
        <v>27</v>
      </c>
      <c r="Q62" s="807"/>
      <c r="R62" s="808"/>
      <c r="S62" s="749">
        <f>(27/6356)*100</f>
        <v>0.4247954688483323</v>
      </c>
      <c r="T62" s="750"/>
      <c r="U62" s="751"/>
      <c r="V62" s="806">
        <v>48</v>
      </c>
      <c r="W62" s="807"/>
      <c r="X62" s="808"/>
      <c r="Y62" s="749">
        <f>(48/6456)*100</f>
        <v>0.74349442379182151</v>
      </c>
      <c r="Z62" s="750"/>
      <c r="AA62" s="751"/>
    </row>
    <row r="63" spans="2:27" ht="27" thickTop="1" thickBot="1" x14ac:dyDescent="0.3">
      <c r="B63" s="66" t="s">
        <v>86</v>
      </c>
      <c r="C63" s="67" t="s">
        <v>87</v>
      </c>
      <c r="D63" s="68" t="s">
        <v>60</v>
      </c>
      <c r="E63" s="821" t="s">
        <v>88</v>
      </c>
      <c r="F63" s="822"/>
      <c r="G63" s="822"/>
      <c r="H63" s="822"/>
      <c r="I63" s="823"/>
      <c r="J63" s="821" t="s">
        <v>89</v>
      </c>
      <c r="K63" s="822"/>
      <c r="L63" s="822"/>
      <c r="M63" s="822"/>
      <c r="N63" s="822"/>
      <c r="O63" s="822"/>
      <c r="P63" s="822"/>
      <c r="Q63" s="822"/>
      <c r="R63" s="822"/>
      <c r="S63" s="822"/>
      <c r="T63" s="822"/>
      <c r="U63" s="822"/>
      <c r="V63" s="356" t="s">
        <v>126</v>
      </c>
      <c r="W63" s="357"/>
      <c r="X63" s="357"/>
      <c r="Y63" s="357"/>
      <c r="Z63" s="357"/>
      <c r="AA63" s="358"/>
    </row>
    <row r="64" spans="2:27" ht="16.5" thickTop="1" thickBot="1" x14ac:dyDescent="0.3">
      <c r="B64" s="842"/>
      <c r="C64" s="845"/>
      <c r="D64" s="393"/>
      <c r="E64" s="396"/>
      <c r="F64" s="397"/>
      <c r="G64" s="397"/>
      <c r="H64" s="397"/>
      <c r="I64" s="398"/>
      <c r="J64" s="405">
        <v>2016</v>
      </c>
      <c r="K64" s="406"/>
      <c r="L64" s="406"/>
      <c r="M64" s="406"/>
      <c r="N64" s="406"/>
      <c r="O64" s="407"/>
      <c r="P64" s="405">
        <v>2017</v>
      </c>
      <c r="Q64" s="406"/>
      <c r="R64" s="406"/>
      <c r="S64" s="406"/>
      <c r="T64" s="406"/>
      <c r="U64" s="406"/>
      <c r="V64" s="362"/>
      <c r="W64" s="363"/>
      <c r="X64" s="363"/>
      <c r="Y64" s="363"/>
      <c r="Z64" s="363"/>
      <c r="AA64" s="364"/>
    </row>
    <row r="65" spans="2:27" ht="16.5" thickTop="1" thickBot="1" x14ac:dyDescent="0.3">
      <c r="B65" s="843"/>
      <c r="C65" s="846"/>
      <c r="D65" s="394"/>
      <c r="E65" s="399"/>
      <c r="F65" s="400"/>
      <c r="G65" s="400"/>
      <c r="H65" s="400"/>
      <c r="I65" s="401"/>
      <c r="J65" s="370" t="s">
        <v>92</v>
      </c>
      <c r="K65" s="371"/>
      <c r="L65" s="372"/>
      <c r="M65" s="367" t="s">
        <v>93</v>
      </c>
      <c r="N65" s="368"/>
      <c r="O65" s="369"/>
      <c r="P65" s="370" t="s">
        <v>94</v>
      </c>
      <c r="Q65" s="371"/>
      <c r="R65" s="372"/>
      <c r="S65" s="367" t="s">
        <v>95</v>
      </c>
      <c r="T65" s="368"/>
      <c r="U65" s="369"/>
      <c r="V65" s="370" t="s">
        <v>96</v>
      </c>
      <c r="W65" s="371"/>
      <c r="X65" s="372"/>
      <c r="Y65" s="367" t="s">
        <v>97</v>
      </c>
      <c r="Z65" s="368"/>
      <c r="AA65" s="369"/>
    </row>
    <row r="66" spans="2:27" ht="16.5" thickTop="1" thickBot="1" x14ac:dyDescent="0.3">
      <c r="B66" s="844"/>
      <c r="C66" s="847"/>
      <c r="D66" s="395"/>
      <c r="E66" s="402"/>
      <c r="F66" s="403"/>
      <c r="G66" s="403"/>
      <c r="H66" s="403"/>
      <c r="I66" s="404"/>
      <c r="J66" s="806"/>
      <c r="K66" s="807"/>
      <c r="L66" s="808"/>
      <c r="M66" s="836"/>
      <c r="N66" s="837"/>
      <c r="O66" s="838"/>
      <c r="P66" s="806"/>
      <c r="Q66" s="807"/>
      <c r="R66" s="808"/>
      <c r="S66" s="836"/>
      <c r="T66" s="837"/>
      <c r="U66" s="838"/>
      <c r="V66" s="839"/>
      <c r="W66" s="840"/>
      <c r="X66" s="841"/>
      <c r="Y66" s="831"/>
      <c r="Z66" s="832"/>
      <c r="AA66" s="833"/>
    </row>
    <row r="67" spans="2:27" ht="30" customHeight="1" thickTop="1" thickBot="1" x14ac:dyDescent="0.3">
      <c r="B67" s="244" t="s">
        <v>99</v>
      </c>
      <c r="C67" s="834" t="s">
        <v>128</v>
      </c>
      <c r="D67" s="834"/>
      <c r="E67" s="834"/>
      <c r="F67" s="834"/>
      <c r="G67" s="834"/>
      <c r="H67" s="834"/>
      <c r="I67" s="834"/>
      <c r="J67" s="834"/>
      <c r="K67" s="834"/>
      <c r="L67" s="834"/>
      <c r="M67" s="834"/>
      <c r="N67" s="834"/>
      <c r="O67" s="834"/>
      <c r="P67" s="834"/>
      <c r="Q67" s="834"/>
      <c r="R67" s="834"/>
      <c r="S67" s="834"/>
      <c r="T67" s="834"/>
      <c r="U67" s="834"/>
      <c r="V67" s="834"/>
      <c r="W67" s="834"/>
      <c r="X67" s="834"/>
      <c r="Y67" s="834"/>
      <c r="Z67" s="834"/>
      <c r="AA67" s="835"/>
    </row>
    <row r="68" spans="2:27" ht="17.25" thickTop="1" thickBot="1" x14ac:dyDescent="0.3">
      <c r="B68" s="798" t="s">
        <v>101</v>
      </c>
      <c r="C68" s="799"/>
      <c r="D68" s="799"/>
      <c r="E68" s="799"/>
      <c r="F68" s="799"/>
      <c r="G68" s="799"/>
      <c r="H68" s="799"/>
      <c r="I68" s="799"/>
      <c r="J68" s="799"/>
      <c r="K68" s="799"/>
      <c r="L68" s="799"/>
      <c r="M68" s="799"/>
      <c r="N68" s="799"/>
      <c r="O68" s="799"/>
      <c r="P68" s="799"/>
      <c r="Q68" s="799"/>
      <c r="R68" s="799"/>
      <c r="S68" s="799"/>
      <c r="T68" s="799"/>
      <c r="U68" s="799"/>
      <c r="V68" s="799"/>
      <c r="W68" s="799"/>
      <c r="X68" s="799"/>
      <c r="Y68" s="799"/>
      <c r="Z68" s="799"/>
      <c r="AA68" s="800"/>
    </row>
    <row r="69" spans="2:27" ht="15.75" thickTop="1" x14ac:dyDescent="0.25">
      <c r="B69" s="779" t="s">
        <v>102</v>
      </c>
      <c r="C69" s="780"/>
      <c r="D69" s="350" t="s">
        <v>60</v>
      </c>
      <c r="E69" s="349" t="s">
        <v>103</v>
      </c>
      <c r="F69" s="353" t="s">
        <v>104</v>
      </c>
      <c r="G69" s="354"/>
      <c r="H69" s="354"/>
      <c r="I69" s="354"/>
      <c r="J69" s="354"/>
      <c r="K69" s="354"/>
      <c r="L69" s="354"/>
      <c r="M69" s="354"/>
      <c r="N69" s="354"/>
      <c r="O69" s="354"/>
      <c r="P69" s="354"/>
      <c r="Q69" s="355"/>
      <c r="R69" s="356" t="s">
        <v>105</v>
      </c>
      <c r="S69" s="357"/>
      <c r="T69" s="357"/>
      <c r="U69" s="357"/>
      <c r="V69" s="357"/>
      <c r="W69" s="357"/>
      <c r="X69" s="358"/>
      <c r="Y69" s="752" t="s">
        <v>106</v>
      </c>
      <c r="Z69" s="357"/>
      <c r="AA69" s="358"/>
    </row>
    <row r="70" spans="2:27" x14ac:dyDescent="0.25">
      <c r="B70" s="781"/>
      <c r="C70" s="782"/>
      <c r="D70" s="351"/>
      <c r="E70" s="349"/>
      <c r="F70" s="327">
        <v>1</v>
      </c>
      <c r="G70" s="328"/>
      <c r="H70" s="328"/>
      <c r="I70" s="329"/>
      <c r="J70" s="327">
        <v>2</v>
      </c>
      <c r="K70" s="328"/>
      <c r="L70" s="328"/>
      <c r="M70" s="329"/>
      <c r="N70" s="327">
        <v>3</v>
      </c>
      <c r="O70" s="328"/>
      <c r="P70" s="328"/>
      <c r="Q70" s="329"/>
      <c r="R70" s="359"/>
      <c r="S70" s="360"/>
      <c r="T70" s="360"/>
      <c r="U70" s="360"/>
      <c r="V70" s="360"/>
      <c r="W70" s="360"/>
      <c r="X70" s="361"/>
      <c r="Y70" s="801"/>
      <c r="Z70" s="360"/>
      <c r="AA70" s="361"/>
    </row>
    <row r="71" spans="2:27" ht="15.75" thickBot="1" x14ac:dyDescent="0.3">
      <c r="B71" s="783"/>
      <c r="C71" s="784"/>
      <c r="D71" s="352"/>
      <c r="E71" s="349"/>
      <c r="F71" s="330" t="s">
        <v>107</v>
      </c>
      <c r="G71" s="331"/>
      <c r="H71" s="330" t="s">
        <v>108</v>
      </c>
      <c r="I71" s="331"/>
      <c r="J71" s="330" t="s">
        <v>107</v>
      </c>
      <c r="K71" s="331"/>
      <c r="L71" s="330" t="s">
        <v>108</v>
      </c>
      <c r="M71" s="331"/>
      <c r="N71" s="330" t="s">
        <v>107</v>
      </c>
      <c r="O71" s="332"/>
      <c r="P71" s="330" t="s">
        <v>108</v>
      </c>
      <c r="Q71" s="331"/>
      <c r="R71" s="362"/>
      <c r="S71" s="363"/>
      <c r="T71" s="363"/>
      <c r="U71" s="363"/>
      <c r="V71" s="363"/>
      <c r="W71" s="363"/>
      <c r="X71" s="364"/>
      <c r="Y71" s="802"/>
      <c r="Z71" s="365"/>
      <c r="AA71" s="366"/>
    </row>
    <row r="72" spans="2:27" ht="15.75" thickTop="1" x14ac:dyDescent="0.25">
      <c r="B72" s="70"/>
      <c r="C72" s="71"/>
      <c r="D72" s="72"/>
      <c r="E72" s="73"/>
      <c r="F72" s="74" t="s">
        <v>109</v>
      </c>
      <c r="G72" s="74" t="s">
        <v>110</v>
      </c>
      <c r="H72" s="74" t="s">
        <v>109</v>
      </c>
      <c r="I72" s="74" t="s">
        <v>110</v>
      </c>
      <c r="J72" s="74" t="s">
        <v>109</v>
      </c>
      <c r="K72" s="74" t="s">
        <v>110</v>
      </c>
      <c r="L72" s="74" t="s">
        <v>109</v>
      </c>
      <c r="M72" s="74" t="s">
        <v>110</v>
      </c>
      <c r="N72" s="74" t="s">
        <v>109</v>
      </c>
      <c r="O72" s="74" t="s">
        <v>110</v>
      </c>
      <c r="P72" s="74" t="s">
        <v>109</v>
      </c>
      <c r="Q72" s="74" t="s">
        <v>110</v>
      </c>
      <c r="R72" s="317"/>
      <c r="S72" s="318"/>
      <c r="T72" s="318"/>
      <c r="U72" s="318"/>
      <c r="V72" s="318"/>
      <c r="W72" s="318"/>
      <c r="X72" s="319"/>
      <c r="Y72" s="316"/>
      <c r="Z72" s="743"/>
      <c r="AA72" s="320"/>
    </row>
    <row r="73" spans="2:27" x14ac:dyDescent="0.25">
      <c r="B73" s="321" t="s">
        <v>129</v>
      </c>
      <c r="C73" s="322"/>
      <c r="D73" s="92" t="s">
        <v>130</v>
      </c>
      <c r="E73" s="76">
        <f>(2/27)*100</f>
        <v>7.4074074074074066</v>
      </c>
      <c r="F73" s="93"/>
      <c r="G73" s="94"/>
      <c r="H73" s="94">
        <f>(35/37)*100</f>
        <v>94.594594594594597</v>
      </c>
      <c r="I73" s="94">
        <f>(H73*O73)/N73</f>
        <v>1277.0270270270273</v>
      </c>
      <c r="J73" s="93"/>
      <c r="K73" s="94"/>
      <c r="L73" s="95">
        <f>(5/43)*100</f>
        <v>11.627906976744185</v>
      </c>
      <c r="M73" s="94">
        <f>(L73*O73)/N73</f>
        <v>156.97674418604652</v>
      </c>
      <c r="N73" s="93">
        <f>(2/27)*100</f>
        <v>7.4074074074074066</v>
      </c>
      <c r="O73" s="94">
        <v>100</v>
      </c>
      <c r="P73" s="96">
        <f>(17/48)*100</f>
        <v>35.416666666666671</v>
      </c>
      <c r="Q73" s="94">
        <f>(P73*O73)/N73</f>
        <v>478.12500000000011</v>
      </c>
      <c r="R73" s="505" t="s">
        <v>131</v>
      </c>
      <c r="S73" s="506"/>
      <c r="T73" s="506"/>
      <c r="U73" s="506"/>
      <c r="V73" s="506"/>
      <c r="W73" s="506"/>
      <c r="X73" s="322"/>
      <c r="Y73" s="548" t="s">
        <v>114</v>
      </c>
      <c r="Z73" s="742"/>
      <c r="AA73" s="549"/>
    </row>
    <row r="74" spans="2:27" ht="30" x14ac:dyDescent="0.25">
      <c r="B74" s="546" t="s">
        <v>132</v>
      </c>
      <c r="C74" s="299"/>
      <c r="D74" s="97" t="s">
        <v>133</v>
      </c>
      <c r="E74" s="75">
        <v>1</v>
      </c>
      <c r="F74" s="75"/>
      <c r="G74" s="75"/>
      <c r="H74" s="75">
        <v>0</v>
      </c>
      <c r="I74" s="75">
        <v>0</v>
      </c>
      <c r="J74" s="75"/>
      <c r="K74" s="75"/>
      <c r="L74" s="75">
        <v>0</v>
      </c>
      <c r="M74" s="75">
        <v>0</v>
      </c>
      <c r="N74" s="75">
        <v>1</v>
      </c>
      <c r="O74" s="75">
        <v>100</v>
      </c>
      <c r="P74" s="75">
        <v>1</v>
      </c>
      <c r="Q74" s="75">
        <v>100</v>
      </c>
      <c r="R74" s="505" t="s">
        <v>134</v>
      </c>
      <c r="S74" s="506"/>
      <c r="T74" s="506"/>
      <c r="U74" s="506"/>
      <c r="V74" s="506"/>
      <c r="W74" s="506"/>
      <c r="X74" s="322"/>
      <c r="Y74" s="548" t="s">
        <v>114</v>
      </c>
      <c r="Z74" s="742"/>
      <c r="AA74" s="549"/>
    </row>
    <row r="75" spans="2:27" x14ac:dyDescent="0.25">
      <c r="B75" s="767"/>
      <c r="C75" s="503"/>
      <c r="D75" s="98"/>
      <c r="E75" s="99"/>
      <c r="F75" s="98"/>
      <c r="G75" s="98"/>
      <c r="H75" s="81"/>
      <c r="I75" s="81"/>
      <c r="J75" s="98"/>
      <c r="K75" s="98"/>
      <c r="L75" s="81"/>
      <c r="M75" s="81"/>
      <c r="N75" s="98"/>
      <c r="O75" s="98"/>
      <c r="P75" s="81"/>
      <c r="Q75" s="81"/>
      <c r="R75" s="629"/>
      <c r="S75" s="630"/>
      <c r="T75" s="630"/>
      <c r="U75" s="630"/>
      <c r="V75" s="630"/>
      <c r="W75" s="630"/>
      <c r="X75" s="631"/>
      <c r="Y75" s="828"/>
      <c r="Z75" s="829"/>
      <c r="AA75" s="830"/>
    </row>
    <row r="76" spans="2:27" ht="15.75" thickBot="1" x14ac:dyDescent="0.3">
      <c r="B76" s="790"/>
      <c r="C76" s="582"/>
      <c r="D76" s="82"/>
      <c r="E76" s="82"/>
      <c r="F76" s="83"/>
      <c r="G76" s="83"/>
      <c r="H76" s="83"/>
      <c r="I76" s="83"/>
      <c r="J76" s="83"/>
      <c r="K76" s="83"/>
      <c r="L76" s="83"/>
      <c r="M76" s="83"/>
      <c r="N76" s="83"/>
      <c r="O76" s="83"/>
      <c r="P76" s="83"/>
      <c r="Q76" s="83"/>
      <c r="R76" s="541"/>
      <c r="S76" s="542"/>
      <c r="T76" s="542"/>
      <c r="U76" s="542"/>
      <c r="V76" s="542"/>
      <c r="W76" s="542"/>
      <c r="X76" s="543"/>
      <c r="Y76" s="541"/>
      <c r="Z76" s="542"/>
      <c r="AA76" s="544"/>
    </row>
    <row r="77" spans="2:27" ht="15.75" thickBot="1" x14ac:dyDescent="0.3">
      <c r="B77" s="492" t="s">
        <v>118</v>
      </c>
      <c r="C77" s="824"/>
      <c r="D77" s="824"/>
      <c r="E77" s="824"/>
      <c r="F77" s="824"/>
      <c r="G77" s="824"/>
      <c r="H77" s="824"/>
      <c r="I77" s="824"/>
      <c r="J77" s="824"/>
      <c r="K77" s="824"/>
      <c r="L77" s="824"/>
      <c r="M77" s="824"/>
      <c r="N77" s="824"/>
      <c r="O77" s="824"/>
      <c r="P77" s="824"/>
      <c r="Q77" s="824"/>
      <c r="R77" s="824"/>
      <c r="S77" s="824"/>
      <c r="T77" s="824"/>
      <c r="U77" s="824"/>
      <c r="V77" s="824"/>
      <c r="W77" s="824"/>
      <c r="X77" s="824"/>
      <c r="Y77" s="824"/>
      <c r="Z77" s="824"/>
      <c r="AA77" s="825"/>
    </row>
    <row r="78" spans="2:27" ht="15.75" thickBot="1" x14ac:dyDescent="0.3">
      <c r="B78" s="288"/>
      <c r="C78" s="289"/>
      <c r="D78" s="289"/>
      <c r="E78" s="289"/>
      <c r="F78" s="289"/>
      <c r="G78" s="289"/>
      <c r="H78" s="289"/>
      <c r="I78" s="289"/>
      <c r="J78" s="289"/>
      <c r="K78" s="289"/>
      <c r="L78" s="289"/>
      <c r="M78" s="289"/>
      <c r="N78" s="289"/>
      <c r="O78" s="289"/>
      <c r="P78" s="289"/>
      <c r="Q78" s="289"/>
      <c r="R78" s="289"/>
      <c r="S78" s="289"/>
      <c r="T78" s="289"/>
      <c r="U78" s="289"/>
      <c r="V78" s="289"/>
      <c r="W78" s="289"/>
      <c r="X78" s="289"/>
      <c r="Y78" s="289"/>
      <c r="Z78" s="289"/>
      <c r="AA78" s="290"/>
    </row>
    <row r="79" spans="2:27" x14ac:dyDescent="0.25">
      <c r="B79" s="63"/>
      <c r="C79" s="64"/>
      <c r="D79" s="64"/>
      <c r="E79" s="64"/>
      <c r="F79" s="64"/>
      <c r="G79" s="64"/>
      <c r="H79" s="64"/>
      <c r="I79" s="64"/>
      <c r="J79" s="64"/>
      <c r="K79" s="64"/>
      <c r="L79" s="64"/>
      <c r="M79" s="64"/>
      <c r="N79" s="64"/>
      <c r="O79" s="64"/>
      <c r="P79" s="64"/>
      <c r="Q79" s="64"/>
      <c r="R79" s="64"/>
      <c r="S79" s="64"/>
      <c r="T79" s="64"/>
      <c r="U79" s="64"/>
      <c r="V79" s="64"/>
      <c r="W79" s="64"/>
      <c r="X79" s="64"/>
      <c r="Y79" s="64"/>
      <c r="Z79" s="64"/>
      <c r="AA79" s="100"/>
    </row>
    <row r="80" spans="2:27" x14ac:dyDescent="0.25">
      <c r="B80" s="291" t="s">
        <v>63</v>
      </c>
      <c r="C80" s="292"/>
      <c r="D80" s="292"/>
      <c r="E80" s="292"/>
      <c r="F80" s="64"/>
      <c r="G80" s="64"/>
      <c r="H80" s="64"/>
      <c r="I80" s="64"/>
      <c r="J80" s="64"/>
      <c r="K80" s="64"/>
      <c r="L80" s="64"/>
      <c r="M80" s="64"/>
      <c r="N80" s="64"/>
      <c r="O80" s="64"/>
      <c r="P80" s="826" t="s">
        <v>119</v>
      </c>
      <c r="Q80" s="826"/>
      <c r="R80" s="826"/>
      <c r="S80" s="826"/>
      <c r="T80" s="826"/>
      <c r="U80" s="826"/>
      <c r="V80" s="826"/>
      <c r="W80" s="826"/>
      <c r="X80" s="826"/>
      <c r="Y80" s="826"/>
      <c r="Z80" s="826"/>
      <c r="AA80" s="827"/>
    </row>
    <row r="81" spans="2:27" x14ac:dyDescent="0.25">
      <c r="B81" s="294" t="s">
        <v>64</v>
      </c>
      <c r="C81" s="295"/>
      <c r="D81" s="295"/>
      <c r="E81" s="295"/>
      <c r="F81" s="64"/>
      <c r="G81" s="64"/>
      <c r="H81" s="64"/>
      <c r="I81" s="64"/>
      <c r="J81" s="64"/>
      <c r="K81" s="64"/>
      <c r="L81" s="64"/>
      <c r="M81" s="64"/>
      <c r="N81" s="64"/>
      <c r="O81" s="64"/>
      <c r="P81" s="296" t="s">
        <v>120</v>
      </c>
      <c r="Q81" s="296"/>
      <c r="R81" s="296"/>
      <c r="S81" s="296"/>
      <c r="T81" s="296"/>
      <c r="U81" s="296"/>
      <c r="V81" s="296"/>
      <c r="W81" s="296"/>
      <c r="X81" s="296"/>
      <c r="Y81" s="296"/>
      <c r="Z81" s="296"/>
      <c r="AA81" s="297"/>
    </row>
    <row r="82" spans="2:27" x14ac:dyDescent="0.25">
      <c r="B82" s="84"/>
      <c r="C82" s="85"/>
      <c r="D82" s="85"/>
      <c r="E82" s="85"/>
      <c r="F82" s="64"/>
      <c r="G82" s="64"/>
      <c r="H82" s="64"/>
      <c r="I82" s="64"/>
      <c r="J82" s="64"/>
      <c r="K82" s="64"/>
      <c r="L82" s="64"/>
      <c r="M82" s="64"/>
      <c r="N82" s="64"/>
      <c r="O82" s="64"/>
      <c r="P82" s="86"/>
      <c r="Q82" s="86"/>
      <c r="R82" s="86"/>
      <c r="S82" s="86"/>
      <c r="T82" s="86"/>
      <c r="U82" s="86"/>
      <c r="V82" s="86"/>
      <c r="W82" s="86"/>
      <c r="X82" s="86"/>
      <c r="Y82" s="86"/>
      <c r="Z82" s="86"/>
      <c r="AA82" s="87"/>
    </row>
    <row r="83" spans="2:27" ht="15.75" thickBot="1" x14ac:dyDescent="0.3">
      <c r="B83" s="88"/>
      <c r="C83" s="89"/>
      <c r="D83" s="89"/>
      <c r="E83" s="89"/>
      <c r="F83" s="89"/>
      <c r="G83" s="89"/>
      <c r="H83" s="89"/>
      <c r="I83" s="89"/>
      <c r="J83" s="89"/>
      <c r="K83" s="89"/>
      <c r="L83" s="89"/>
      <c r="M83" s="89"/>
      <c r="N83" s="89"/>
      <c r="O83" s="89"/>
      <c r="P83" s="89"/>
      <c r="Q83" s="89"/>
      <c r="R83" s="89"/>
      <c r="S83" s="89"/>
      <c r="T83" s="89"/>
      <c r="U83" s="89"/>
      <c r="V83" s="89"/>
      <c r="W83" s="89"/>
      <c r="X83" s="89"/>
      <c r="Y83" s="89"/>
      <c r="Z83" s="89"/>
      <c r="AA83" s="90"/>
    </row>
    <row r="84" spans="2:27" ht="15.75" thickTop="1" x14ac:dyDescent="0.25">
      <c r="B84" s="91"/>
      <c r="C84" s="91"/>
      <c r="D84" s="91"/>
      <c r="E84" s="91"/>
      <c r="F84" s="91"/>
      <c r="G84" s="91"/>
      <c r="H84" s="91"/>
      <c r="I84" s="91"/>
      <c r="J84" s="91"/>
      <c r="K84" s="91"/>
      <c r="L84" s="91"/>
      <c r="M84" s="91"/>
      <c r="N84" s="91"/>
      <c r="O84" s="91"/>
      <c r="P84" s="91"/>
      <c r="Q84" s="91"/>
      <c r="R84" s="91"/>
      <c r="S84" s="91"/>
      <c r="T84" s="91"/>
      <c r="U84" s="91"/>
      <c r="V84" s="91"/>
      <c r="W84" s="91"/>
      <c r="X84" s="91"/>
      <c r="Y84" s="91"/>
      <c r="Z84" s="91"/>
      <c r="AA84" s="91"/>
    </row>
    <row r="85" spans="2:27" ht="15.75" thickBot="1" x14ac:dyDescent="0.3">
      <c r="B85" s="89"/>
      <c r="C85" s="89"/>
      <c r="D85" s="89"/>
      <c r="E85" s="89"/>
      <c r="F85" s="89"/>
      <c r="G85" s="89"/>
      <c r="H85" s="89"/>
      <c r="I85" s="89"/>
      <c r="J85" s="89"/>
      <c r="K85" s="89"/>
      <c r="L85" s="89"/>
      <c r="M85" s="89"/>
      <c r="N85" s="89"/>
      <c r="O85" s="89"/>
      <c r="P85" s="89"/>
      <c r="Q85" s="89"/>
      <c r="R85" s="89"/>
      <c r="S85" s="89"/>
      <c r="T85" s="89"/>
      <c r="U85" s="89"/>
      <c r="V85" s="89"/>
      <c r="W85" s="89"/>
      <c r="X85" s="89"/>
      <c r="Y85" s="89"/>
      <c r="Z85" s="89"/>
      <c r="AA85" s="89"/>
    </row>
    <row r="86" spans="2:27" ht="15.75" thickTop="1" x14ac:dyDescent="0.25">
      <c r="B86" s="456" t="s">
        <v>121</v>
      </c>
      <c r="C86" s="457"/>
      <c r="D86" s="457"/>
      <c r="E86" s="457"/>
      <c r="F86" s="457"/>
      <c r="G86" s="457"/>
      <c r="H86" s="457"/>
      <c r="I86" s="457"/>
      <c r="J86" s="457"/>
      <c r="K86" s="457"/>
      <c r="L86" s="457"/>
      <c r="M86" s="457"/>
      <c r="N86" s="457"/>
      <c r="O86" s="457"/>
      <c r="P86" s="457"/>
      <c r="Q86" s="457"/>
      <c r="R86" s="457"/>
      <c r="S86" s="457"/>
      <c r="T86" s="457"/>
      <c r="U86" s="457"/>
      <c r="V86" s="457"/>
      <c r="W86" s="457"/>
      <c r="X86" s="457"/>
      <c r="Y86" s="457"/>
      <c r="Z86" s="457"/>
      <c r="AA86" s="458"/>
    </row>
    <row r="87" spans="2:27" x14ac:dyDescent="0.25">
      <c r="B87" s="60"/>
      <c r="C87" s="61"/>
      <c r="D87" s="61"/>
      <c r="E87" s="61"/>
      <c r="F87" s="61"/>
      <c r="G87" s="61"/>
      <c r="H87" s="61"/>
      <c r="I87" s="61"/>
      <c r="J87" s="61"/>
      <c r="K87" s="61"/>
      <c r="L87" s="61"/>
      <c r="M87" s="61"/>
      <c r="N87" s="61"/>
      <c r="O87" s="61"/>
      <c r="P87" s="61"/>
      <c r="Q87" s="61"/>
      <c r="R87" s="61"/>
      <c r="S87" s="61"/>
      <c r="T87" s="61"/>
      <c r="U87" s="61"/>
      <c r="V87" s="61"/>
      <c r="W87" s="61"/>
      <c r="X87" s="61"/>
      <c r="Y87" s="61"/>
      <c r="Z87" s="61"/>
      <c r="AA87" s="62"/>
    </row>
    <row r="88" spans="2:27" x14ac:dyDescent="0.25">
      <c r="B88" s="459" t="s">
        <v>75</v>
      </c>
      <c r="C88" s="460"/>
      <c r="D88" s="460"/>
      <c r="E88" s="460"/>
      <c r="F88" s="460"/>
      <c r="G88" s="460"/>
      <c r="H88" s="460"/>
      <c r="I88" s="460"/>
      <c r="J88" s="460"/>
      <c r="K88" s="460"/>
      <c r="L88" s="460"/>
      <c r="M88" s="460"/>
      <c r="N88" s="460"/>
      <c r="O88" s="460"/>
      <c r="P88" s="460"/>
      <c r="Q88" s="460"/>
      <c r="R88" s="460"/>
      <c r="S88" s="460"/>
      <c r="T88" s="460"/>
      <c r="U88" s="460"/>
      <c r="V88" s="460"/>
      <c r="W88" s="460"/>
      <c r="X88" s="460"/>
      <c r="Y88" s="460"/>
      <c r="Z88" s="460"/>
      <c r="AA88" s="461"/>
    </row>
    <row r="89" spans="2:27" x14ac:dyDescent="0.25">
      <c r="B89" s="63"/>
      <c r="C89" s="64"/>
      <c r="D89" s="64"/>
      <c r="E89" s="64"/>
      <c r="F89" s="64"/>
      <c r="G89" s="64"/>
      <c r="H89" s="64"/>
      <c r="I89" s="64"/>
      <c r="J89" s="64"/>
      <c r="K89" s="64"/>
      <c r="L89" s="64"/>
      <c r="M89" s="64"/>
      <c r="N89" s="64"/>
      <c r="O89" s="64"/>
      <c r="P89" s="64"/>
      <c r="Q89" s="64"/>
      <c r="R89" s="64"/>
      <c r="S89" s="64"/>
      <c r="T89" s="64"/>
      <c r="U89" s="64"/>
      <c r="V89" s="64"/>
      <c r="W89" s="64"/>
      <c r="X89" s="64"/>
      <c r="Y89" s="64"/>
      <c r="Z89" s="64"/>
      <c r="AA89" s="65"/>
    </row>
    <row r="90" spans="2:27" x14ac:dyDescent="0.25">
      <c r="B90" s="462" t="s">
        <v>122</v>
      </c>
      <c r="C90" s="463"/>
      <c r="D90" s="463"/>
      <c r="E90" s="463"/>
      <c r="F90" s="463"/>
      <c r="G90" s="463"/>
      <c r="H90" s="463"/>
      <c r="I90" s="463"/>
      <c r="J90" s="463"/>
      <c r="K90" s="463"/>
      <c r="L90" s="463"/>
      <c r="M90" s="463"/>
      <c r="N90" s="463"/>
      <c r="O90" s="463"/>
      <c r="P90" s="463"/>
      <c r="Q90" s="463"/>
      <c r="R90" s="463"/>
      <c r="S90" s="463"/>
      <c r="T90" s="463"/>
      <c r="U90" s="463"/>
      <c r="V90" s="463"/>
      <c r="W90" s="463"/>
      <c r="X90" s="463"/>
      <c r="Y90" s="463"/>
      <c r="Z90" s="463"/>
      <c r="AA90" s="464"/>
    </row>
    <row r="91" spans="2:27" ht="15.75" thickBot="1" x14ac:dyDescent="0.3">
      <c r="B91" s="63"/>
      <c r="C91" s="64"/>
      <c r="D91" s="64"/>
      <c r="E91" s="64"/>
      <c r="F91" s="64"/>
      <c r="G91" s="64"/>
      <c r="H91" s="64"/>
      <c r="I91" s="64"/>
      <c r="J91" s="64"/>
      <c r="K91" s="64"/>
      <c r="L91" s="64"/>
      <c r="M91" s="64"/>
      <c r="N91" s="64"/>
      <c r="O91" s="64"/>
      <c r="P91" s="64"/>
      <c r="Q91" s="64"/>
      <c r="R91" s="64"/>
      <c r="S91" s="64"/>
      <c r="T91" s="64"/>
      <c r="U91" s="64"/>
      <c r="V91" s="64"/>
      <c r="W91" s="64"/>
      <c r="X91" s="64"/>
      <c r="Y91" s="64"/>
      <c r="Z91" s="64"/>
      <c r="AA91" s="65"/>
    </row>
    <row r="92" spans="2:27" ht="15.75" thickTop="1" x14ac:dyDescent="0.25">
      <c r="B92" s="465" t="s">
        <v>77</v>
      </c>
      <c r="C92" s="466"/>
      <c r="D92" s="466"/>
      <c r="E92" s="466"/>
      <c r="F92" s="466"/>
      <c r="G92" s="466"/>
      <c r="H92" s="466"/>
      <c r="I92" s="466"/>
      <c r="J92" s="466"/>
      <c r="K92" s="466"/>
      <c r="L92" s="466"/>
      <c r="M92" s="466"/>
      <c r="N92" s="466"/>
      <c r="O92" s="467"/>
      <c r="P92" s="474" t="s">
        <v>135</v>
      </c>
      <c r="Q92" s="475"/>
      <c r="R92" s="475"/>
      <c r="S92" s="475"/>
      <c r="T92" s="475"/>
      <c r="U92" s="475"/>
      <c r="V92" s="475"/>
      <c r="W92" s="624"/>
      <c r="X92" s="356" t="s">
        <v>79</v>
      </c>
      <c r="Y92" s="357"/>
      <c r="Z92" s="357"/>
      <c r="AA92" s="358"/>
    </row>
    <row r="93" spans="2:27" x14ac:dyDescent="0.25">
      <c r="B93" s="468"/>
      <c r="C93" s="469"/>
      <c r="D93" s="469"/>
      <c r="E93" s="469"/>
      <c r="F93" s="469"/>
      <c r="G93" s="469"/>
      <c r="H93" s="469"/>
      <c r="I93" s="469"/>
      <c r="J93" s="469"/>
      <c r="K93" s="469"/>
      <c r="L93" s="469"/>
      <c r="M93" s="469"/>
      <c r="N93" s="469"/>
      <c r="O93" s="470"/>
      <c r="P93" s="569"/>
      <c r="Q93" s="570"/>
      <c r="R93" s="570"/>
      <c r="S93" s="570"/>
      <c r="T93" s="570"/>
      <c r="U93" s="570"/>
      <c r="V93" s="570"/>
      <c r="W93" s="625"/>
      <c r="X93" s="571"/>
      <c r="Y93" s="365"/>
      <c r="Z93" s="365"/>
      <c r="AA93" s="366"/>
    </row>
    <row r="94" spans="2:27" x14ac:dyDescent="0.25">
      <c r="B94" s="468"/>
      <c r="C94" s="469"/>
      <c r="D94" s="469"/>
      <c r="E94" s="469"/>
      <c r="F94" s="469"/>
      <c r="G94" s="469"/>
      <c r="H94" s="469"/>
      <c r="I94" s="469"/>
      <c r="J94" s="469"/>
      <c r="K94" s="469"/>
      <c r="L94" s="469"/>
      <c r="M94" s="469"/>
      <c r="N94" s="469"/>
      <c r="O94" s="470"/>
      <c r="P94" s="572">
        <v>4</v>
      </c>
      <c r="Q94" s="573"/>
      <c r="R94" s="573"/>
      <c r="S94" s="573"/>
      <c r="T94" s="573"/>
      <c r="U94" s="573"/>
      <c r="V94" s="573"/>
      <c r="W94" s="574"/>
      <c r="X94" s="486" t="s">
        <v>80</v>
      </c>
      <c r="Y94" s="487"/>
      <c r="Z94" s="487"/>
      <c r="AA94" s="488"/>
    </row>
    <row r="95" spans="2:27" x14ac:dyDescent="0.25">
      <c r="B95" s="471"/>
      <c r="C95" s="472"/>
      <c r="D95" s="472"/>
      <c r="E95" s="472"/>
      <c r="F95" s="472"/>
      <c r="G95" s="472"/>
      <c r="H95" s="472"/>
      <c r="I95" s="472"/>
      <c r="J95" s="472"/>
      <c r="K95" s="472"/>
      <c r="L95" s="472"/>
      <c r="M95" s="472"/>
      <c r="N95" s="472"/>
      <c r="O95" s="473"/>
      <c r="P95" s="483"/>
      <c r="Q95" s="484"/>
      <c r="R95" s="484"/>
      <c r="S95" s="484"/>
      <c r="T95" s="484"/>
      <c r="U95" s="484"/>
      <c r="V95" s="484"/>
      <c r="W95" s="485"/>
      <c r="X95" s="489"/>
      <c r="Y95" s="490"/>
      <c r="Z95" s="490"/>
      <c r="AA95" s="491"/>
    </row>
    <row r="96" spans="2:27" x14ac:dyDescent="0.25">
      <c r="B96" s="435" t="s">
        <v>124</v>
      </c>
      <c r="C96" s="436"/>
      <c r="D96" s="436"/>
      <c r="E96" s="436"/>
      <c r="F96" s="436"/>
      <c r="G96" s="436"/>
      <c r="H96" s="436"/>
      <c r="I96" s="436"/>
      <c r="J96" s="436"/>
      <c r="K96" s="436"/>
      <c r="L96" s="436"/>
      <c r="M96" s="436"/>
      <c r="N96" s="436"/>
      <c r="O96" s="436"/>
      <c r="P96" s="436"/>
      <c r="Q96" s="436"/>
      <c r="R96" s="436"/>
      <c r="S96" s="436"/>
      <c r="T96" s="436"/>
      <c r="U96" s="436"/>
      <c r="V96" s="436"/>
      <c r="W96" s="436"/>
      <c r="X96" s="436"/>
      <c r="Y96" s="436"/>
      <c r="Z96" s="436"/>
      <c r="AA96" s="437"/>
    </row>
    <row r="97" spans="2:27" x14ac:dyDescent="0.25">
      <c r="B97" s="438"/>
      <c r="C97" s="439"/>
      <c r="D97" s="439"/>
      <c r="E97" s="439"/>
      <c r="F97" s="439"/>
      <c r="G97" s="439"/>
      <c r="H97" s="439"/>
      <c r="I97" s="439"/>
      <c r="J97" s="439"/>
      <c r="K97" s="439"/>
      <c r="L97" s="439"/>
      <c r="M97" s="439"/>
      <c r="N97" s="439"/>
      <c r="O97" s="439"/>
      <c r="P97" s="439"/>
      <c r="Q97" s="439"/>
      <c r="R97" s="439"/>
      <c r="S97" s="439"/>
      <c r="T97" s="439"/>
      <c r="U97" s="439"/>
      <c r="V97" s="439"/>
      <c r="W97" s="439"/>
      <c r="X97" s="439"/>
      <c r="Y97" s="439"/>
      <c r="Z97" s="439"/>
      <c r="AA97" s="440"/>
    </row>
    <row r="98" spans="2:27" x14ac:dyDescent="0.25">
      <c r="B98" s="613" t="s">
        <v>82</v>
      </c>
      <c r="C98" s="614"/>
      <c r="D98" s="614"/>
      <c r="E98" s="614"/>
      <c r="F98" s="614"/>
      <c r="G98" s="614"/>
      <c r="H98" s="614"/>
      <c r="I98" s="614"/>
      <c r="J98" s="614"/>
      <c r="K98" s="614"/>
      <c r="L98" s="614"/>
      <c r="M98" s="614"/>
      <c r="N98" s="614"/>
      <c r="O98" s="614"/>
      <c r="P98" s="614"/>
      <c r="Q98" s="614"/>
      <c r="R98" s="614"/>
      <c r="S98" s="614"/>
      <c r="T98" s="614"/>
      <c r="U98" s="614"/>
      <c r="V98" s="614"/>
      <c r="W98" s="614"/>
      <c r="X98" s="614"/>
      <c r="Y98" s="614"/>
      <c r="Z98" s="614"/>
      <c r="AA98" s="615"/>
    </row>
    <row r="99" spans="2:27" x14ac:dyDescent="0.25">
      <c r="B99" s="818" t="s">
        <v>83</v>
      </c>
      <c r="C99" s="819"/>
      <c r="D99" s="819"/>
      <c r="E99" s="819"/>
      <c r="F99" s="819"/>
      <c r="G99" s="819"/>
      <c r="H99" s="819"/>
      <c r="I99" s="819"/>
      <c r="J99" s="819"/>
      <c r="K99" s="819"/>
      <c r="L99" s="819"/>
      <c r="M99" s="819"/>
      <c r="N99" s="819"/>
      <c r="O99" s="819"/>
      <c r="P99" s="819"/>
      <c r="Q99" s="819"/>
      <c r="R99" s="819"/>
      <c r="S99" s="819"/>
      <c r="T99" s="819"/>
      <c r="U99" s="819"/>
      <c r="V99" s="819"/>
      <c r="W99" s="819"/>
      <c r="X99" s="819"/>
      <c r="Y99" s="819"/>
      <c r="Z99" s="819"/>
      <c r="AA99" s="820"/>
    </row>
    <row r="100" spans="2:27" ht="15.75" thickBot="1" x14ac:dyDescent="0.3">
      <c r="B100" s="447" t="s">
        <v>136</v>
      </c>
      <c r="C100" s="448"/>
      <c r="D100" s="448"/>
      <c r="E100" s="448"/>
      <c r="F100" s="448"/>
      <c r="G100" s="448"/>
      <c r="H100" s="448"/>
      <c r="I100" s="448"/>
      <c r="J100" s="448"/>
      <c r="K100" s="448"/>
      <c r="L100" s="448"/>
      <c r="M100" s="448"/>
      <c r="N100" s="448"/>
      <c r="O100" s="448"/>
      <c r="P100" s="448"/>
      <c r="Q100" s="448"/>
      <c r="R100" s="448"/>
      <c r="S100" s="448"/>
      <c r="T100" s="448"/>
      <c r="U100" s="448"/>
      <c r="V100" s="448"/>
      <c r="W100" s="448"/>
      <c r="X100" s="448"/>
      <c r="Y100" s="448"/>
      <c r="Z100" s="448"/>
      <c r="AA100" s="449"/>
    </row>
    <row r="101" spans="2:27" ht="17.25" thickTop="1" thickBot="1" x14ac:dyDescent="0.3">
      <c r="B101" s="536" t="s">
        <v>85</v>
      </c>
      <c r="C101" s="537"/>
      <c r="D101" s="537"/>
      <c r="E101" s="537"/>
      <c r="F101" s="537"/>
      <c r="G101" s="537"/>
      <c r="H101" s="537"/>
      <c r="I101" s="537"/>
      <c r="J101" s="537"/>
      <c r="K101" s="537"/>
      <c r="L101" s="537"/>
      <c r="M101" s="537"/>
      <c r="N101" s="537"/>
      <c r="O101" s="537"/>
      <c r="P101" s="537"/>
      <c r="Q101" s="537"/>
      <c r="R101" s="537"/>
      <c r="S101" s="537"/>
      <c r="T101" s="537"/>
      <c r="U101" s="537"/>
      <c r="V101" s="537"/>
      <c r="W101" s="537"/>
      <c r="X101" s="537"/>
      <c r="Y101" s="537"/>
      <c r="Z101" s="537"/>
      <c r="AA101" s="538"/>
    </row>
    <row r="102" spans="2:27" ht="27" thickTop="1" thickBot="1" x14ac:dyDescent="0.3">
      <c r="B102" s="66" t="s">
        <v>86</v>
      </c>
      <c r="C102" s="67" t="s">
        <v>87</v>
      </c>
      <c r="D102" s="68" t="s">
        <v>60</v>
      </c>
      <c r="E102" s="821" t="s">
        <v>137</v>
      </c>
      <c r="F102" s="822"/>
      <c r="G102" s="822"/>
      <c r="H102" s="822"/>
      <c r="I102" s="823"/>
      <c r="J102" s="821" t="s">
        <v>89</v>
      </c>
      <c r="K102" s="822"/>
      <c r="L102" s="822"/>
      <c r="M102" s="822"/>
      <c r="N102" s="822"/>
      <c r="O102" s="822"/>
      <c r="P102" s="822"/>
      <c r="Q102" s="822"/>
      <c r="R102" s="822"/>
      <c r="S102" s="822"/>
      <c r="T102" s="822"/>
      <c r="U102" s="822"/>
      <c r="V102" s="356" t="s">
        <v>126</v>
      </c>
      <c r="W102" s="357"/>
      <c r="X102" s="357"/>
      <c r="Y102" s="357"/>
      <c r="Z102" s="357"/>
      <c r="AA102" s="358"/>
    </row>
    <row r="103" spans="2:27" ht="16.5" thickTop="1" thickBot="1" x14ac:dyDescent="0.3">
      <c r="B103" s="812" t="s">
        <v>138</v>
      </c>
      <c r="C103" s="815" t="str">
        <f>(IF(B103="Número de alumnos de origen indígena atendidos en la institución",AY7,IF(B103="Porcentaje de alumnos de origen indígena becados",AY8)))</f>
        <v>(Número de alumnos de origen indígena en el año t/número total de alumnos en el año t)*100</v>
      </c>
      <c r="D103" s="420" t="str">
        <f>(IF(B103="Número de alumnos de origen indígena atendidos en la institución",AZ7,IF(B103="Porcentaje de alumnos de origen indígena becados",AZ8)))</f>
        <v>Alumnos</v>
      </c>
      <c r="E103" s="423">
        <f>(IF(B103="Número de alumnos de origen indígena atendidos en la institución",BA7,IF(B103="Porcentaje de alumnos de origen indígena becados",BA8)))</f>
        <v>9000</v>
      </c>
      <c r="F103" s="424"/>
      <c r="G103" s="424"/>
      <c r="H103" s="424"/>
      <c r="I103" s="425"/>
      <c r="J103" s="432">
        <v>2016</v>
      </c>
      <c r="K103" s="433"/>
      <c r="L103" s="433"/>
      <c r="M103" s="433"/>
      <c r="N103" s="433"/>
      <c r="O103" s="434"/>
      <c r="P103" s="432">
        <v>2017</v>
      </c>
      <c r="Q103" s="433"/>
      <c r="R103" s="433"/>
      <c r="S103" s="433"/>
      <c r="T103" s="433"/>
      <c r="U103" s="433"/>
      <c r="V103" s="362"/>
      <c r="W103" s="363"/>
      <c r="X103" s="363"/>
      <c r="Y103" s="363"/>
      <c r="Z103" s="363"/>
      <c r="AA103" s="364"/>
    </row>
    <row r="104" spans="2:27" ht="16.5" thickTop="1" thickBot="1" x14ac:dyDescent="0.3">
      <c r="B104" s="813"/>
      <c r="C104" s="816"/>
      <c r="D104" s="421"/>
      <c r="E104" s="426"/>
      <c r="F104" s="427"/>
      <c r="G104" s="427"/>
      <c r="H104" s="427"/>
      <c r="I104" s="428"/>
      <c r="J104" s="408" t="s">
        <v>92</v>
      </c>
      <c r="K104" s="409"/>
      <c r="L104" s="410"/>
      <c r="M104" s="411" t="s">
        <v>93</v>
      </c>
      <c r="N104" s="412"/>
      <c r="O104" s="413"/>
      <c r="P104" s="408" t="s">
        <v>94</v>
      </c>
      <c r="Q104" s="409"/>
      <c r="R104" s="410"/>
      <c r="S104" s="411" t="s">
        <v>95</v>
      </c>
      <c r="T104" s="412"/>
      <c r="U104" s="413"/>
      <c r="V104" s="408" t="s">
        <v>96</v>
      </c>
      <c r="W104" s="409"/>
      <c r="X104" s="410"/>
      <c r="Y104" s="411" t="s">
        <v>97</v>
      </c>
      <c r="Z104" s="412"/>
      <c r="AA104" s="413"/>
    </row>
    <row r="105" spans="2:27" ht="16.5" thickTop="1" thickBot="1" x14ac:dyDescent="0.3">
      <c r="B105" s="814"/>
      <c r="C105" s="817"/>
      <c r="D105" s="422"/>
      <c r="E105" s="429"/>
      <c r="F105" s="430"/>
      <c r="G105" s="430"/>
      <c r="H105" s="430"/>
      <c r="I105" s="431"/>
      <c r="J105" s="806">
        <v>157</v>
      </c>
      <c r="K105" s="807"/>
      <c r="L105" s="808"/>
      <c r="M105" s="749">
        <f>(157/5807)*100</f>
        <v>2.7036335457206819</v>
      </c>
      <c r="N105" s="750"/>
      <c r="O105" s="751"/>
      <c r="P105" s="806">
        <v>160</v>
      </c>
      <c r="Q105" s="807"/>
      <c r="R105" s="808"/>
      <c r="S105" s="749">
        <f>(160/6356)*100</f>
        <v>2.5173064820641913</v>
      </c>
      <c r="T105" s="750"/>
      <c r="U105" s="751"/>
      <c r="V105" s="806">
        <v>120</v>
      </c>
      <c r="W105" s="807"/>
      <c r="X105" s="808"/>
      <c r="Y105" s="749">
        <f>(120/6456)*100</f>
        <v>1.8587360594795539</v>
      </c>
      <c r="Z105" s="750"/>
      <c r="AA105" s="751"/>
    </row>
    <row r="106" spans="2:27" ht="27" thickTop="1" thickBot="1" x14ac:dyDescent="0.3">
      <c r="B106" s="101" t="s">
        <v>86</v>
      </c>
      <c r="C106" s="102" t="s">
        <v>87</v>
      </c>
      <c r="D106" s="103" t="s">
        <v>60</v>
      </c>
      <c r="E106" s="809" t="s">
        <v>137</v>
      </c>
      <c r="F106" s="810"/>
      <c r="G106" s="810"/>
      <c r="H106" s="810"/>
      <c r="I106" s="811"/>
      <c r="J106" s="809" t="s">
        <v>89</v>
      </c>
      <c r="K106" s="810"/>
      <c r="L106" s="810"/>
      <c r="M106" s="810"/>
      <c r="N106" s="810"/>
      <c r="O106" s="810"/>
      <c r="P106" s="810"/>
      <c r="Q106" s="810"/>
      <c r="R106" s="810"/>
      <c r="S106" s="810"/>
      <c r="T106" s="810"/>
      <c r="U106" s="810"/>
      <c r="V106" s="356" t="s">
        <v>126</v>
      </c>
      <c r="W106" s="357"/>
      <c r="X106" s="357"/>
      <c r="Y106" s="357"/>
      <c r="Z106" s="357"/>
      <c r="AA106" s="358"/>
    </row>
    <row r="107" spans="2:27" ht="16.5" thickTop="1" thickBot="1" x14ac:dyDescent="0.3">
      <c r="B107" s="812" t="s">
        <v>139</v>
      </c>
      <c r="C107" s="815" t="str">
        <f>(IF(B107="Número de alumnos de origen indígena atendidos en la institución",AY7,IF(B107="Porcentaje de alumnos de origen indígena becados",AY8)))</f>
        <v>(Número de alumnos de origen indígena becados/ número de alumnos)*100</v>
      </c>
      <c r="D107" s="420" t="str">
        <f>(IF(B107="Número de alumnos de origen indígena atendidos en la institución",AZ7,IF(B107="Porcentaje de alumnos de origen indígena becados",AZ8)))</f>
        <v>Alumnos</v>
      </c>
      <c r="E107" s="423">
        <f>(IF(B107="Número de alumnos de origen indígena atendidos en la institución",BA7,IF(B107="Porcentaje de alumnos de origen indígena becados",BA8)))</f>
        <v>56</v>
      </c>
      <c r="F107" s="424"/>
      <c r="G107" s="424"/>
      <c r="H107" s="424"/>
      <c r="I107" s="425"/>
      <c r="J107" s="432">
        <v>2016</v>
      </c>
      <c r="K107" s="433"/>
      <c r="L107" s="433"/>
      <c r="M107" s="433"/>
      <c r="N107" s="433"/>
      <c r="O107" s="434"/>
      <c r="P107" s="432">
        <v>2017</v>
      </c>
      <c r="Q107" s="433"/>
      <c r="R107" s="433"/>
      <c r="S107" s="433"/>
      <c r="T107" s="433"/>
      <c r="U107" s="433"/>
      <c r="V107" s="362"/>
      <c r="W107" s="363"/>
      <c r="X107" s="363"/>
      <c r="Y107" s="363"/>
      <c r="Z107" s="363"/>
      <c r="AA107" s="364"/>
    </row>
    <row r="108" spans="2:27" ht="16.5" thickTop="1" thickBot="1" x14ac:dyDescent="0.3">
      <c r="B108" s="813"/>
      <c r="C108" s="816"/>
      <c r="D108" s="421"/>
      <c r="E108" s="426"/>
      <c r="F108" s="427"/>
      <c r="G108" s="427"/>
      <c r="H108" s="427"/>
      <c r="I108" s="428"/>
      <c r="J108" s="408" t="s">
        <v>92</v>
      </c>
      <c r="K108" s="409"/>
      <c r="L108" s="410"/>
      <c r="M108" s="411" t="s">
        <v>93</v>
      </c>
      <c r="N108" s="412"/>
      <c r="O108" s="413"/>
      <c r="P108" s="408" t="s">
        <v>94</v>
      </c>
      <c r="Q108" s="409"/>
      <c r="R108" s="410"/>
      <c r="S108" s="411" t="s">
        <v>95</v>
      </c>
      <c r="T108" s="412"/>
      <c r="U108" s="413"/>
      <c r="V108" s="408" t="s">
        <v>96</v>
      </c>
      <c r="W108" s="409"/>
      <c r="X108" s="410"/>
      <c r="Y108" s="411" t="s">
        <v>97</v>
      </c>
      <c r="Z108" s="412"/>
      <c r="AA108" s="413"/>
    </row>
    <row r="109" spans="2:27" ht="16.5" thickTop="1" thickBot="1" x14ac:dyDescent="0.3">
      <c r="B109" s="814"/>
      <c r="C109" s="817"/>
      <c r="D109" s="422"/>
      <c r="E109" s="429"/>
      <c r="F109" s="430"/>
      <c r="G109" s="430"/>
      <c r="H109" s="430"/>
      <c r="I109" s="431"/>
      <c r="J109" s="432">
        <v>157</v>
      </c>
      <c r="K109" s="433"/>
      <c r="L109" s="434"/>
      <c r="M109" s="803">
        <f>(157/470)*100</f>
        <v>33.404255319148938</v>
      </c>
      <c r="N109" s="804"/>
      <c r="O109" s="805"/>
      <c r="P109" s="432">
        <v>160</v>
      </c>
      <c r="Q109" s="433"/>
      <c r="R109" s="434"/>
      <c r="S109" s="803">
        <f>(160/470)*100</f>
        <v>34.042553191489361</v>
      </c>
      <c r="T109" s="804"/>
      <c r="U109" s="805"/>
      <c r="V109" s="806">
        <v>115</v>
      </c>
      <c r="W109" s="807"/>
      <c r="X109" s="808"/>
      <c r="Y109" s="749">
        <f>(115/361)*100</f>
        <v>31.855955678670362</v>
      </c>
      <c r="Z109" s="750"/>
      <c r="AA109" s="751"/>
    </row>
    <row r="110" spans="2:27" ht="45" thickTop="1" thickBot="1" x14ac:dyDescent="0.3">
      <c r="B110" s="104" t="s">
        <v>99</v>
      </c>
      <c r="C110" s="796" t="s">
        <v>140</v>
      </c>
      <c r="D110" s="796"/>
      <c r="E110" s="796"/>
      <c r="F110" s="796"/>
      <c r="G110" s="796"/>
      <c r="H110" s="796"/>
      <c r="I110" s="796"/>
      <c r="J110" s="796"/>
      <c r="K110" s="796"/>
      <c r="L110" s="796"/>
      <c r="M110" s="796"/>
      <c r="N110" s="796"/>
      <c r="O110" s="796"/>
      <c r="P110" s="796"/>
      <c r="Q110" s="796"/>
      <c r="R110" s="796"/>
      <c r="S110" s="796"/>
      <c r="T110" s="796"/>
      <c r="U110" s="796"/>
      <c r="V110" s="796"/>
      <c r="W110" s="796"/>
      <c r="X110" s="796"/>
      <c r="Y110" s="796"/>
      <c r="Z110" s="796"/>
      <c r="AA110" s="797"/>
    </row>
    <row r="111" spans="2:27" ht="17.25" thickTop="1" thickBot="1" x14ac:dyDescent="0.3">
      <c r="B111" s="798" t="s">
        <v>101</v>
      </c>
      <c r="C111" s="799"/>
      <c r="D111" s="799"/>
      <c r="E111" s="799"/>
      <c r="F111" s="799"/>
      <c r="G111" s="799"/>
      <c r="H111" s="799"/>
      <c r="I111" s="799"/>
      <c r="J111" s="799"/>
      <c r="K111" s="799"/>
      <c r="L111" s="799"/>
      <c r="M111" s="799"/>
      <c r="N111" s="799"/>
      <c r="O111" s="799"/>
      <c r="P111" s="799"/>
      <c r="Q111" s="799"/>
      <c r="R111" s="799"/>
      <c r="S111" s="799"/>
      <c r="T111" s="799"/>
      <c r="U111" s="799"/>
      <c r="V111" s="799"/>
      <c r="W111" s="799"/>
      <c r="X111" s="799"/>
      <c r="Y111" s="799"/>
      <c r="Z111" s="799"/>
      <c r="AA111" s="800"/>
    </row>
    <row r="112" spans="2:27" ht="15.75" thickTop="1" x14ac:dyDescent="0.25">
      <c r="B112" s="779" t="s">
        <v>102</v>
      </c>
      <c r="C112" s="780"/>
      <c r="D112" s="350" t="s">
        <v>60</v>
      </c>
      <c r="E112" s="349" t="s">
        <v>103</v>
      </c>
      <c r="F112" s="353" t="s">
        <v>104</v>
      </c>
      <c r="G112" s="354"/>
      <c r="H112" s="354"/>
      <c r="I112" s="354"/>
      <c r="J112" s="354"/>
      <c r="K112" s="354"/>
      <c r="L112" s="354"/>
      <c r="M112" s="354"/>
      <c r="N112" s="354"/>
      <c r="O112" s="354"/>
      <c r="P112" s="354"/>
      <c r="Q112" s="355"/>
      <c r="R112" s="356" t="s">
        <v>105</v>
      </c>
      <c r="S112" s="357"/>
      <c r="T112" s="357"/>
      <c r="U112" s="357"/>
      <c r="V112" s="357"/>
      <c r="W112" s="357"/>
      <c r="X112" s="358"/>
      <c r="Y112" s="752" t="s">
        <v>106</v>
      </c>
      <c r="Z112" s="357"/>
      <c r="AA112" s="358"/>
    </row>
    <row r="113" spans="2:27" x14ac:dyDescent="0.25">
      <c r="B113" s="781"/>
      <c r="C113" s="782"/>
      <c r="D113" s="351"/>
      <c r="E113" s="349"/>
      <c r="F113" s="327">
        <v>1</v>
      </c>
      <c r="G113" s="328"/>
      <c r="H113" s="328"/>
      <c r="I113" s="329"/>
      <c r="J113" s="327">
        <v>2</v>
      </c>
      <c r="K113" s="328"/>
      <c r="L113" s="328"/>
      <c r="M113" s="329"/>
      <c r="N113" s="327">
        <v>3</v>
      </c>
      <c r="O113" s="328"/>
      <c r="P113" s="328"/>
      <c r="Q113" s="329"/>
      <c r="R113" s="359"/>
      <c r="S113" s="360"/>
      <c r="T113" s="360"/>
      <c r="U113" s="360"/>
      <c r="V113" s="360"/>
      <c r="W113" s="360"/>
      <c r="X113" s="361"/>
      <c r="Y113" s="801"/>
      <c r="Z113" s="360"/>
      <c r="AA113" s="361"/>
    </row>
    <row r="114" spans="2:27" ht="15.75" thickBot="1" x14ac:dyDescent="0.3">
      <c r="B114" s="783"/>
      <c r="C114" s="784"/>
      <c r="D114" s="352"/>
      <c r="E114" s="349"/>
      <c r="F114" s="330" t="s">
        <v>107</v>
      </c>
      <c r="G114" s="331"/>
      <c r="H114" s="330" t="s">
        <v>108</v>
      </c>
      <c r="I114" s="331"/>
      <c r="J114" s="330" t="s">
        <v>107</v>
      </c>
      <c r="K114" s="331"/>
      <c r="L114" s="330" t="s">
        <v>108</v>
      </c>
      <c r="M114" s="331"/>
      <c r="N114" s="330" t="s">
        <v>107</v>
      </c>
      <c r="O114" s="332"/>
      <c r="P114" s="330" t="s">
        <v>108</v>
      </c>
      <c r="Q114" s="331"/>
      <c r="R114" s="362"/>
      <c r="S114" s="363"/>
      <c r="T114" s="363"/>
      <c r="U114" s="363"/>
      <c r="V114" s="363"/>
      <c r="W114" s="363"/>
      <c r="X114" s="364"/>
      <c r="Y114" s="802"/>
      <c r="Z114" s="365"/>
      <c r="AA114" s="366"/>
    </row>
    <row r="115" spans="2:27" ht="15.75" thickTop="1" x14ac:dyDescent="0.25">
      <c r="B115" s="70"/>
      <c r="C115" s="71"/>
      <c r="D115" s="72"/>
      <c r="E115" s="73"/>
      <c r="F115" s="74" t="s">
        <v>109</v>
      </c>
      <c r="G115" s="74" t="s">
        <v>110</v>
      </c>
      <c r="H115" s="74" t="s">
        <v>109</v>
      </c>
      <c r="I115" s="74" t="s">
        <v>110</v>
      </c>
      <c r="J115" s="74" t="s">
        <v>109</v>
      </c>
      <c r="K115" s="74" t="s">
        <v>110</v>
      </c>
      <c r="L115" s="74" t="s">
        <v>109</v>
      </c>
      <c r="M115" s="74" t="s">
        <v>110</v>
      </c>
      <c r="N115" s="74" t="s">
        <v>109</v>
      </c>
      <c r="O115" s="74" t="s">
        <v>110</v>
      </c>
      <c r="P115" s="74" t="s">
        <v>109</v>
      </c>
      <c r="Q115" s="74" t="s">
        <v>110</v>
      </c>
      <c r="R115" s="317"/>
      <c r="S115" s="318"/>
      <c r="T115" s="318"/>
      <c r="U115" s="318"/>
      <c r="V115" s="318"/>
      <c r="W115" s="318"/>
      <c r="X115" s="319"/>
      <c r="Y115" s="316"/>
      <c r="Z115" s="743"/>
      <c r="AA115" s="320"/>
    </row>
    <row r="116" spans="2:27" ht="30" x14ac:dyDescent="0.25">
      <c r="B116" s="321" t="s">
        <v>141</v>
      </c>
      <c r="C116" s="322"/>
      <c r="D116" s="75" t="s">
        <v>116</v>
      </c>
      <c r="E116" s="75">
        <v>1</v>
      </c>
      <c r="F116" s="78"/>
      <c r="G116" s="78"/>
      <c r="H116" s="75">
        <v>0</v>
      </c>
      <c r="I116" s="75">
        <v>0</v>
      </c>
      <c r="J116" s="78"/>
      <c r="K116" s="78"/>
      <c r="L116" s="75">
        <v>0</v>
      </c>
      <c r="M116" s="75">
        <v>0</v>
      </c>
      <c r="N116" s="75">
        <v>1</v>
      </c>
      <c r="O116" s="75">
        <v>100</v>
      </c>
      <c r="P116" s="75">
        <v>2</v>
      </c>
      <c r="Q116" s="75">
        <f>(P116*O116)/N116</f>
        <v>200</v>
      </c>
      <c r="R116" s="505" t="s">
        <v>142</v>
      </c>
      <c r="S116" s="506"/>
      <c r="T116" s="506"/>
      <c r="U116" s="506"/>
      <c r="V116" s="506"/>
      <c r="W116" s="506"/>
      <c r="X116" s="322"/>
      <c r="Y116" s="793" t="s">
        <v>114</v>
      </c>
      <c r="Z116" s="794"/>
      <c r="AA116" s="795"/>
    </row>
    <row r="117" spans="2:27" ht="30" x14ac:dyDescent="0.25">
      <c r="B117" s="546" t="s">
        <v>143</v>
      </c>
      <c r="C117" s="299"/>
      <c r="D117" s="97" t="s">
        <v>133</v>
      </c>
      <c r="E117" s="75">
        <v>1</v>
      </c>
      <c r="F117" s="75"/>
      <c r="G117" s="75"/>
      <c r="H117" s="75">
        <v>0</v>
      </c>
      <c r="I117" s="75">
        <v>0</v>
      </c>
      <c r="J117" s="75"/>
      <c r="K117" s="75"/>
      <c r="L117" s="75">
        <v>0</v>
      </c>
      <c r="M117" s="75">
        <v>0</v>
      </c>
      <c r="N117" s="75">
        <v>1</v>
      </c>
      <c r="O117" s="75">
        <v>100</v>
      </c>
      <c r="P117" s="75">
        <v>1</v>
      </c>
      <c r="Q117" s="75">
        <v>100</v>
      </c>
      <c r="R117" s="505" t="s">
        <v>134</v>
      </c>
      <c r="S117" s="506"/>
      <c r="T117" s="506"/>
      <c r="U117" s="506"/>
      <c r="V117" s="506"/>
      <c r="W117" s="506"/>
      <c r="X117" s="322"/>
      <c r="Y117" s="793" t="s">
        <v>114</v>
      </c>
      <c r="Z117" s="794"/>
      <c r="AA117" s="795"/>
    </row>
    <row r="118" spans="2:27" x14ac:dyDescent="0.25">
      <c r="B118" s="767"/>
      <c r="C118" s="503"/>
      <c r="D118" s="98"/>
      <c r="E118" s="99"/>
      <c r="F118" s="98"/>
      <c r="G118" s="98"/>
      <c r="H118" s="81"/>
      <c r="I118" s="81"/>
      <c r="J118" s="98"/>
      <c r="K118" s="98"/>
      <c r="L118" s="81"/>
      <c r="M118" s="81"/>
      <c r="N118" s="98"/>
      <c r="O118" s="98"/>
      <c r="P118" s="81"/>
      <c r="Q118" s="81"/>
      <c r="R118" s="629"/>
      <c r="S118" s="630"/>
      <c r="T118" s="630"/>
      <c r="U118" s="630"/>
      <c r="V118" s="630"/>
      <c r="W118" s="630"/>
      <c r="X118" s="631"/>
      <c r="Y118" s="771"/>
      <c r="Z118" s="772"/>
      <c r="AA118" s="773"/>
    </row>
    <row r="119" spans="2:27" x14ac:dyDescent="0.25">
      <c r="B119" s="626"/>
      <c r="C119" s="627"/>
      <c r="D119" s="105"/>
      <c r="E119" s="80"/>
      <c r="F119" s="81"/>
      <c r="G119" s="81"/>
      <c r="H119" s="81"/>
      <c r="I119" s="81"/>
      <c r="J119" s="81"/>
      <c r="K119" s="81"/>
      <c r="L119" s="81"/>
      <c r="M119" s="81"/>
      <c r="N119" s="81"/>
      <c r="O119" s="81"/>
      <c r="P119" s="81"/>
      <c r="Q119" s="81"/>
      <c r="R119" s="629"/>
      <c r="S119" s="630"/>
      <c r="T119" s="630"/>
      <c r="U119" s="630"/>
      <c r="V119" s="630"/>
      <c r="W119" s="630"/>
      <c r="X119" s="631"/>
      <c r="Y119" s="629"/>
      <c r="Z119" s="630"/>
      <c r="AA119" s="632"/>
    </row>
    <row r="120" spans="2:27" ht="15.75" thickBot="1" x14ac:dyDescent="0.3">
      <c r="B120" s="790"/>
      <c r="C120" s="582"/>
      <c r="D120" s="82"/>
      <c r="E120" s="82"/>
      <c r="F120" s="83"/>
      <c r="G120" s="83"/>
      <c r="H120" s="83"/>
      <c r="I120" s="83"/>
      <c r="J120" s="83"/>
      <c r="K120" s="83"/>
      <c r="L120" s="83"/>
      <c r="M120" s="83"/>
      <c r="N120" s="83"/>
      <c r="O120" s="83"/>
      <c r="P120" s="83"/>
      <c r="Q120" s="83"/>
      <c r="R120" s="541"/>
      <c r="S120" s="542"/>
      <c r="T120" s="542"/>
      <c r="U120" s="542"/>
      <c r="V120" s="542"/>
      <c r="W120" s="542"/>
      <c r="X120" s="543"/>
      <c r="Y120" s="541"/>
      <c r="Z120" s="542"/>
      <c r="AA120" s="544"/>
    </row>
    <row r="121" spans="2:27" ht="15.75" thickBot="1" x14ac:dyDescent="0.3">
      <c r="B121" s="285" t="s">
        <v>118</v>
      </c>
      <c r="C121" s="791"/>
      <c r="D121" s="791"/>
      <c r="E121" s="791"/>
      <c r="F121" s="791"/>
      <c r="G121" s="791"/>
      <c r="H121" s="791"/>
      <c r="I121" s="791"/>
      <c r="J121" s="791"/>
      <c r="K121" s="791"/>
      <c r="L121" s="791"/>
      <c r="M121" s="791"/>
      <c r="N121" s="791"/>
      <c r="O121" s="791"/>
      <c r="P121" s="791"/>
      <c r="Q121" s="791"/>
      <c r="R121" s="791"/>
      <c r="S121" s="791"/>
      <c r="T121" s="791"/>
      <c r="U121" s="791"/>
      <c r="V121" s="791"/>
      <c r="W121" s="791"/>
      <c r="X121" s="791"/>
      <c r="Y121" s="791"/>
      <c r="Z121" s="791"/>
      <c r="AA121" s="792"/>
    </row>
    <row r="122" spans="2:27" ht="15.75" thickBot="1" x14ac:dyDescent="0.3">
      <c r="B122" s="288"/>
      <c r="C122" s="289"/>
      <c r="D122" s="289"/>
      <c r="E122" s="289"/>
      <c r="F122" s="289"/>
      <c r="G122" s="289"/>
      <c r="H122" s="289"/>
      <c r="I122" s="289"/>
      <c r="J122" s="289"/>
      <c r="K122" s="289"/>
      <c r="L122" s="289"/>
      <c r="M122" s="289"/>
      <c r="N122" s="289"/>
      <c r="O122" s="289"/>
      <c r="P122" s="289"/>
      <c r="Q122" s="289"/>
      <c r="R122" s="289"/>
      <c r="S122" s="289"/>
      <c r="T122" s="289"/>
      <c r="U122" s="289"/>
      <c r="V122" s="289"/>
      <c r="W122" s="289"/>
      <c r="X122" s="289"/>
      <c r="Y122" s="289"/>
      <c r="Z122" s="289"/>
      <c r="AA122" s="290"/>
    </row>
    <row r="123" spans="2:27" x14ac:dyDescent="0.25">
      <c r="B123" s="63"/>
      <c r="C123" s="64"/>
      <c r="D123" s="64"/>
      <c r="E123" s="64"/>
      <c r="F123" s="64"/>
      <c r="G123" s="64"/>
      <c r="H123" s="64"/>
      <c r="I123" s="64"/>
      <c r="J123" s="64"/>
      <c r="K123" s="64"/>
      <c r="L123" s="64"/>
      <c r="M123" s="64"/>
      <c r="N123" s="64"/>
      <c r="O123" s="64"/>
      <c r="P123" s="64"/>
      <c r="Q123" s="64"/>
      <c r="R123" s="64"/>
      <c r="S123" s="64"/>
      <c r="T123" s="64"/>
      <c r="U123" s="64"/>
      <c r="V123" s="64"/>
      <c r="W123" s="64"/>
      <c r="X123" s="64"/>
      <c r="Y123" s="64"/>
      <c r="Z123" s="64"/>
      <c r="AA123" s="65"/>
    </row>
    <row r="124" spans="2:27" x14ac:dyDescent="0.25">
      <c r="B124" s="63"/>
      <c r="C124" s="64"/>
      <c r="D124" s="64"/>
      <c r="E124" s="64"/>
      <c r="F124" s="64"/>
      <c r="G124" s="64"/>
      <c r="H124" s="64"/>
      <c r="I124" s="64"/>
      <c r="J124" s="64"/>
      <c r="K124" s="64"/>
      <c r="L124" s="64"/>
      <c r="M124" s="64"/>
      <c r="N124" s="64"/>
      <c r="O124" s="64"/>
      <c r="P124" s="64"/>
      <c r="Q124" s="64"/>
      <c r="R124" s="64"/>
      <c r="S124" s="64"/>
      <c r="T124" s="64"/>
      <c r="U124" s="64"/>
      <c r="V124" s="64"/>
      <c r="W124" s="64"/>
      <c r="X124" s="64"/>
      <c r="Y124" s="64"/>
      <c r="Z124" s="64"/>
      <c r="AA124" s="65"/>
    </row>
    <row r="125" spans="2:27" x14ac:dyDescent="0.25">
      <c r="B125" s="291" t="s">
        <v>63</v>
      </c>
      <c r="C125" s="292"/>
      <c r="D125" s="292"/>
      <c r="E125" s="292"/>
      <c r="F125" s="64"/>
      <c r="G125" s="64"/>
      <c r="H125" s="64"/>
      <c r="I125" s="64"/>
      <c r="J125" s="64"/>
      <c r="K125" s="64"/>
      <c r="L125" s="64"/>
      <c r="M125" s="64"/>
      <c r="N125" s="64"/>
      <c r="O125" s="64"/>
      <c r="P125" s="292" t="s">
        <v>119</v>
      </c>
      <c r="Q125" s="292"/>
      <c r="R125" s="292"/>
      <c r="S125" s="292"/>
      <c r="T125" s="292"/>
      <c r="U125" s="292"/>
      <c r="V125" s="292"/>
      <c r="W125" s="292"/>
      <c r="X125" s="292"/>
      <c r="Y125" s="292"/>
      <c r="Z125" s="292"/>
      <c r="AA125" s="293"/>
    </row>
    <row r="126" spans="2:27" x14ac:dyDescent="0.25">
      <c r="B126" s="294" t="s">
        <v>64</v>
      </c>
      <c r="C126" s="295"/>
      <c r="D126" s="295"/>
      <c r="E126" s="295"/>
      <c r="F126" s="64"/>
      <c r="G126" s="64"/>
      <c r="H126" s="64"/>
      <c r="I126" s="64"/>
      <c r="J126" s="64"/>
      <c r="K126" s="64"/>
      <c r="L126" s="64"/>
      <c r="M126" s="64"/>
      <c r="N126" s="64"/>
      <c r="O126" s="64"/>
      <c r="P126" s="296" t="s">
        <v>120</v>
      </c>
      <c r="Q126" s="296"/>
      <c r="R126" s="296"/>
      <c r="S126" s="296"/>
      <c r="T126" s="296"/>
      <c r="U126" s="296"/>
      <c r="V126" s="296"/>
      <c r="W126" s="296"/>
      <c r="X126" s="296"/>
      <c r="Y126" s="296"/>
      <c r="Z126" s="296"/>
      <c r="AA126" s="297"/>
    </row>
    <row r="127" spans="2:27" x14ac:dyDescent="0.25">
      <c r="B127" s="84"/>
      <c r="C127" s="85"/>
      <c r="D127" s="85"/>
      <c r="E127" s="85"/>
      <c r="F127" s="64"/>
      <c r="G127" s="64"/>
      <c r="H127" s="64"/>
      <c r="I127" s="64"/>
      <c r="J127" s="64"/>
      <c r="K127" s="64"/>
      <c r="L127" s="64"/>
      <c r="M127" s="64"/>
      <c r="N127" s="64"/>
      <c r="O127" s="64"/>
      <c r="P127" s="86"/>
      <c r="Q127" s="86"/>
      <c r="R127" s="86"/>
      <c r="S127" s="86"/>
      <c r="T127" s="86"/>
      <c r="U127" s="86"/>
      <c r="V127" s="86"/>
      <c r="W127" s="86"/>
      <c r="X127" s="86"/>
      <c r="Y127" s="86"/>
      <c r="Z127" s="86"/>
      <c r="AA127" s="87"/>
    </row>
    <row r="128" spans="2:27" ht="15.75" thickBot="1" x14ac:dyDescent="0.3">
      <c r="B128" s="88"/>
      <c r="C128" s="89"/>
      <c r="D128" s="89"/>
      <c r="E128" s="89"/>
      <c r="F128" s="89"/>
      <c r="G128" s="89"/>
      <c r="H128" s="89"/>
      <c r="I128" s="89"/>
      <c r="J128" s="89"/>
      <c r="K128" s="89"/>
      <c r="L128" s="89"/>
      <c r="M128" s="89"/>
      <c r="N128" s="89"/>
      <c r="O128" s="89"/>
      <c r="P128" s="89"/>
      <c r="Q128" s="89"/>
      <c r="R128" s="89"/>
      <c r="S128" s="89"/>
      <c r="T128" s="89"/>
      <c r="U128" s="89"/>
      <c r="V128" s="89"/>
      <c r="W128" s="89"/>
      <c r="X128" s="89"/>
      <c r="Y128" s="89"/>
      <c r="Z128" s="89"/>
      <c r="AA128" s="90"/>
    </row>
    <row r="129" spans="2:27" ht="15.75" thickTop="1" x14ac:dyDescent="0.25">
      <c r="B129" s="91"/>
      <c r="C129" s="91"/>
      <c r="D129" s="91"/>
      <c r="E129" s="91"/>
      <c r="F129" s="91"/>
      <c r="G129" s="91"/>
      <c r="H129" s="91"/>
      <c r="I129" s="91"/>
      <c r="J129" s="91"/>
      <c r="K129" s="91"/>
      <c r="L129" s="91"/>
      <c r="M129" s="91"/>
      <c r="N129" s="91"/>
      <c r="O129" s="91"/>
      <c r="P129" s="91"/>
      <c r="Q129" s="91"/>
      <c r="R129" s="91"/>
      <c r="S129" s="91"/>
      <c r="T129" s="91"/>
      <c r="U129" s="91"/>
      <c r="V129" s="91"/>
      <c r="W129" s="91"/>
      <c r="X129" s="91"/>
      <c r="Y129" s="91"/>
      <c r="Z129" s="91"/>
      <c r="AA129" s="91"/>
    </row>
  </sheetData>
  <mergeCells count="279">
    <mergeCell ref="B1:AA1"/>
    <mergeCell ref="B3:AA3"/>
    <mergeCell ref="B5:AA5"/>
    <mergeCell ref="B7:O10"/>
    <mergeCell ref="P7:W8"/>
    <mergeCell ref="X7:AA8"/>
    <mergeCell ref="P9:W10"/>
    <mergeCell ref="X9:AA10"/>
    <mergeCell ref="B11:AA12"/>
    <mergeCell ref="B13:AA13"/>
    <mergeCell ref="B14:AA14"/>
    <mergeCell ref="B15:AA15"/>
    <mergeCell ref="B16:AA16"/>
    <mergeCell ref="E17:I17"/>
    <mergeCell ref="J17:U17"/>
    <mergeCell ref="V17:AA18"/>
    <mergeCell ref="B18:B20"/>
    <mergeCell ref="C18:C20"/>
    <mergeCell ref="V19:X19"/>
    <mergeCell ref="Y19:AA19"/>
    <mergeCell ref="J20:L20"/>
    <mergeCell ref="M20:O20"/>
    <mergeCell ref="P20:R20"/>
    <mergeCell ref="S20:U20"/>
    <mergeCell ref="V20:X20"/>
    <mergeCell ref="Y20:AA20"/>
    <mergeCell ref="D18:D20"/>
    <mergeCell ref="E18:I20"/>
    <mergeCell ref="J18:O18"/>
    <mergeCell ref="P18:U18"/>
    <mergeCell ref="J19:L19"/>
    <mergeCell ref="M19:O19"/>
    <mergeCell ref="P19:R19"/>
    <mergeCell ref="S19:U19"/>
    <mergeCell ref="E21:I21"/>
    <mergeCell ref="J21:U21"/>
    <mergeCell ref="V21:AA22"/>
    <mergeCell ref="B22:B24"/>
    <mergeCell ref="C22:C24"/>
    <mergeCell ref="D22:D24"/>
    <mergeCell ref="E22:I24"/>
    <mergeCell ref="J22:O22"/>
    <mergeCell ref="P22:U22"/>
    <mergeCell ref="J23:L23"/>
    <mergeCell ref="M23:O23"/>
    <mergeCell ref="P23:R23"/>
    <mergeCell ref="S23:U23"/>
    <mergeCell ref="V23:X23"/>
    <mergeCell ref="Y23:AA23"/>
    <mergeCell ref="J24:L24"/>
    <mergeCell ref="M24:O24"/>
    <mergeCell ref="P24:R24"/>
    <mergeCell ref="S24:U24"/>
    <mergeCell ref="V24:X24"/>
    <mergeCell ref="J28:M28"/>
    <mergeCell ref="N28:Q28"/>
    <mergeCell ref="F29:G29"/>
    <mergeCell ref="H29:I29"/>
    <mergeCell ref="J29:K29"/>
    <mergeCell ref="L29:M29"/>
    <mergeCell ref="N29:O29"/>
    <mergeCell ref="P29:Q29"/>
    <mergeCell ref="Y24:AA24"/>
    <mergeCell ref="C25:AA25"/>
    <mergeCell ref="B26:AA26"/>
    <mergeCell ref="B27:C29"/>
    <mergeCell ref="D27:D29"/>
    <mergeCell ref="E27:E29"/>
    <mergeCell ref="F27:Q27"/>
    <mergeCell ref="R27:X29"/>
    <mergeCell ref="Y27:AA29"/>
    <mergeCell ref="F28:I28"/>
    <mergeCell ref="B33:C33"/>
    <mergeCell ref="R33:X33"/>
    <mergeCell ref="Y33:AA33"/>
    <mergeCell ref="B34:C34"/>
    <mergeCell ref="R34:X34"/>
    <mergeCell ref="Y34:AA34"/>
    <mergeCell ref="R30:X30"/>
    <mergeCell ref="Y30:AA30"/>
    <mergeCell ref="B31:C31"/>
    <mergeCell ref="R31:X31"/>
    <mergeCell ref="Y31:AA31"/>
    <mergeCell ref="B32:C32"/>
    <mergeCell ref="R32:X32"/>
    <mergeCell ref="Y32:AA32"/>
    <mergeCell ref="B43:AA43"/>
    <mergeCell ref="B45:AA45"/>
    <mergeCell ref="B47:AA47"/>
    <mergeCell ref="B49:O52"/>
    <mergeCell ref="P49:W50"/>
    <mergeCell ref="X49:AA50"/>
    <mergeCell ref="P51:W52"/>
    <mergeCell ref="X51:AA52"/>
    <mergeCell ref="B35:AA35"/>
    <mergeCell ref="B36:AA36"/>
    <mergeCell ref="B37:E37"/>
    <mergeCell ref="P37:AA37"/>
    <mergeCell ref="B38:E38"/>
    <mergeCell ref="P38:AA38"/>
    <mergeCell ref="B53:AA54"/>
    <mergeCell ref="B55:AA55"/>
    <mergeCell ref="B56:AA56"/>
    <mergeCell ref="B57:AA57"/>
    <mergeCell ref="B58:AA58"/>
    <mergeCell ref="E59:I59"/>
    <mergeCell ref="J59:U59"/>
    <mergeCell ref="V59:AA60"/>
    <mergeCell ref="B60:B62"/>
    <mergeCell ref="C60:C62"/>
    <mergeCell ref="V61:X61"/>
    <mergeCell ref="Y61:AA61"/>
    <mergeCell ref="J62:L62"/>
    <mergeCell ref="M62:O62"/>
    <mergeCell ref="P62:R62"/>
    <mergeCell ref="S62:U62"/>
    <mergeCell ref="V62:X62"/>
    <mergeCell ref="Y62:AA62"/>
    <mergeCell ref="D60:D62"/>
    <mergeCell ref="E60:I62"/>
    <mergeCell ref="J60:O60"/>
    <mergeCell ref="P60:U60"/>
    <mergeCell ref="J61:L61"/>
    <mergeCell ref="M61:O61"/>
    <mergeCell ref="P61:R61"/>
    <mergeCell ref="S61:U61"/>
    <mergeCell ref="E63:I63"/>
    <mergeCell ref="J63:U63"/>
    <mergeCell ref="V63:AA64"/>
    <mergeCell ref="B64:B66"/>
    <mergeCell ref="C64:C66"/>
    <mergeCell ref="D64:D66"/>
    <mergeCell ref="E64:I66"/>
    <mergeCell ref="J64:O64"/>
    <mergeCell ref="P64:U64"/>
    <mergeCell ref="J65:L65"/>
    <mergeCell ref="M65:O65"/>
    <mergeCell ref="P65:R65"/>
    <mergeCell ref="S65:U65"/>
    <mergeCell ref="V65:X65"/>
    <mergeCell ref="Y65:AA65"/>
    <mergeCell ref="J66:L66"/>
    <mergeCell ref="M66:O66"/>
    <mergeCell ref="P66:R66"/>
    <mergeCell ref="S66:U66"/>
    <mergeCell ref="V66:X66"/>
    <mergeCell ref="J70:M70"/>
    <mergeCell ref="N70:Q70"/>
    <mergeCell ref="F71:G71"/>
    <mergeCell ref="H71:I71"/>
    <mergeCell ref="J71:K71"/>
    <mergeCell ref="L71:M71"/>
    <mergeCell ref="N71:O71"/>
    <mergeCell ref="P71:Q71"/>
    <mergeCell ref="Y66:AA66"/>
    <mergeCell ref="C67:AA67"/>
    <mergeCell ref="B68:AA68"/>
    <mergeCell ref="B69:C71"/>
    <mergeCell ref="D69:D71"/>
    <mergeCell ref="E69:E71"/>
    <mergeCell ref="F69:Q69"/>
    <mergeCell ref="R69:X71"/>
    <mergeCell ref="Y69:AA71"/>
    <mergeCell ref="F70:I70"/>
    <mergeCell ref="B75:C75"/>
    <mergeCell ref="R75:X75"/>
    <mergeCell ref="Y75:AA75"/>
    <mergeCell ref="B76:C76"/>
    <mergeCell ref="R76:X76"/>
    <mergeCell ref="Y76:AA76"/>
    <mergeCell ref="R72:X72"/>
    <mergeCell ref="Y72:AA72"/>
    <mergeCell ref="B73:C73"/>
    <mergeCell ref="R73:X73"/>
    <mergeCell ref="Y73:AA73"/>
    <mergeCell ref="B74:C74"/>
    <mergeCell ref="R74:X74"/>
    <mergeCell ref="Y74:AA74"/>
    <mergeCell ref="B86:AA86"/>
    <mergeCell ref="B88:AA88"/>
    <mergeCell ref="B90:AA90"/>
    <mergeCell ref="B92:O95"/>
    <mergeCell ref="P92:W93"/>
    <mergeCell ref="X92:AA93"/>
    <mergeCell ref="P94:W95"/>
    <mergeCell ref="X94:AA95"/>
    <mergeCell ref="B77:AA77"/>
    <mergeCell ref="B78:AA78"/>
    <mergeCell ref="B80:E80"/>
    <mergeCell ref="P80:AA80"/>
    <mergeCell ref="B81:E81"/>
    <mergeCell ref="P81:AA81"/>
    <mergeCell ref="B96:AA97"/>
    <mergeCell ref="B98:AA98"/>
    <mergeCell ref="B99:AA99"/>
    <mergeCell ref="B100:AA100"/>
    <mergeCell ref="B101:AA101"/>
    <mergeCell ref="E102:I102"/>
    <mergeCell ref="J102:U102"/>
    <mergeCell ref="V102:AA103"/>
    <mergeCell ref="B103:B105"/>
    <mergeCell ref="C103:C105"/>
    <mergeCell ref="V104:X104"/>
    <mergeCell ref="Y104:AA104"/>
    <mergeCell ref="J105:L105"/>
    <mergeCell ref="M105:O105"/>
    <mergeCell ref="P105:R105"/>
    <mergeCell ref="S105:U105"/>
    <mergeCell ref="V105:X105"/>
    <mergeCell ref="Y105:AA105"/>
    <mergeCell ref="D103:D105"/>
    <mergeCell ref="E103:I105"/>
    <mergeCell ref="J103:O103"/>
    <mergeCell ref="P103:U103"/>
    <mergeCell ref="J104:L104"/>
    <mergeCell ref="M104:O104"/>
    <mergeCell ref="P104:R104"/>
    <mergeCell ref="S104:U104"/>
    <mergeCell ref="E106:I106"/>
    <mergeCell ref="J106:U106"/>
    <mergeCell ref="V106:AA107"/>
    <mergeCell ref="B107:B109"/>
    <mergeCell ref="C107:C109"/>
    <mergeCell ref="D107:D109"/>
    <mergeCell ref="E107:I109"/>
    <mergeCell ref="J107:O107"/>
    <mergeCell ref="P107:U107"/>
    <mergeCell ref="J108:L108"/>
    <mergeCell ref="M108:O108"/>
    <mergeCell ref="P108:R108"/>
    <mergeCell ref="S108:U108"/>
    <mergeCell ref="V108:X108"/>
    <mergeCell ref="Y108:AA108"/>
    <mergeCell ref="J109:L109"/>
    <mergeCell ref="M109:O109"/>
    <mergeCell ref="P109:R109"/>
    <mergeCell ref="S109:U109"/>
    <mergeCell ref="V109:X109"/>
    <mergeCell ref="J113:M113"/>
    <mergeCell ref="N113:Q113"/>
    <mergeCell ref="F114:G114"/>
    <mergeCell ref="H114:I114"/>
    <mergeCell ref="J114:K114"/>
    <mergeCell ref="L114:M114"/>
    <mergeCell ref="N114:O114"/>
    <mergeCell ref="P114:Q114"/>
    <mergeCell ref="Y109:AA109"/>
    <mergeCell ref="C110:AA110"/>
    <mergeCell ref="B111:AA111"/>
    <mergeCell ref="B112:C114"/>
    <mergeCell ref="D112:D114"/>
    <mergeCell ref="E112:E114"/>
    <mergeCell ref="F112:Q112"/>
    <mergeCell ref="R112:X114"/>
    <mergeCell ref="Y112:AA114"/>
    <mergeCell ref="F113:I113"/>
    <mergeCell ref="B118:C118"/>
    <mergeCell ref="R118:X118"/>
    <mergeCell ref="Y118:AA118"/>
    <mergeCell ref="B119:C119"/>
    <mergeCell ref="R119:X119"/>
    <mergeCell ref="Y119:AA119"/>
    <mergeCell ref="R115:X115"/>
    <mergeCell ref="Y115:AA115"/>
    <mergeCell ref="B116:C116"/>
    <mergeCell ref="R116:X116"/>
    <mergeCell ref="Y116:AA116"/>
    <mergeCell ref="B117:C117"/>
    <mergeCell ref="R117:X117"/>
    <mergeCell ref="Y117:AA117"/>
    <mergeCell ref="B126:E126"/>
    <mergeCell ref="P126:AA126"/>
    <mergeCell ref="B120:C120"/>
    <mergeCell ref="R120:X120"/>
    <mergeCell ref="Y120:AA120"/>
    <mergeCell ref="B121:AA121"/>
    <mergeCell ref="B122:AA122"/>
    <mergeCell ref="B125:E125"/>
    <mergeCell ref="P125:AA125"/>
  </mergeCells>
  <dataValidations count="4">
    <dataValidation type="list" allowBlank="1" showInputMessage="1" showErrorMessage="1" sqref="B103 B107">
      <formula1>$AX$7:$AX$8</formula1>
    </dataValidation>
    <dataValidation type="list" allowBlank="1" showInputMessage="1" showErrorMessage="1" sqref="B60 B64">
      <formula1>$AX$11:$AX$14</formula1>
    </dataValidation>
    <dataValidation type="list" allowBlank="1" showInputMessage="1" showErrorMessage="1" sqref="X9:AA10 X51:AA52 X94:AA95">
      <formula1>$AX$22:$AX$26</formula1>
    </dataValidation>
    <dataValidation type="list" allowBlank="1" showInputMessage="1" showErrorMessage="1" sqref="B18 B22 AX17">
      <formula1>INDICADOR</formula1>
    </dataValidation>
  </dataValidation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pageSetUpPr fitToPage="1"/>
  </sheetPr>
  <dimension ref="A1:G178"/>
  <sheetViews>
    <sheetView workbookViewId="0">
      <selection activeCell="I11" sqref="I11"/>
    </sheetView>
  </sheetViews>
  <sheetFormatPr baseColWidth="10" defaultRowHeight="15" x14ac:dyDescent="0.25"/>
  <cols>
    <col min="1" max="1" width="35.28515625" customWidth="1"/>
    <col min="2" max="6" width="10" customWidth="1"/>
    <col min="7" max="7" width="19.7109375" customWidth="1"/>
  </cols>
  <sheetData>
    <row r="1" spans="1:7" s="1" customFormat="1" ht="15.75" thickBot="1" x14ac:dyDescent="0.3"/>
    <row r="2" spans="1:7" ht="30" customHeight="1" x14ac:dyDescent="0.25">
      <c r="A2" s="862" t="s">
        <v>71</v>
      </c>
      <c r="B2" s="863"/>
      <c r="C2" s="863"/>
      <c r="D2" s="863"/>
      <c r="E2" s="863"/>
      <c r="F2" s="863"/>
      <c r="G2" s="864"/>
    </row>
    <row r="3" spans="1:7" ht="26.25" customHeight="1" x14ac:dyDescent="0.25">
      <c r="A3" s="272" t="s">
        <v>73</v>
      </c>
      <c r="B3" s="273"/>
      <c r="C3" s="273"/>
      <c r="D3" s="273"/>
      <c r="E3" s="273"/>
      <c r="F3" s="273"/>
      <c r="G3" s="274"/>
    </row>
    <row r="4" spans="1:7" ht="16.5" customHeight="1" thickBot="1" x14ac:dyDescent="0.3">
      <c r="A4" s="275" t="s">
        <v>72</v>
      </c>
      <c r="B4" s="276"/>
      <c r="C4" s="276"/>
      <c r="D4" s="276"/>
      <c r="E4" s="276"/>
      <c r="F4" s="276"/>
      <c r="G4" s="277"/>
    </row>
    <row r="5" spans="1:7" s="1" customFormat="1" ht="5.25" customHeight="1" thickBot="1" x14ac:dyDescent="0.3">
      <c r="A5" s="2"/>
      <c r="B5" s="2"/>
      <c r="C5" s="2"/>
      <c r="D5" s="2"/>
      <c r="E5" s="2"/>
      <c r="F5" s="2"/>
      <c r="G5" s="2"/>
    </row>
    <row r="6" spans="1:7" s="1" customFormat="1" ht="18.75" customHeight="1" thickBot="1" x14ac:dyDescent="0.3">
      <c r="A6" s="57" t="s">
        <v>57</v>
      </c>
      <c r="B6" s="58" t="s">
        <v>44</v>
      </c>
      <c r="C6" s="58" t="s">
        <v>45</v>
      </c>
      <c r="D6" s="58" t="s">
        <v>49</v>
      </c>
      <c r="E6" s="58" t="s">
        <v>50</v>
      </c>
      <c r="F6" s="58" t="s">
        <v>47</v>
      </c>
      <c r="G6" s="59" t="s">
        <v>46</v>
      </c>
    </row>
    <row r="7" spans="1:7" s="1" customFormat="1" ht="23.25" customHeight="1" x14ac:dyDescent="0.25">
      <c r="A7" s="22"/>
      <c r="B7" s="23"/>
      <c r="C7" s="23"/>
      <c r="D7" s="23"/>
      <c r="E7" s="23"/>
      <c r="F7" s="23"/>
      <c r="G7" s="24"/>
    </row>
    <row r="8" spans="1:7" s="1" customFormat="1" ht="23.25" customHeight="1" x14ac:dyDescent="0.25">
      <c r="A8" s="4"/>
      <c r="B8" s="5"/>
      <c r="C8" s="5"/>
      <c r="D8" s="5"/>
      <c r="E8" s="5"/>
      <c r="F8" s="5"/>
      <c r="G8" s="6"/>
    </row>
    <row r="9" spans="1:7" s="1" customFormat="1" ht="23.25" customHeight="1" x14ac:dyDescent="0.25">
      <c r="A9" s="4"/>
      <c r="B9" s="5"/>
      <c r="C9" s="5"/>
      <c r="D9" s="5"/>
      <c r="E9" s="5"/>
      <c r="F9" s="5"/>
      <c r="G9" s="6"/>
    </row>
    <row r="10" spans="1:7" s="1" customFormat="1" ht="23.25" customHeight="1" x14ac:dyDescent="0.25">
      <c r="A10" s="4"/>
      <c r="B10" s="5"/>
      <c r="C10" s="282" t="s">
        <v>56</v>
      </c>
      <c r="D10" s="283"/>
      <c r="E10" s="283"/>
      <c r="F10" s="284"/>
      <c r="G10" s="6"/>
    </row>
    <row r="11" spans="1:7" s="1" customFormat="1" ht="23.25" customHeight="1" x14ac:dyDescent="0.25">
      <c r="A11" s="4"/>
      <c r="B11" s="5"/>
      <c r="C11" s="5"/>
      <c r="D11" s="5"/>
      <c r="E11" s="5"/>
      <c r="F11" s="5"/>
      <c r="G11" s="6"/>
    </row>
    <row r="12" spans="1:7" s="1" customFormat="1" ht="23.25" customHeight="1" x14ac:dyDescent="0.25">
      <c r="A12" s="4"/>
      <c r="B12" s="5"/>
      <c r="C12" s="5"/>
      <c r="D12" s="5"/>
      <c r="E12" s="5"/>
      <c r="F12" s="5"/>
      <c r="G12" s="6"/>
    </row>
    <row r="13" spans="1:7" s="1" customFormat="1" ht="23.25" customHeight="1" x14ac:dyDescent="0.25">
      <c r="A13" s="4"/>
      <c r="B13" s="5"/>
      <c r="C13" s="5"/>
      <c r="D13" s="5"/>
      <c r="E13" s="5"/>
      <c r="F13" s="5"/>
      <c r="G13" s="6"/>
    </row>
    <row r="14" spans="1:7" s="1" customFormat="1" ht="23.25" customHeight="1" x14ac:dyDescent="0.25">
      <c r="A14" s="4"/>
      <c r="B14" s="5"/>
      <c r="C14" s="5"/>
      <c r="D14" s="5"/>
      <c r="E14" s="5"/>
      <c r="F14" s="5"/>
      <c r="G14" s="6"/>
    </row>
    <row r="15" spans="1:7" s="1" customFormat="1" ht="23.25" customHeight="1" thickBot="1" x14ac:dyDescent="0.3">
      <c r="A15" s="7"/>
      <c r="B15" s="8"/>
      <c r="C15" s="8"/>
      <c r="D15" s="8"/>
      <c r="E15" s="8"/>
      <c r="F15" s="8"/>
      <c r="G15" s="9"/>
    </row>
    <row r="16" spans="1:7" s="1" customFormat="1" ht="15.75" thickBot="1" x14ac:dyDescent="0.3">
      <c r="A16" s="2"/>
      <c r="B16" s="2"/>
      <c r="C16" s="2"/>
      <c r="D16" s="2"/>
      <c r="E16" s="2"/>
      <c r="F16" s="2"/>
      <c r="G16" s="2"/>
    </row>
    <row r="17" spans="1:7" s="1" customFormat="1" x14ac:dyDescent="0.25">
      <c r="A17" s="10"/>
      <c r="B17" s="11"/>
      <c r="C17" s="11"/>
      <c r="D17" s="11"/>
      <c r="E17" s="11"/>
      <c r="F17" s="11"/>
      <c r="G17" s="12"/>
    </row>
    <row r="18" spans="1:7" s="1" customFormat="1" x14ac:dyDescent="0.25">
      <c r="A18" s="13"/>
      <c r="B18" s="14"/>
      <c r="C18" s="14"/>
      <c r="D18" s="14"/>
      <c r="E18" s="14"/>
      <c r="F18" s="14"/>
      <c r="G18" s="15"/>
    </row>
    <row r="19" spans="1:7" s="1" customFormat="1" x14ac:dyDescent="0.25">
      <c r="A19" s="16"/>
      <c r="B19" s="17"/>
      <c r="C19" s="14"/>
      <c r="D19" s="14"/>
      <c r="E19" s="17"/>
      <c r="F19" s="17"/>
      <c r="G19" s="18"/>
    </row>
    <row r="20" spans="1:7" s="1" customFormat="1" x14ac:dyDescent="0.25">
      <c r="A20" s="278" t="s">
        <v>51</v>
      </c>
      <c r="B20" s="279"/>
      <c r="C20" s="14"/>
      <c r="D20" s="14"/>
      <c r="E20" s="267" t="s">
        <v>59</v>
      </c>
      <c r="F20" s="267"/>
      <c r="G20" s="268"/>
    </row>
    <row r="21" spans="1:7" s="1" customFormat="1" x14ac:dyDescent="0.25">
      <c r="A21" s="280" t="s">
        <v>52</v>
      </c>
      <c r="B21" s="281"/>
      <c r="C21" s="14"/>
      <c r="D21" s="14"/>
      <c r="E21" s="267" t="s">
        <v>58</v>
      </c>
      <c r="F21" s="267"/>
      <c r="G21" s="268"/>
    </row>
    <row r="22" spans="1:7" s="1" customFormat="1" x14ac:dyDescent="0.25">
      <c r="A22" s="13"/>
      <c r="B22" s="14"/>
      <c r="C22" s="14"/>
      <c r="D22" s="14"/>
      <c r="E22" s="14"/>
      <c r="F22" s="14"/>
      <c r="G22" s="15"/>
    </row>
    <row r="23" spans="1:7" s="1" customFormat="1" ht="38.25" customHeight="1" x14ac:dyDescent="0.25">
      <c r="A23" s="264" t="s">
        <v>54</v>
      </c>
      <c r="B23" s="265"/>
      <c r="C23" s="265"/>
      <c r="D23" s="265"/>
      <c r="E23" s="265"/>
      <c r="F23" s="265"/>
      <c r="G23" s="266"/>
    </row>
    <row r="24" spans="1:7" s="1" customFormat="1" ht="15.75" thickBot="1" x14ac:dyDescent="0.3">
      <c r="A24" s="19"/>
      <c r="B24" s="20"/>
      <c r="C24" s="20"/>
      <c r="D24" s="20"/>
      <c r="E24" s="20"/>
      <c r="F24" s="20"/>
      <c r="G24" s="21"/>
    </row>
    <row r="25" spans="1:7" s="1" customFormat="1" x14ac:dyDescent="0.25"/>
    <row r="26" spans="1:7" s="1" customFormat="1" x14ac:dyDescent="0.25"/>
    <row r="27" spans="1:7" s="1" customFormat="1" x14ac:dyDescent="0.25"/>
    <row r="28" spans="1:7" s="1" customFormat="1" x14ac:dyDescent="0.25"/>
    <row r="29" spans="1:7" s="1" customFormat="1" x14ac:dyDescent="0.25"/>
    <row r="30" spans="1:7" s="1" customFormat="1" x14ac:dyDescent="0.25"/>
    <row r="31" spans="1:7" s="1" customFormat="1" x14ac:dyDescent="0.25"/>
    <row r="32" spans="1:7" s="1" customFormat="1" x14ac:dyDescent="0.25"/>
    <row r="33" s="1" customFormat="1" x14ac:dyDescent="0.25"/>
    <row r="34" s="1" customFormat="1" x14ac:dyDescent="0.25"/>
    <row r="35" s="1" customFormat="1" x14ac:dyDescent="0.25"/>
    <row r="36" s="1" customFormat="1" x14ac:dyDescent="0.25"/>
    <row r="37" s="1" customFormat="1" x14ac:dyDescent="0.25"/>
    <row r="38" s="1" customFormat="1" x14ac:dyDescent="0.25"/>
    <row r="39" s="1" customFormat="1" x14ac:dyDescent="0.25"/>
    <row r="40" s="1" customFormat="1" x14ac:dyDescent="0.25"/>
    <row r="41" s="1" customFormat="1" x14ac:dyDescent="0.25"/>
    <row r="42" s="1" customFormat="1" x14ac:dyDescent="0.25"/>
    <row r="43" s="1" customFormat="1" x14ac:dyDescent="0.25"/>
    <row r="44" s="1" customFormat="1" x14ac:dyDescent="0.25"/>
    <row r="45" s="1" customFormat="1" x14ac:dyDescent="0.25"/>
    <row r="46" s="1" customFormat="1" x14ac:dyDescent="0.25"/>
    <row r="47" s="1" customFormat="1" x14ac:dyDescent="0.25"/>
    <row r="48" s="1" customFormat="1" x14ac:dyDescent="0.25"/>
    <row r="49" s="1" customFormat="1" x14ac:dyDescent="0.25"/>
    <row r="50" s="1" customFormat="1" x14ac:dyDescent="0.25"/>
    <row r="51" s="1" customFormat="1" x14ac:dyDescent="0.25"/>
    <row r="52" s="1" customFormat="1" x14ac:dyDescent="0.25"/>
    <row r="53" s="1" customFormat="1" x14ac:dyDescent="0.25"/>
    <row r="54" s="1" customFormat="1" x14ac:dyDescent="0.25"/>
    <row r="55" s="1" customFormat="1" x14ac:dyDescent="0.25"/>
    <row r="56" s="1" customFormat="1" x14ac:dyDescent="0.25"/>
    <row r="57" s="1" customFormat="1" x14ac:dyDescent="0.25"/>
    <row r="58" s="1" customFormat="1" x14ac:dyDescent="0.25"/>
    <row r="59" s="1" customFormat="1" x14ac:dyDescent="0.25"/>
    <row r="60" s="1" customFormat="1" x14ac:dyDescent="0.25"/>
    <row r="61" s="1" customFormat="1" x14ac:dyDescent="0.25"/>
    <row r="62" s="1" customFormat="1" x14ac:dyDescent="0.25"/>
    <row r="63" s="1" customFormat="1" x14ac:dyDescent="0.25"/>
    <row r="64" s="1" customFormat="1" x14ac:dyDescent="0.25"/>
    <row r="65" s="1" customFormat="1" x14ac:dyDescent="0.25"/>
    <row r="66" s="1" customFormat="1" x14ac:dyDescent="0.25"/>
    <row r="67" s="1" customFormat="1" x14ac:dyDescent="0.25"/>
    <row r="68" s="1" customFormat="1" x14ac:dyDescent="0.25"/>
    <row r="69" s="1" customFormat="1" x14ac:dyDescent="0.25"/>
    <row r="70" s="1" customFormat="1" x14ac:dyDescent="0.25"/>
    <row r="71" s="1" customFormat="1" x14ac:dyDescent="0.25"/>
    <row r="72" s="1" customFormat="1" x14ac:dyDescent="0.25"/>
    <row r="73" s="1" customFormat="1" x14ac:dyDescent="0.25"/>
    <row r="74" s="1" customFormat="1" x14ac:dyDescent="0.25"/>
    <row r="75" s="1" customFormat="1" x14ac:dyDescent="0.25"/>
    <row r="76" s="1" customFormat="1" x14ac:dyDescent="0.25"/>
    <row r="77" s="1" customFormat="1" x14ac:dyDescent="0.25"/>
    <row r="78" s="1" customFormat="1" x14ac:dyDescent="0.25"/>
    <row r="79" s="1" customFormat="1" x14ac:dyDescent="0.25"/>
    <row r="80" s="1" customFormat="1" x14ac:dyDescent="0.25"/>
    <row r="81" s="1" customFormat="1" x14ac:dyDescent="0.25"/>
    <row r="82" s="1" customFormat="1" x14ac:dyDescent="0.25"/>
    <row r="83" s="1" customFormat="1" x14ac:dyDescent="0.25"/>
    <row r="84" s="1" customFormat="1" x14ac:dyDescent="0.25"/>
    <row r="85" s="1" customFormat="1" x14ac:dyDescent="0.25"/>
    <row r="86" s="1" customFormat="1" x14ac:dyDescent="0.25"/>
    <row r="87" s="1" customFormat="1" x14ac:dyDescent="0.25"/>
    <row r="88" s="1" customFormat="1" x14ac:dyDescent="0.25"/>
    <row r="89" s="1" customFormat="1" x14ac:dyDescent="0.25"/>
    <row r="90" s="1" customFormat="1" x14ac:dyDescent="0.25"/>
    <row r="91" s="1" customFormat="1" x14ac:dyDescent="0.25"/>
    <row r="92" s="1" customFormat="1" x14ac:dyDescent="0.25"/>
    <row r="93" s="1" customFormat="1" x14ac:dyDescent="0.25"/>
    <row r="94" s="1" customFormat="1" x14ac:dyDescent="0.25"/>
    <row r="95" s="1" customFormat="1" x14ac:dyDescent="0.25"/>
    <row r="96" s="1" customFormat="1" x14ac:dyDescent="0.25"/>
    <row r="97" s="1" customFormat="1" x14ac:dyDescent="0.25"/>
    <row r="98" s="1" customFormat="1" x14ac:dyDescent="0.25"/>
    <row r="99" s="1" customFormat="1" x14ac:dyDescent="0.25"/>
    <row r="100" s="1" customFormat="1" x14ac:dyDescent="0.25"/>
    <row r="101" s="1" customFormat="1" x14ac:dyDescent="0.25"/>
    <row r="102" s="1" customFormat="1" x14ac:dyDescent="0.25"/>
    <row r="103" s="1" customFormat="1" x14ac:dyDescent="0.25"/>
    <row r="104" s="1" customFormat="1" x14ac:dyDescent="0.25"/>
    <row r="105" s="1" customFormat="1" x14ac:dyDescent="0.25"/>
    <row r="106" s="1" customFormat="1" x14ac:dyDescent="0.25"/>
    <row r="107" s="1" customFormat="1" x14ac:dyDescent="0.25"/>
    <row r="108" s="1" customFormat="1" x14ac:dyDescent="0.25"/>
    <row r="109" s="1" customFormat="1" x14ac:dyDescent="0.25"/>
    <row r="110" s="1" customFormat="1" x14ac:dyDescent="0.25"/>
    <row r="111" s="1" customFormat="1" x14ac:dyDescent="0.25"/>
    <row r="112" s="1" customFormat="1" x14ac:dyDescent="0.25"/>
    <row r="113" s="1" customFormat="1" x14ac:dyDescent="0.25"/>
    <row r="114" s="1" customFormat="1" x14ac:dyDescent="0.25"/>
    <row r="115" s="1" customFormat="1" x14ac:dyDescent="0.25"/>
    <row r="116" s="1" customFormat="1" x14ac:dyDescent="0.25"/>
    <row r="117" s="1" customFormat="1" x14ac:dyDescent="0.25"/>
    <row r="118" s="1" customFormat="1" x14ac:dyDescent="0.25"/>
    <row r="119" s="1" customFormat="1" x14ac:dyDescent="0.25"/>
    <row r="120" s="1" customFormat="1" x14ac:dyDescent="0.25"/>
    <row r="121" s="1" customFormat="1" x14ac:dyDescent="0.25"/>
    <row r="122" s="1" customFormat="1" x14ac:dyDescent="0.25"/>
    <row r="123" s="1" customFormat="1" x14ac:dyDescent="0.25"/>
    <row r="124" s="1" customFormat="1" x14ac:dyDescent="0.25"/>
    <row r="125" s="1" customFormat="1" x14ac:dyDescent="0.25"/>
    <row r="126" s="1" customFormat="1" x14ac:dyDescent="0.25"/>
    <row r="127" s="1" customFormat="1" x14ac:dyDescent="0.25"/>
    <row r="128" s="1" customFormat="1" x14ac:dyDescent="0.25"/>
    <row r="129" s="1" customFormat="1" x14ac:dyDescent="0.25"/>
    <row r="130" s="1" customFormat="1" x14ac:dyDescent="0.25"/>
    <row r="131" s="1" customFormat="1" x14ac:dyDescent="0.25"/>
    <row r="132" s="1" customFormat="1" x14ac:dyDescent="0.25"/>
    <row r="133" s="1" customFormat="1" x14ac:dyDescent="0.25"/>
    <row r="134" s="1" customFormat="1" x14ac:dyDescent="0.25"/>
    <row r="135" s="1" customFormat="1" x14ac:dyDescent="0.25"/>
    <row r="136" s="1" customFormat="1" x14ac:dyDescent="0.25"/>
    <row r="137" s="1" customFormat="1" x14ac:dyDescent="0.25"/>
    <row r="138" s="1" customFormat="1" x14ac:dyDescent="0.25"/>
    <row r="139" s="1" customFormat="1" x14ac:dyDescent="0.25"/>
    <row r="140" s="1" customFormat="1" x14ac:dyDescent="0.25"/>
    <row r="141" s="1" customFormat="1" x14ac:dyDescent="0.25"/>
    <row r="142" s="1" customFormat="1" x14ac:dyDescent="0.25"/>
    <row r="143" s="1" customFormat="1" x14ac:dyDescent="0.25"/>
    <row r="144" s="1" customFormat="1" x14ac:dyDescent="0.25"/>
    <row r="145" s="1" customFormat="1" x14ac:dyDescent="0.25"/>
    <row r="146" s="1" customFormat="1" x14ac:dyDescent="0.25"/>
    <row r="147" s="1" customFormat="1" x14ac:dyDescent="0.25"/>
    <row r="148" s="1" customFormat="1" x14ac:dyDescent="0.25"/>
    <row r="149" s="1" customFormat="1" x14ac:dyDescent="0.25"/>
    <row r="150" s="1" customFormat="1" x14ac:dyDescent="0.25"/>
    <row r="151" s="1" customFormat="1" x14ac:dyDescent="0.25"/>
    <row r="152" s="1" customFormat="1" x14ac:dyDescent="0.25"/>
    <row r="153" s="1" customFormat="1" x14ac:dyDescent="0.25"/>
    <row r="154" s="1" customFormat="1" x14ac:dyDescent="0.25"/>
    <row r="155" s="1" customFormat="1" x14ac:dyDescent="0.25"/>
    <row r="156" s="1" customFormat="1" x14ac:dyDescent="0.25"/>
    <row r="157" s="1" customFormat="1" x14ac:dyDescent="0.25"/>
    <row r="158" s="1" customFormat="1" x14ac:dyDescent="0.25"/>
    <row r="159" s="1" customFormat="1" x14ac:dyDescent="0.25"/>
    <row r="160" s="1" customFormat="1" x14ac:dyDescent="0.25"/>
    <row r="161" s="1" customFormat="1" x14ac:dyDescent="0.25"/>
    <row r="162" s="1" customFormat="1" x14ac:dyDescent="0.25"/>
    <row r="163" s="1" customFormat="1" x14ac:dyDescent="0.25"/>
    <row r="164" s="1" customFormat="1" x14ac:dyDescent="0.25"/>
    <row r="165" s="1" customFormat="1" x14ac:dyDescent="0.25"/>
    <row r="166" s="1" customFormat="1" x14ac:dyDescent="0.25"/>
    <row r="167" s="1" customFormat="1" x14ac:dyDescent="0.25"/>
    <row r="168" s="1" customFormat="1" x14ac:dyDescent="0.25"/>
    <row r="169" s="1" customFormat="1" x14ac:dyDescent="0.25"/>
    <row r="170" s="1" customFormat="1" x14ac:dyDescent="0.25"/>
    <row r="171" s="1" customFormat="1" x14ac:dyDescent="0.25"/>
    <row r="172" s="1" customFormat="1" x14ac:dyDescent="0.25"/>
    <row r="173" s="1" customFormat="1" x14ac:dyDescent="0.25"/>
    <row r="174" s="1" customFormat="1" x14ac:dyDescent="0.25"/>
    <row r="175" s="1" customFormat="1" x14ac:dyDescent="0.25"/>
    <row r="176" s="1" customFormat="1" x14ac:dyDescent="0.25"/>
    <row r="177" s="1" customFormat="1" x14ac:dyDescent="0.25"/>
    <row r="178" s="1" customFormat="1" x14ac:dyDescent="0.25"/>
  </sheetData>
  <mergeCells count="9">
    <mergeCell ref="A21:B21"/>
    <mergeCell ref="E21:G21"/>
    <mergeCell ref="A23:G23"/>
    <mergeCell ref="A2:G2"/>
    <mergeCell ref="A3:G3"/>
    <mergeCell ref="A4:G4"/>
    <mergeCell ref="C10:F10"/>
    <mergeCell ref="A20:B20"/>
    <mergeCell ref="E20:G20"/>
  </mergeCells>
  <printOptions horizontalCentered="1" verticalCentered="1"/>
  <pageMargins left="0.70866141732283472" right="0.51181102362204722" top="1.1417322834645669" bottom="0.74803149606299213" header="0.31496062992125984" footer="0.31496062992125984"/>
  <pageSetup scale="88" fitToHeight="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B19" sqref="B19"/>
    </sheetView>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3</vt:i4>
      </vt:variant>
    </vt:vector>
  </HeadingPairs>
  <TitlesOfParts>
    <vt:vector size="11" baseType="lpstr">
      <vt:lpstr>ANEXO 1 Gto. Cat. Programatica</vt:lpstr>
      <vt:lpstr>ANEXO 2 PROY Y PROY INV.</vt:lpstr>
      <vt:lpstr>Anexo 3 Indicad. Result. Academ</vt:lpstr>
      <vt:lpstr>Anexo3 Indicad Resul. Vinculaci</vt:lpstr>
      <vt:lpstr>Anexo3 Indicad. Resul. Gestion</vt:lpstr>
      <vt:lpstr>Anexo3 Indicad Resul. Procesos </vt:lpstr>
      <vt:lpstr>ANEXO 4 ESQ. BURSATIL</vt:lpstr>
      <vt:lpstr>Hoja1</vt:lpstr>
      <vt:lpstr>'ANEXO 1 Gto. Cat. Programatica'!Área_de_impresión</vt:lpstr>
      <vt:lpstr>'ANEXO 2 PROY Y PROY INV.'!Área_de_impresión</vt:lpstr>
      <vt:lpstr>'ANEXO 4 ESQ. BURSATIL'!Área_de_impresión</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liliana</dc:creator>
  <cp:lastModifiedBy>smartinez</cp:lastModifiedBy>
  <cp:lastPrinted>2018-02-27T15:16:12Z</cp:lastPrinted>
  <dcterms:created xsi:type="dcterms:W3CDTF">2014-12-18T21:03:52Z</dcterms:created>
  <dcterms:modified xsi:type="dcterms:W3CDTF">2018-02-27T15:16:52Z</dcterms:modified>
</cp:coreProperties>
</file>