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CONTABILIDAD\2021\ART 36\ARTICULO  36 CUARTO TRIMESTRE\INFORMACION ENVIADA AL C. ARVIZU\"/>
    </mc:Choice>
  </mc:AlternateContent>
  <bookViews>
    <workbookView xWindow="0" yWindow="0" windowWidth="20490" windowHeight="7050" activeTab="1"/>
  </bookViews>
  <sheets>
    <sheet name="Edo Sit Financiera" sheetId="24" r:id="rId1"/>
    <sheet name="Edo Actividades" sheetId="25" r:id="rId2"/>
    <sheet name="Edo. Actividades Diciembre 21" sheetId="27" r:id="rId3"/>
    <sheet name="Ejercicio del Gasto K10" sheetId="28" r:id="rId4"/>
    <sheet name="Ejercicio del Gasto S192" sheetId="29" r:id="rId5"/>
    <sheet name="Ejercicio del Gasto S247" sheetId="30" r:id="rId6"/>
    <sheet name="Ejercicio del Gasto U006" sheetId="31" r:id="rId7"/>
    <sheet name="Destino del Gasto S192" sheetId="32" r:id="rId8"/>
    <sheet name="Destino del Gasto S247" sheetId="33" r:id="rId9"/>
    <sheet name="Edo Camb Sit Financiera" sheetId="22" r:id="rId10"/>
    <sheet name="Edo Analitico Activo" sheetId="26" r:id="rId11"/>
    <sheet name="Edo Analitico Pasivo" sheetId="15" r:id="rId12"/>
    <sheet name="Edo Objeto del Gasto" sheetId="34" r:id="rId13"/>
  </sheets>
  <externalReferences>
    <externalReference r:id="rId14"/>
  </externalReferences>
  <definedNames>
    <definedName name="_xlnm.Print_Area" localSheetId="7">'Destino del Gasto S192'!$A$2:$Q$42</definedName>
    <definedName name="_xlnm.Print_Area" localSheetId="8">'Destino del Gasto S247'!$A$2:$Q$42</definedName>
    <definedName name="_xlnm.Print_Area" localSheetId="1">'Edo Actividades'!$A$1:$C$69</definedName>
    <definedName name="_xlnm.Print_Area" localSheetId="10">'Edo Analitico Activo'!$A$1:$F$32</definedName>
    <definedName name="_xlnm.Print_Area" localSheetId="11">'Edo Analitico Pasivo'!$A$1:$E$38</definedName>
    <definedName name="_xlnm.Print_Area" localSheetId="9">'Edo Camb Sit Financiera'!$A$1:$C$62</definedName>
    <definedName name="_xlnm.Print_Area" localSheetId="0">'Edo Sit Financiera'!$A$1:$F$49</definedName>
    <definedName name="_xlnm.Print_Area" localSheetId="2">'Edo. Actividades Diciembre 21'!$A$1:$I$32</definedName>
    <definedName name="_xlnm.Print_Area" localSheetId="3">'Ejercicio del Gasto K10'!$A$2:$L$57</definedName>
    <definedName name="_xlnm.Print_Area" localSheetId="4">'Ejercicio del Gasto S192'!$A$2:$L$56</definedName>
    <definedName name="_xlnm.Print_Area" localSheetId="5">'Ejercicio del Gasto S247'!$A$2:$L$57</definedName>
    <definedName name="_xlnm.Print_Area" localSheetId="6">'Ejercicio del Gasto U006'!$A$2:$L$70</definedName>
    <definedName name="Print_Area" localSheetId="7">'Destino del Gasto S192'!$B$6:$T$34</definedName>
    <definedName name="Print_Area" localSheetId="8">'Destino del Gasto S247'!$B$6:$T$34</definedName>
    <definedName name="Print_Area" localSheetId="3">'Ejercicio del Gasto K10'!$B$6:$O$52</definedName>
    <definedName name="Print_Area" localSheetId="4">'Ejercicio del Gasto S192'!$B$6:$O$51</definedName>
    <definedName name="Print_Area" localSheetId="5">'Ejercicio del Gasto S247'!$B$6:$O$52</definedName>
    <definedName name="Print_Area" localSheetId="6">'Ejercicio del Gasto U006'!$B$6:$O$65</definedName>
    <definedName name="Print_Titles" localSheetId="7">'Destino del Gasto S192'!$5:$27</definedName>
    <definedName name="Print_Titles" localSheetId="8">'Destino del Gasto S247'!$5:$27</definedName>
    <definedName name="Print_Titles" localSheetId="3">'Ejercicio del Gasto K10'!$5:$23</definedName>
    <definedName name="Print_Titles" localSheetId="4">'Ejercicio del Gasto S192'!$5:$22</definedName>
    <definedName name="Print_Titles" localSheetId="5">'Ejercicio del Gasto S247'!$5:$23</definedName>
    <definedName name="Print_Titles" localSheetId="6">'Ejercicio del Gasto U006'!$5:$36</definedName>
    <definedName name="_xlnm.Print_Titles" localSheetId="7">'Destino del Gasto S192'!$2:$15</definedName>
    <definedName name="_xlnm.Print_Titles" localSheetId="8">'Destino del Gasto S247'!$2:$15</definedName>
    <definedName name="_xlnm.Print_Titles" localSheetId="1">'Edo Actividades'!$1:$5</definedName>
    <definedName name="_xlnm.Print_Titles" localSheetId="3">'Ejercicio del Gasto K10'!$2:$13</definedName>
    <definedName name="_xlnm.Print_Titles" localSheetId="4">'Ejercicio del Gasto S192'!$2:$13</definedName>
    <definedName name="_xlnm.Print_Titles" localSheetId="5">'Ejercicio del Gasto S247'!$2:$13</definedName>
    <definedName name="_xlnm.Print_Titles" localSheetId="6">'Ejercicio del Gasto U006'!$2:$13</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8" i="33" l="1"/>
  <c r="L28" i="33"/>
  <c r="K28" i="33"/>
  <c r="J28" i="33"/>
  <c r="I28" i="33"/>
  <c r="H28" i="33"/>
  <c r="M28" i="32"/>
  <c r="L28" i="32"/>
  <c r="K28" i="32"/>
  <c r="J28" i="32"/>
  <c r="I28" i="32"/>
  <c r="H28" i="32"/>
  <c r="G14" i="31"/>
  <c r="G57" i="31"/>
  <c r="K14" i="31"/>
  <c r="K57" i="31"/>
  <c r="K60" i="31"/>
  <c r="K58" i="31"/>
  <c r="J14" i="31"/>
  <c r="J57" i="31"/>
  <c r="I14" i="31"/>
  <c r="I57" i="31"/>
  <c r="H14" i="31"/>
  <c r="H57" i="31"/>
  <c r="F14" i="31"/>
  <c r="F57" i="31"/>
  <c r="E57" i="31"/>
  <c r="G16" i="30"/>
  <c r="G21" i="30"/>
  <c r="G22" i="30"/>
  <c r="G26" i="30"/>
  <c r="G27" i="30"/>
  <c r="G41" i="30"/>
  <c r="G44" i="30"/>
  <c r="K24" i="30"/>
  <c r="K26" i="30"/>
  <c r="K27" i="30"/>
  <c r="K44" i="30"/>
  <c r="K47" i="30"/>
  <c r="K45" i="30"/>
  <c r="J24" i="30"/>
  <c r="J26" i="30"/>
  <c r="J27" i="30"/>
  <c r="J44" i="30"/>
  <c r="I24" i="30"/>
  <c r="I26" i="30"/>
  <c r="I27" i="30"/>
  <c r="I44" i="30"/>
  <c r="H24" i="30"/>
  <c r="H26" i="30"/>
  <c r="H27" i="30"/>
  <c r="H44" i="30"/>
  <c r="F21" i="30"/>
  <c r="F22" i="30"/>
  <c r="F26" i="30"/>
  <c r="F27" i="30"/>
  <c r="F44" i="30"/>
  <c r="E44" i="30"/>
  <c r="G17" i="29"/>
  <c r="G43" i="29"/>
  <c r="K14" i="29"/>
  <c r="K15" i="29"/>
  <c r="K25" i="29"/>
  <c r="K27" i="29"/>
  <c r="K43" i="29"/>
  <c r="K46" i="29"/>
  <c r="J14" i="29"/>
  <c r="J15" i="29"/>
  <c r="J25" i="29"/>
  <c r="J27" i="29"/>
  <c r="J43" i="29"/>
  <c r="I14" i="29"/>
  <c r="I15" i="29"/>
  <c r="I25" i="29"/>
  <c r="I27" i="29"/>
  <c r="I43" i="29"/>
  <c r="H14" i="29"/>
  <c r="H15" i="29"/>
  <c r="H25" i="29"/>
  <c r="H27" i="29"/>
  <c r="H43" i="29"/>
  <c r="F17" i="29"/>
  <c r="F43" i="29"/>
  <c r="E43" i="29"/>
  <c r="G20" i="28"/>
  <c r="G23" i="28"/>
  <c r="G26" i="28"/>
  <c r="G32" i="28"/>
  <c r="G34" i="28"/>
  <c r="G44" i="28"/>
  <c r="K20" i="28"/>
  <c r="K23" i="28"/>
  <c r="K26" i="28"/>
  <c r="K34" i="28"/>
  <c r="K44" i="28"/>
  <c r="K47" i="28"/>
  <c r="J20" i="28"/>
  <c r="J23" i="28"/>
  <c r="J26" i="28"/>
  <c r="J34" i="28"/>
  <c r="J44" i="28"/>
  <c r="I20" i="28"/>
  <c r="I23" i="28"/>
  <c r="I26" i="28"/>
  <c r="I34" i="28"/>
  <c r="I44" i="28"/>
  <c r="H20" i="28"/>
  <c r="H23" i="28"/>
  <c r="H26" i="28"/>
  <c r="H34" i="28"/>
  <c r="H44" i="28"/>
  <c r="F20" i="28"/>
  <c r="F23" i="28"/>
  <c r="F26" i="28"/>
  <c r="F32" i="28"/>
  <c r="F34" i="28"/>
  <c r="F44" i="28"/>
  <c r="E44" i="28"/>
  <c r="G8" i="27"/>
  <c r="G12" i="27"/>
  <c r="G15" i="27"/>
  <c r="G23" i="27"/>
  <c r="B4" i="15"/>
  <c r="B4" i="26"/>
  <c r="F9" i="26"/>
  <c r="F10" i="26"/>
  <c r="E10" i="26"/>
  <c r="E45" i="24"/>
  <c r="B29" i="24"/>
  <c r="B64" i="25"/>
  <c r="E13" i="26"/>
  <c r="B28" i="24"/>
  <c r="D10" i="26"/>
  <c r="F34" i="24"/>
  <c r="E11" i="26"/>
  <c r="F11" i="26"/>
  <c r="C18" i="26"/>
  <c r="C9" i="25"/>
  <c r="B9" i="25"/>
  <c r="E33" i="15"/>
  <c r="D33" i="15"/>
  <c r="E27" i="26"/>
  <c r="F27" i="26"/>
  <c r="E26" i="26"/>
  <c r="F26" i="26"/>
  <c r="E25" i="26"/>
  <c r="F25" i="26"/>
  <c r="E24" i="26"/>
  <c r="F24" i="26"/>
  <c r="E23" i="26"/>
  <c r="E22" i="26"/>
  <c r="F22" i="26"/>
  <c r="E21" i="26"/>
  <c r="F21" i="26"/>
  <c r="E20" i="26"/>
  <c r="F20" i="26"/>
  <c r="E19" i="26"/>
  <c r="F19" i="26"/>
  <c r="E17" i="26"/>
  <c r="F17" i="26"/>
  <c r="E16" i="26"/>
  <c r="F16" i="26"/>
  <c r="E15" i="26"/>
  <c r="F15" i="26"/>
  <c r="E14" i="26"/>
  <c r="F13" i="26"/>
  <c r="E12" i="26"/>
  <c r="F12" i="26"/>
  <c r="D18" i="26"/>
  <c r="D9" i="26"/>
  <c r="B18" i="26"/>
  <c r="C10" i="26"/>
  <c r="C9" i="26"/>
  <c r="B10" i="26"/>
  <c r="C56" i="22"/>
  <c r="B56" i="22"/>
  <c r="C50" i="22"/>
  <c r="B50" i="22"/>
  <c r="C46" i="22"/>
  <c r="B46" i="22"/>
  <c r="C37" i="22"/>
  <c r="B37" i="22"/>
  <c r="C28" i="22"/>
  <c r="B28" i="22"/>
  <c r="C17" i="22"/>
  <c r="B17" i="22"/>
  <c r="C9" i="22"/>
  <c r="B9" i="22"/>
  <c r="B45" i="22"/>
  <c r="C27" i="22"/>
  <c r="F23" i="26"/>
  <c r="F18" i="26"/>
  <c r="E18" i="26"/>
  <c r="B27" i="22"/>
  <c r="C45" i="22"/>
  <c r="B9" i="26"/>
  <c r="F14" i="26"/>
  <c r="B8" i="22"/>
  <c r="C8" i="22"/>
  <c r="E9" i="26"/>
  <c r="B53" i="25"/>
  <c r="C53" i="25"/>
  <c r="C33" i="25"/>
  <c r="B33" i="25"/>
  <c r="C29" i="25"/>
  <c r="B29" i="25"/>
  <c r="C17" i="25"/>
  <c r="B17" i="25"/>
  <c r="F40" i="24"/>
  <c r="E40" i="24"/>
  <c r="E34" i="24"/>
  <c r="F30" i="24"/>
  <c r="F43" i="24"/>
  <c r="E30" i="24"/>
  <c r="F18" i="24"/>
  <c r="F27" i="24"/>
  <c r="E18" i="24"/>
  <c r="E27" i="24"/>
  <c r="C28" i="24"/>
  <c r="C17" i="24"/>
  <c r="B17" i="24"/>
  <c r="E43" i="24"/>
  <c r="C62" i="25"/>
  <c r="F45" i="24"/>
  <c r="B62" i="25"/>
  <c r="C29" i="24"/>
  <c r="F56" i="24"/>
  <c r="B26" i="25"/>
  <c r="C26" i="25"/>
  <c r="C64" i="25"/>
  <c r="H45" i="24"/>
  <c r="E56" i="24"/>
</calcChain>
</file>

<file path=xl/sharedStrings.xml><?xml version="1.0" encoding="utf-8"?>
<sst xmlns="http://schemas.openxmlformats.org/spreadsheetml/2006/main" count="731" uniqueCount="325">
  <si>
    <t>JEFE DEL DEPARTAMENTO DE CONTABILIDAD</t>
  </si>
  <si>
    <t>RECTOR U.T.E.Q.</t>
  </si>
  <si>
    <t>Bajo protesta de decir verdad declaramos que los Estados Financieros y sus Notas son razonablemente correctos y responsabilidad del emisor</t>
  </si>
  <si>
    <t>C.P. JOSE LUIS ELIZONDO MARTINEZ</t>
  </si>
  <si>
    <t>UNIVERSIDAD TECNOLOGICA DE QUERETARO</t>
  </si>
  <si>
    <t xml:space="preserve">(Pesos) </t>
  </si>
  <si>
    <t>Total Deuda y Otros Pasivos</t>
  </si>
  <si>
    <t>Otros Pasivos</t>
  </si>
  <si>
    <t xml:space="preserve">SubTotal  Largo Plazo </t>
  </si>
  <si>
    <t>Arrendamientos Financieros</t>
  </si>
  <si>
    <t>Títulos y Valores</t>
  </si>
  <si>
    <t>Deuda Bilateral</t>
  </si>
  <si>
    <t>Organismos Financieros Internacionales</t>
  </si>
  <si>
    <t>Deuda Externa</t>
  </si>
  <si>
    <t>Instituciones de Crédito</t>
  </si>
  <si>
    <t>Deuda Interna</t>
  </si>
  <si>
    <t>Largo Plazo</t>
  </si>
  <si>
    <t xml:space="preserve">SubTotal  Corto Plazo </t>
  </si>
  <si>
    <t>Corto Plazo</t>
  </si>
  <si>
    <t>DEUDA PÚBLICA</t>
  </si>
  <si>
    <t>Saldo Final del Periodo</t>
  </si>
  <si>
    <t>Saldo Inicial del Periodo</t>
  </si>
  <si>
    <t>Institución o País Acreedor</t>
  </si>
  <si>
    <t>Moneda de Contratación</t>
  </si>
  <si>
    <t>Denominación de las Deudas</t>
  </si>
  <si>
    <t>ESTADO ANALÍTICO DE LA DEUDA Y OTROS PASIVOS</t>
  </si>
  <si>
    <t>ESTADO DE ACTIVIDADES</t>
  </si>
  <si>
    <t>Concepto</t>
  </si>
  <si>
    <t>INGRESOS Y OTROS BENEFICIOS</t>
  </si>
  <si>
    <t>GASTOS y OTRAS PÉRDIDAS</t>
  </si>
  <si>
    <t>Ingresos de Gestión</t>
  </si>
  <si>
    <t>Gastos de Funcionamiento</t>
  </si>
  <si>
    <t>Impuestos</t>
  </si>
  <si>
    <t>Servicios Personales</t>
  </si>
  <si>
    <t>Cuotas y Aportaciones de Seguridad Social</t>
  </si>
  <si>
    <t>Materiales y Suministros</t>
  </si>
  <si>
    <t>Contribuciones de Mejoras</t>
  </si>
  <si>
    <t>Servicios Generales</t>
  </si>
  <si>
    <t>Derechos</t>
  </si>
  <si>
    <t>Transferencias, Asignaciones, Subsidios y Otras Ayudas</t>
  </si>
  <si>
    <t>Productos</t>
  </si>
  <si>
    <t>Transferencias Internas y Asignaciones al Sector Público</t>
  </si>
  <si>
    <t>Aprovechamientos</t>
  </si>
  <si>
    <t>Transferencias al Resto del Sector Público</t>
  </si>
  <si>
    <t>Ingresos por Venta de Bienes y Prestación de Servicios</t>
  </si>
  <si>
    <t>Subsidios y Subvenciones</t>
  </si>
  <si>
    <t>Participaciones, Aportaciones, Convenios, Incentivos Derivados de la Colaboración Fiscal, Fondos Distintos de Aportaciones, Transferencias, Asignaciones, Subsidios y Subvenciones, y Pensiones y Jubilaciones</t>
  </si>
  <si>
    <t>Ayudas Sociales</t>
  </si>
  <si>
    <t>Participaciones, Aportaciones, Convenios, Incentivos Derivados de la Colaboración Fiscal y Fondos Distintos de Aportaciones</t>
  </si>
  <si>
    <t>Pensiones y Jubilaciones</t>
  </si>
  <si>
    <t>Transferencias, Asignaciones, Subsidios y Subvenciones, y Pensiones y Jubilaciones</t>
  </si>
  <si>
    <t>Transferencias a Fideicomisos, Mandatos y Contratos Análogos</t>
  </si>
  <si>
    <t>Otros Ingresos  y Beneficios</t>
  </si>
  <si>
    <t>Transferencias a la Seguridad Social</t>
  </si>
  <si>
    <t>Ingresos Financieros</t>
  </si>
  <si>
    <t>Donativos</t>
  </si>
  <si>
    <t>Incremento por Variación de Inventarios</t>
  </si>
  <si>
    <t>Transferencias al Exterior</t>
  </si>
  <si>
    <t>Disminución del Exceso de Estimaciones por Pérdida o Deterioro u Obsolescencia</t>
  </si>
  <si>
    <t>Participaciones y Aportaciones</t>
  </si>
  <si>
    <t>Disminución del Exceso de Provisiones</t>
  </si>
  <si>
    <t>Participaciones</t>
  </si>
  <si>
    <t>Otros Ingresos y Beneficios Varios</t>
  </si>
  <si>
    <t>Aportaciones</t>
  </si>
  <si>
    <t>Total de Ingresos y Otros Beneficios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</si>
  <si>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</si>
  <si>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</si>
  <si>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</si>
  <si>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</si>
  <si>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</si>
  <si>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</si>
  <si>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</si>
  <si>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</si>
  <si>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</si>
  <si>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</si>
  <si>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</si>
  <si>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y Obsolescencia</t>
  </si>
  <si>
    <t>Aumento por Insuficiencia de Provisiones</t>
  </si>
  <si>
    <t>Otros Gastos</t>
  </si>
  <si>
    <t>Inversión Pública</t>
  </si>
  <si>
    <t>Inversión Pública no Capitalizable</t>
  </si>
  <si>
    <t>Total de Gastos y Otras Pérdidas</t>
  </si>
  <si>
    <t xml:space="preserve">Resultados del Ejercicio (Ahorro/Desahorro) </t>
  </si>
  <si>
    <t>ESTADO DE SITUACIÓN FINANCIERA</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</si>
  <si>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</si>
  <si>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</si>
  <si>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</si>
  <si>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</si>
  <si>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</si>
  <si>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</si>
  <si>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</si>
  <si>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</si>
  <si>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</si>
  <si>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</si>
  <si>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</si>
  <si>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</si>
  <si>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</si>
  <si>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</si>
  <si>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</si>
  <si>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</si>
  <si>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</si>
  <si>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</si>
  <si>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Total de Activos Circulantes</t>
  </si>
  <si>
    <t>Otros Pasivos a Corto Plazo</t>
  </si>
  <si>
    <t>Activo No Circulante</t>
  </si>
  <si>
    <t>Total de Pasivos Circulantes</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</si>
  <si>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</si>
  <si>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</si>
  <si>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</si>
  <si>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</si>
  <si>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</si>
  <si>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</si>
  <si>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</si>
  <si>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</si>
  <si>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</si>
  <si>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</si>
  <si>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</si>
  <si>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en Administración a Largo Plazo</t>
  </si>
  <si>
    <t>Activos Diferidos</t>
  </si>
  <si>
    <t>Provisiones a Largo Plazo</t>
  </si>
  <si>
    <t>Estimación por Pérdida o Deterioro de Activos no Circulantes</t>
  </si>
  <si>
    <t>Total de Pasivos No Circulantes</t>
  </si>
  <si>
    <t>Otros Activos no Circulantes</t>
  </si>
  <si>
    <t>Total del Pasivo</t>
  </si>
  <si>
    <t>Total de Activos No Circulantes</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</si>
  <si>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</si>
  <si>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</si>
  <si>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</si>
  <si>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</si>
  <si>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</si>
  <si>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</si>
  <si>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</si>
  <si>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</si>
  <si>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</si>
  <si>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</si>
  <si>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</si>
  <si>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</si>
  <si>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</si>
  <si>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</si>
  <si>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</si>
  <si>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</si>
  <si>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ESTADO DE CAMBIOS EN LA SITUACIÓN FINANCIERA</t>
  </si>
  <si>
    <t>AA</t>
  </si>
  <si>
    <t>4 (1+2-3)</t>
  </si>
  <si>
    <t>Variación del Periodo (4 - 1)</t>
  </si>
  <si>
    <t xml:space="preserve">Saldo Final </t>
  </si>
  <si>
    <t xml:space="preserve">Abonos del Periodo </t>
  </si>
  <si>
    <t>Cargos del Periodo</t>
  </si>
  <si>
    <t xml:space="preserve">Saldo Inicial </t>
  </si>
  <si>
    <t>ESTADO ANALÍTICO DEL ACTIVO</t>
  </si>
  <si>
    <r>
      <t>(Pesos)</t>
    </r>
    <r>
      <rPr>
        <sz val="8"/>
        <color rgb="FF000000"/>
        <rFont val="Times New Roman"/>
        <family val="1"/>
      </rPr>
      <t xml:space="preserve"> </t>
    </r>
  </si>
  <si>
    <t>APLICACIÓN</t>
  </si>
  <si>
    <t>ORIGEN</t>
  </si>
  <si>
    <t>Ejercicio 2021</t>
  </si>
  <si>
    <t>M. EN C. JOSE CARLOS ARREDONDO VELÁZQUEZ</t>
  </si>
  <si>
    <t>Del 01 de enero al 31 de diciembre de 2021 y 2020</t>
  </si>
  <si>
    <t>Al  31 de diciembre 2021 y 2020</t>
  </si>
  <si>
    <t>Del 31 de Diciembre de 2020 al 31 de Diciembre de 2021</t>
  </si>
  <si>
    <t>EJERCICIO 2021</t>
  </si>
  <si>
    <t xml:space="preserve">ESTADO DE ACTIVIDADES DE RECURSOS PUBLICOS FEDERALES  </t>
  </si>
  <si>
    <t>AL 31 DE DICIEMBRE DE 2021</t>
  </si>
  <si>
    <t>(Pesos)</t>
  </si>
  <si>
    <t>TRANSFERENCIAS FEDERALES</t>
  </si>
  <si>
    <t>TOTAL DE INGRESOS</t>
  </si>
  <si>
    <t>GASTOS Y OTRAS PERDIDAS</t>
  </si>
  <si>
    <t>GASTOS DE FUNCIONAMIENTO</t>
  </si>
  <si>
    <t>SERVICIOS PERSONALES</t>
  </si>
  <si>
    <t>MATERIALES Y SUMINISTROS</t>
  </si>
  <si>
    <t>SERVICIOS GENERALES</t>
  </si>
  <si>
    <t>AHORRO/DESAHORRO NETO DEL EJERCICIO</t>
  </si>
  <si>
    <t>C.P. APOLONAR VILLEGAS ARCOS</t>
  </si>
  <si>
    <t>SECRETARIO DE ADMON. Y FINANZAS</t>
  </si>
  <si>
    <t>Anexo B. Ejercicio del Gasto (SRFT)</t>
  </si>
  <si>
    <t>Nota: Antes de llenar la forma, lea las instrucciones de llenado al reverso.</t>
  </si>
  <si>
    <t>Datos Generales</t>
  </si>
  <si>
    <t>Datos del Recurso</t>
  </si>
  <si>
    <t>Datos del Programa Presupuestario (PP)</t>
  </si>
  <si>
    <t xml:space="preserve">  Datos del Responsable de la Captura</t>
  </si>
  <si>
    <t>Trimestre a Reportar:</t>
  </si>
  <si>
    <t>4to. Trimestre 2021</t>
  </si>
  <si>
    <t>Ciclo del Recurso</t>
  </si>
  <si>
    <t>Clave del Ramo</t>
  </si>
  <si>
    <t>Nombre</t>
  </si>
  <si>
    <t>C.P. MARIA DE LOURDES GOMEZ RIVERA</t>
  </si>
  <si>
    <t>Municipio / Entidad Ejecutora:</t>
  </si>
  <si>
    <t>UNIVERSIDAD TECNOLÓGICA DE QUERÉTARO</t>
  </si>
  <si>
    <t>Tipo de Recurso</t>
  </si>
  <si>
    <t>FEDERALES (APORTACIONES, SUBSIDIOS Y CONVENIOS)</t>
  </si>
  <si>
    <t>Clave del Programa</t>
  </si>
  <si>
    <t>K10</t>
  </si>
  <si>
    <t>Correo Electrónico Institucional:</t>
  </si>
  <si>
    <t>lourdes.gomez@uteq.edu.mx</t>
  </si>
  <si>
    <t>Fecha:</t>
  </si>
  <si>
    <t>Nombre del Programa</t>
  </si>
  <si>
    <t>Programa Absorción en Dióxido de Titanio</t>
  </si>
  <si>
    <t>Teléfono Institucional:</t>
  </si>
  <si>
    <t>(442) 2096100 ext. 1460</t>
  </si>
  <si>
    <t>Datos Ejercicio del Gasto</t>
  </si>
  <si>
    <t>Núm.</t>
  </si>
  <si>
    <t>Tipo de Gasto</t>
  </si>
  <si>
    <t>Partida Genérica</t>
  </si>
  <si>
    <t>Aprobado</t>
  </si>
  <si>
    <t>Modificado</t>
  </si>
  <si>
    <t>Recaudado (Ministrado)</t>
  </si>
  <si>
    <t>Comprometido</t>
  </si>
  <si>
    <t>Devengado</t>
  </si>
  <si>
    <t>Ejercido</t>
  </si>
  <si>
    <t>Pagado</t>
  </si>
  <si>
    <t>1. Gasto Corriente</t>
  </si>
  <si>
    <t>2. Gasto de Inversión</t>
  </si>
  <si>
    <t>TOTAL  DEL PP</t>
  </si>
  <si>
    <t>Rendimientos Financieros</t>
  </si>
  <si>
    <t>Reintegros</t>
  </si>
  <si>
    <t>Saldo del PP</t>
  </si>
  <si>
    <t>La información descrita en el presente Anexo "B"  que integra de la página 1  a la 1, se encuentra conciliada con las áreas involucradas en la recepción, destino y resultados de los recursos federales ministrados  y además, corresponde a lo reportado en el Sistema de Recursos Federales Transferidos  (S.R.F.T) al trimestre correspondiente. Por lo anterior, los que suscribimos nos hacemos responsables de la veracidad y calidad de la información entregada por éste medio.</t>
  </si>
  <si>
    <r>
      <rPr>
        <b/>
        <sz val="16"/>
        <rFont val="Arial"/>
        <family val="2"/>
      </rPr>
      <t xml:space="preserve">Notas: 
</t>
    </r>
    <r>
      <rPr>
        <sz val="16"/>
        <rFont val="Arial"/>
        <family val="2"/>
      </rPr>
      <t>1.- Incluir los nombres, firmas y puestos de aquellas personas que reciban, administren, ejerzan o vigilen los Recursos Federales. Al menos de los Titulares del Municipio o Dependencia, las áreas Financieras y los responsables de capturar o suministrar la información.</t>
    </r>
    <r>
      <rPr>
        <b/>
        <sz val="16"/>
        <rFont val="Arial"/>
        <family val="2"/>
      </rPr>
      <t xml:space="preserve">
</t>
    </r>
    <r>
      <rPr>
        <sz val="16"/>
        <rFont val="Arial"/>
        <family val="2"/>
      </rPr>
      <t xml:space="preserve">
2.-El proceso de revisión de información del Anexo B, esta sujeta a las indicaciones de la Secretaría de Hacienda y Crédito Público SHCP  y a los tiempos disponibles del Departamento responsable de la revisión.
3.-La información proporcionado en este documento en el apartado "Datos del Responsable de la Captura", es de uso interno de la Dirección de Tesorería, su finalidad es establecer comunicación directa con el responsable del Municipio / Entidad Ejecutora  de la captura de información del SRFT, en el caso de encontrar un error, omisión o duda en los datos presentados en el presente formato. 
</t>
    </r>
  </si>
  <si>
    <t>S192</t>
  </si>
  <si>
    <t>Producción de Biopolímeros</t>
  </si>
  <si>
    <t>C.P. MA. DE LOURDES GOMEZ RIVERA</t>
  </si>
  <si>
    <t>S247</t>
  </si>
  <si>
    <t>Programa para el Desarrollo Profesional Docente</t>
  </si>
  <si>
    <t>UNIVERSIDAD TECNOLOGICA DE QUERÉTARO</t>
  </si>
  <si>
    <t>U006</t>
  </si>
  <si>
    <t>Subsidios federales para organismos descentralizados</t>
  </si>
  <si>
    <t>Anexo C. Destino del Gasto (SRFT)</t>
  </si>
  <si>
    <t>C.P. MA. DE LOURDES GOMEZ RUVERA</t>
  </si>
  <si>
    <t>Federales (Aportaciones, Subsidios y Convenios)</t>
  </si>
  <si>
    <t>Datos Destino del Gasto</t>
  </si>
  <si>
    <t>Folios</t>
  </si>
  <si>
    <t>Nombre del Proyecto</t>
  </si>
  <si>
    <t>Tipo de Proyecto</t>
  </si>
  <si>
    <t>Estatus del Proyecto</t>
  </si>
  <si>
    <t>Fotografías</t>
  </si>
  <si>
    <t xml:space="preserve"> SRFT</t>
  </si>
  <si>
    <t>MIDS</t>
  </si>
  <si>
    <t>Etapas</t>
  </si>
  <si>
    <t>1ra.</t>
  </si>
  <si>
    <t>2da.</t>
  </si>
  <si>
    <t>3era.</t>
  </si>
  <si>
    <t>QUE190401685030</t>
  </si>
  <si>
    <t>Otros Proyectos de Inversión</t>
  </si>
  <si>
    <t>En Ejecuciòn</t>
  </si>
  <si>
    <t xml:space="preserve">TOTAL </t>
  </si>
  <si>
    <t>La información descrita en el presente Anexo "C"  que integra de la página _____  a la _____, se encuentra conciliada con las áreas involucradas en la recepción, destino y resultados de los recursos federales ministrados  y además, corresponde a lo reportado en el Sistema de Recursos Federales Transferidos  (S.R.F.T) al trimestre correspondiente. Por lo anterior, los que suscribimos nos hacemos responsables de la veracidad y calidad de la información entregada por éste medio.</t>
  </si>
  <si>
    <r>
      <rPr>
        <b/>
        <sz val="17"/>
        <rFont val="Arial"/>
        <family val="2"/>
      </rPr>
      <t xml:space="preserve">Notas: 
</t>
    </r>
    <r>
      <rPr>
        <sz val="17"/>
        <rFont val="Arial"/>
        <family val="2"/>
      </rPr>
      <t xml:space="preserve">1.- Incluir los nombres, firmas y puestos de aquellas personas que reciban, administren, ejerzan o vigilen los Recursos Federales. Al menos de los Titulares del Municipio o Dependencia, las áreas Financieras y los responsables de capturar o suministrar la información.
2.-El proceso de revisión de información del Anexo C, esta sujeta a las indicaciones de la Secretaría de Hacienda y Crédito Público SHCP  y a los tiempos disponibles del Departamento responsable de la revisión.
3.-La información proporcionado en este documento en el apartado "Datos del Responsable de la Captura", es de uso interno de la Dirección de Tesorería, su finalidad es establecer comunicación directa con el responsable del Municipio / Entidad Ejecutora  de la captura de información del SRFT, en el caso de encontrar un error, omisión o duda en los datos presentados en el presente formato. </t>
    </r>
  </si>
  <si>
    <t>C.P. MA DE LOURDES GÓMEZ RIVERA</t>
  </si>
  <si>
    <t>QUE180301386572</t>
  </si>
  <si>
    <t>ESTADO ANALÍTICO DEL EJERCICIO DEL PRESUPUESTO DE EGRESOS</t>
  </si>
  <si>
    <t>CLASIFICACIÓN POR OBJETO DEL GASTO (CAPÍTULO Y CONCEPTO)</t>
  </si>
  <si>
    <t xml:space="preserve">Del 01 de enero al 31 de diciembre de 2021 </t>
  </si>
  <si>
    <t>Egresos</t>
  </si>
  <si>
    <t>Subejercicio</t>
  </si>
  <si>
    <t>Ampliaciones  / (Reducciones)</t>
  </si>
  <si>
    <t>3 = (1 + 2)</t>
  </si>
  <si>
    <t>6 = (3 - 4)</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</si>
  <si>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</si>
  <si>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</si>
  <si>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</si>
  <si>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</si>
  <si>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</si>
  <si>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</si>
  <si>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</si>
  <si>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</si>
  <si>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</si>
  <si>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</si>
  <si>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</si>
  <si>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FARMACEÚTICOS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</si>
  <si>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</si>
  <si>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</si>
  <si>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</si>
  <si>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</si>
  <si>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</si>
  <si>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</si>
  <si>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</si>
  <si>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</si>
  <si>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</si>
  <si>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</si>
  <si>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</si>
  <si>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</si>
  <si>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</si>
  <si>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</si>
  <si>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</si>
  <si>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</si>
  <si>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</si>
  <si>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</si>
  <si>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</si>
  <si>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</si>
  <si>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</si>
  <si>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</si>
  <si>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</si>
  <si>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</si>
  <si>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</si>
  <si>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</si>
  <si>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</si>
  <si>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</si>
  <si>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</si>
  <si>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</si>
  <si>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</si>
  <si>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</si>
  <si>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</si>
  <si>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</si>
  <si>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</si>
  <si>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</si>
  <si>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</si>
  <si>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</si>
  <si>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</si>
  <si>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</si>
  <si>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</si>
  <si>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</si>
  <si>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</si>
  <si>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</si>
  <si>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</si>
  <si>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</si>
  <si>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</si>
  <si>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</si>
  <si>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</si>
  <si>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AMORTIZACIÓN DE LA DEUDA PÚBLICA</t>
  </si>
  <si>
    <t>  INTERESES DE LA DEUDA PÚBLICA</t>
  </si>
  <si>
    <t>COMISIONES DE LA DEUDA PÚBLICA</t>
  </si>
  <si>
    <t>  GASTOS DE LA DEUDA PÚBLICA</t>
  </si>
  <si>
    <t>COSTO POR COBERTURAS</t>
  </si>
  <si>
    <t>APOYOS FINANCIEROS</t>
  </si>
  <si>
    <t>ADEUDOS DE EJERCICIOS FISCALES ANTERIORES (ADEFAS)</t>
  </si>
  <si>
    <t>Total del Gasto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</si>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</sst>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 #,##0_-;\-* #,##0_-;_-* &quot;-&quot;??_-;_-@_-"/>
    <numFmt numFmtId="165" formatCode="_(&quot;$&quot;* #,##0.00_);_(&quot;$&quot;* \(#,##0.00\);_(&quot;$&quot;* &quot;-&quot;??_);_(@_)"/>
    <numFmt numFmtId="166" formatCode="#,##0.00_ ;[Red]\-#,##0.00\ "/>
  </numFmts>
  <fonts count="60" x14ac:knownFonts="1">
    <font>
      <sz val="11"/>
      <color theme="1"/>
      <name val="Calibri"/>
      <family val="2"/>
      <scheme val="minor"/>
    </font>
    <font>
      <b/>
      <sz val="12"/>
      <color rgb="FF000000"/>
      <name val="Arial"/>
      <family val="2"/>
    </font>
    <font>
      <b/>
      <sz val="10"/>
      <color rgb="FF000000"/>
      <name val="Arial"/>
      <family val="2"/>
    </font>
    <font>
      <sz val="8"/>
      <name val="Arial"/>
      <family val="2"/>
    </font>
    <font>
      <b/>
      <sz val="12"/>
      <name val="Arial"/>
      <family val="2"/>
    </font>
    <font>
      <b/>
      <sz val="8"/>
      <name val="Arial"/>
      <family val="2"/>
    </font>
    <font>
      <sz val="11"/>
      <color theme="1"/>
      <name val="Calibri"/>
      <family val="2"/>
      <scheme val="minor"/>
    </font>
    <font>
      <sz val="9"/>
      <color rgb="FF000000"/>
      <name val="Arial"/>
      <family val="2"/>
    </font>
    <font>
      <b/>
      <sz val="10"/>
      <name val="Arial"/>
      <family val="2"/>
    </font>
    <font>
      <b/>
      <sz val="9"/>
      <name val="Arial"/>
      <family val="2"/>
    </font>
    <font>
      <sz val="12"/>
      <name val="Arial"/>
      <family val="2"/>
    </font>
    <font>
      <b/>
      <sz val="8"/>
      <color rgb="FF000000"/>
      <name val="Arial"/>
      <family val="2"/>
    </font>
    <font>
      <b/>
      <sz val="11"/>
      <name val="Arial"/>
      <family val="2"/>
    </font>
    <font>
      <b/>
      <sz val="11"/>
      <color theme="1"/>
      <name val="Calibri"/>
      <family val="2"/>
      <scheme val="minor"/>
    </font>
    <font>
      <sz val="12"/>
      <color rgb="FF000000"/>
      <name val="Arial"/>
      <family val="2"/>
    </font>
    <font>
      <sz val="8"/>
      <color rgb="FF000000"/>
      <name val="Arial"/>
      <family val="2"/>
    </font>
    <font>
      <sz val="5"/>
      <color rgb="FF000000"/>
      <name val="Times New Roman"/>
      <family val="1"/>
    </font>
    <font>
      <b/>
      <sz val="9"/>
      <color rgb="FF000000"/>
      <name val="Arial"/>
      <family val="2"/>
    </font>
    <font>
      <b/>
      <u/>
      <sz val="8"/>
      <color rgb="FF000000"/>
      <name val="Arial"/>
      <family val="2"/>
    </font>
    <font>
      <sz val="9"/>
      <color theme="1"/>
      <name val="Calibri"/>
      <family val="2"/>
      <scheme val="minor"/>
    </font>
    <font>
      <sz val="10"/>
      <color theme="1"/>
      <name val="Calibri"/>
      <family val="2"/>
      <scheme val="minor"/>
    </font>
    <font>
      <sz val="8"/>
      <color theme="1"/>
      <name val="Calibri"/>
      <family val="2"/>
      <scheme val="minor"/>
    </font>
    <font>
      <sz val="11"/>
      <name val="Calibri"/>
      <family val="2"/>
      <scheme val="minor"/>
    </font>
    <font>
      <sz val="5"/>
      <name val="Times New Roman"/>
      <family val="1"/>
    </font>
    <font>
      <sz val="8"/>
      <name val="Calibri"/>
      <family val="2"/>
      <scheme val="minor"/>
    </font>
    <font>
      <sz val="8"/>
      <color rgb="FF000000"/>
      <name val="Times New Roman"/>
      <family val="1"/>
    </font>
    <font>
      <b/>
      <sz val="8"/>
      <color theme="1"/>
      <name val="Calibri"/>
      <family val="2"/>
      <scheme val="minor"/>
    </font>
    <font>
      <sz val="8"/>
      <color rgb="FFFFFFFF"/>
      <name val="Arial"/>
      <family val="2"/>
    </font>
    <font>
      <b/>
      <u/>
      <sz val="9"/>
      <color rgb="FF000000"/>
      <name val="Arial"/>
      <family val="2"/>
    </font>
    <font>
      <b/>
      <sz val="8"/>
      <color rgb="FF6600CC"/>
      <name val="Arial"/>
      <family val="2"/>
    </font>
    <font>
      <b/>
      <sz val="8"/>
      <color rgb="FF0000FF"/>
      <name val="Arial"/>
      <family val="2"/>
    </font>
    <font>
      <b/>
      <sz val="12"/>
      <color rgb="FF00CC00"/>
      <name val="Arial"/>
      <family val="2"/>
    </font>
    <font>
      <b/>
      <sz val="11"/>
      <color rgb="FF0000FF"/>
      <name val="Arial"/>
      <family val="2"/>
    </font>
    <font>
      <b/>
      <sz val="11"/>
      <color rgb="FF6600FF"/>
      <name val="Arial"/>
      <family val="2"/>
    </font>
    <font>
      <sz val="11"/>
      <color rgb="FF0033CC"/>
      <name val="Calibri"/>
      <family val="2"/>
      <scheme val="minor"/>
    </font>
    <font>
      <b/>
      <u/>
      <sz val="10"/>
      <color rgb="FF000000"/>
      <name val="Arial"/>
      <family val="2"/>
    </font>
    <font>
      <sz val="10"/>
      <name val="Arial"/>
      <family val="2"/>
    </font>
    <font>
      <b/>
      <sz val="24"/>
      <name val="Arial"/>
      <family val="2"/>
    </font>
    <font>
      <b/>
      <sz val="14"/>
      <name val="Arial"/>
      <family val="2"/>
    </font>
    <font>
      <b/>
      <sz val="13"/>
      <name val="Arial"/>
      <family val="2"/>
    </font>
    <font>
      <sz val="14"/>
      <name val="Arial"/>
      <family val="2"/>
    </font>
    <font>
      <u/>
      <sz val="10"/>
      <color theme="10"/>
      <name val="Arial"/>
      <family val="2"/>
    </font>
    <font>
      <u/>
      <sz val="12"/>
      <color theme="10"/>
      <name val="Arial"/>
      <family val="2"/>
    </font>
    <font>
      <b/>
      <sz val="16"/>
      <name val="Arial"/>
      <family val="2"/>
    </font>
    <font>
      <b/>
      <sz val="16"/>
      <name val="Arial Narrow"/>
      <family val="2"/>
    </font>
    <font>
      <b/>
      <sz val="11"/>
      <name val="Arial Narrow"/>
      <family val="2"/>
    </font>
    <font>
      <sz val="14"/>
      <name val="Arial Narrow"/>
      <family val="2"/>
    </font>
    <font>
      <sz val="18"/>
      <name val="Arial Narrow"/>
      <family val="2"/>
    </font>
    <font>
      <sz val="100"/>
      <name val="Arial"/>
      <family val="2"/>
    </font>
    <font>
      <b/>
      <sz val="18"/>
      <name val="Arial"/>
      <family val="2"/>
    </font>
    <font>
      <sz val="18"/>
      <name val="Arial"/>
      <family val="2"/>
    </font>
    <font>
      <b/>
      <i/>
      <sz val="16"/>
      <name val="Arial"/>
      <family val="2"/>
    </font>
    <font>
      <sz val="16"/>
      <name val="Arial"/>
      <family val="2"/>
    </font>
    <font>
      <sz val="16"/>
      <name val="Arial Narrow"/>
      <family val="2"/>
    </font>
    <font>
      <b/>
      <i/>
      <sz val="17"/>
      <name val="Arial"/>
      <family val="2"/>
    </font>
    <font>
      <sz val="17"/>
      <name val="Arial"/>
      <family val="2"/>
    </font>
    <font>
      <b/>
      <sz val="17"/>
      <name val="Arial"/>
      <family val="2"/>
    </font>
    <font>
      <b/>
      <sz val="6"/>
      <color rgb="FF000000"/>
      <name val="Arial"/>
      <family val="2"/>
    </font>
    <font>
      <b/>
      <sz val="5"/>
      <color rgb="FF000000"/>
      <name val="Arial"/>
      <family val="2"/>
    </font>
    <font>
      <sz val="6"/>
      <color rgb="FF000000"/>
      <name val="Arial"/>
      <family val="2"/>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rgb="FFFFFFFF"/>
        <bgColor indexed="64"/>
      </patternFill>
    </fill>
    <fill>
      <patternFill patternType="solid">
        <fgColor rgb="FFD9D9D9"/>
        <bgColor indexed="64"/>
      </patternFill>
    </fill>
    <fill>
      <patternFill patternType="solid">
        <fgColor rgb="FFBFBFBF"/>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1"/>
        <bgColor indexed="64"/>
      </patternFill>
    </fill>
  </fills>
  <borders count="49">
    <border>
      <left/>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diagonal/>
    </border>
    <border>
      <left/>
      <right style="thin">
        <color indexed="64"/>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double">
        <color theme="0" tint="-0.34998626667073579"/>
      </left>
      <right style="thin">
        <color theme="0" tint="-0.34998626667073579"/>
      </right>
      <top style="double">
        <color theme="0" tint="-0.34998626667073579"/>
      </top>
      <bottom style="thin">
        <color theme="0" tint="-0.34998626667073579"/>
      </bottom>
      <diagonal/>
    </border>
    <border>
      <left/>
      <right style="thin">
        <color theme="0" tint="-0.34998626667073579"/>
      </right>
      <top style="double">
        <color theme="0" tint="-0.34998626667073579"/>
      </top>
      <bottom style="thin">
        <color theme="0" tint="-0.34998626667073579"/>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thin">
        <color theme="0" tint="-0.34998626667073579"/>
      </left>
      <right style="double">
        <color theme="0" tint="-0.34998626667073579"/>
      </right>
      <top style="double">
        <color theme="0" tint="-0.34998626667073579"/>
      </top>
      <bottom style="thin">
        <color theme="0" tint="-0.34998626667073579"/>
      </bottom>
      <diagonal/>
    </border>
    <border>
      <left style="double">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double">
        <color theme="0" tint="-0.34998626667073579"/>
      </right>
      <top style="thin">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style="double">
        <color theme="0" tint="-0.34998626667073579"/>
      </right>
      <top style="thin">
        <color theme="0" tint="-0.34998626667073579"/>
      </top>
      <bottom style="double">
        <color theme="0" tint="-0.34998626667073579"/>
      </bottom>
      <diagonal/>
    </border>
    <border>
      <left style="double">
        <color theme="0" tint="-0.34998626667073579"/>
      </left>
      <right style="thin">
        <color theme="0" tint="-0.34998626667073579"/>
      </right>
      <top style="double">
        <color theme="0" tint="-0.34998626667073579"/>
      </top>
      <bottom style="double">
        <color theme="0" tint="-0.34998626667073579"/>
      </bottom>
      <diagonal/>
    </border>
    <border>
      <left/>
      <right style="thin">
        <color theme="0" tint="-0.34998626667073579"/>
      </right>
      <top style="double">
        <color theme="0" tint="-0.34998626667073579"/>
      </top>
      <bottom style="double">
        <color theme="0" tint="-0.34998626667073579"/>
      </bottom>
      <diagonal/>
    </border>
    <border>
      <left style="thin">
        <color theme="0" tint="-0.34998626667073579"/>
      </left>
      <right style="thin">
        <color theme="0" tint="-0.34998626667073579"/>
      </right>
      <top style="double">
        <color theme="0" tint="-0.34998626667073579"/>
      </top>
      <bottom style="double">
        <color theme="0" tint="-0.34998626667073579"/>
      </bottom>
      <diagonal/>
    </border>
    <border>
      <left style="thin">
        <color theme="0" tint="-0.34998626667073579"/>
      </left>
      <right style="double">
        <color theme="0" tint="-0.34998626667073579"/>
      </right>
      <top style="double">
        <color theme="0" tint="-0.34998626667073579"/>
      </top>
      <bottom style="double">
        <color theme="0" tint="-0.34998626667073579"/>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s>
  <cellStyleXfs count="6">
    <xf numFmtId="0" fontId="0" fillId="0" borderId="0"/>
    <xf numFmtId="43" fontId="6" fillId="0" borderId="0" applyFont="0" applyFill="0" applyBorder="0" applyAlignment="0" applyProtection="0"/>
    <xf numFmtId="44" fontId="6" fillId="0" borderId="0" applyFont="0" applyFill="0" applyBorder="0" applyAlignment="0" applyProtection="0"/>
    <xf numFmtId="0" fontId="36" fillId="0" borderId="0"/>
    <xf numFmtId="0" fontId="41" fillId="0" borderId="0" applyNumberFormat="0" applyFill="0" applyBorder="0" applyAlignment="0" applyProtection="0"/>
    <xf numFmtId="165" fontId="36" fillId="0" borderId="0" applyFont="0" applyFill="0" applyBorder="0" applyAlignment="0" applyProtection="0"/>
  </cellStyleXfs>
  <cellXfs count="412">
    <xf numFmtId="0" fontId="0" fillId="0" borderId="0" xfId="0"/>
    <xf numFmtId="0" fontId="0" fillId="2" borderId="0" xfId="0" applyFill="1" applyAlignment="1">
      <alignment vertical="center"/>
    </xf>
    <xf numFmtId="0" fontId="16" fillId="2" borderId="0" xfId="0" applyFont="1" applyFill="1" applyAlignment="1">
      <alignment vertical="center"/>
    </xf>
    <xf numFmtId="0" fontId="11" fillId="4" borderId="2" xfId="0" applyFont="1" applyFill="1" applyBorder="1" applyAlignment="1">
      <alignment horizontal="center" vertical="center" wrapText="1"/>
    </xf>
    <xf numFmtId="0" fontId="0" fillId="2" borderId="1" xfId="0" applyFill="1" applyBorder="1" applyAlignment="1">
      <alignment vertical="center" wrapText="1"/>
    </xf>
    <xf numFmtId="0" fontId="0" fillId="2" borderId="0" xfId="0" applyFill="1" applyAlignment="1">
      <alignment vertical="center" wrapText="1"/>
    </xf>
    <xf numFmtId="0" fontId="11" fillId="2" borderId="0" xfId="0" applyFont="1" applyFill="1" applyAlignment="1">
      <alignment horizontal="right" vertical="center" wrapText="1"/>
    </xf>
    <xf numFmtId="0" fontId="15" fillId="2" borderId="0" xfId="0" applyFont="1" applyFill="1" applyAlignment="1">
      <alignment horizontal="left" vertical="center" wrapText="1"/>
    </xf>
    <xf numFmtId="0" fontId="15" fillId="2" borderId="0" xfId="0" applyFont="1" applyFill="1" applyAlignment="1">
      <alignment horizontal="right" vertical="center" wrapText="1"/>
    </xf>
    <xf numFmtId="0" fontId="14" fillId="2" borderId="0" xfId="0" applyFont="1" applyFill="1" applyAlignment="1">
      <alignment vertical="center"/>
    </xf>
    <xf numFmtId="0" fontId="18" fillId="2" borderId="0" xfId="0" applyFont="1" applyFill="1" applyAlignment="1">
      <alignment vertical="center" wrapText="1"/>
    </xf>
    <xf numFmtId="0" fontId="11" fillId="2" borderId="0" xfId="0" applyFont="1" applyFill="1" applyAlignment="1">
      <alignment horizontal="center" vertical="center" wrapText="1"/>
    </xf>
    <xf numFmtId="0" fontId="0" fillId="3" borderId="0" xfId="0" applyFill="1" applyAlignment="1">
      <alignment vertical="center" wrapText="1"/>
    </xf>
    <xf numFmtId="0" fontId="11" fillId="3" borderId="0" xfId="0" applyFont="1" applyFill="1" applyAlignment="1">
      <alignment horizontal="right" vertical="center" wrapText="1"/>
    </xf>
    <xf numFmtId="0" fontId="11" fillId="3" borderId="0" xfId="0" applyFont="1" applyFill="1" applyAlignment="1">
      <alignment horizontal="center" vertical="center" wrapText="1"/>
    </xf>
    <xf numFmtId="0" fontId="19" fillId="3" borderId="0" xfId="0" applyFont="1" applyFill="1" applyAlignment="1">
      <alignment vertical="center" wrapText="1"/>
    </xf>
    <xf numFmtId="3" fontId="17" fillId="3" borderId="0" xfId="0" applyNumberFormat="1" applyFont="1" applyFill="1" applyAlignment="1">
      <alignment horizontal="right" vertical="center" wrapText="1"/>
    </xf>
    <xf numFmtId="0" fontId="20" fillId="3" borderId="0" xfId="0" applyFont="1" applyFill="1" applyAlignment="1">
      <alignment vertical="center" wrapText="1"/>
    </xf>
    <xf numFmtId="0" fontId="2" fillId="3" borderId="0" xfId="0" applyFont="1" applyFill="1" applyAlignment="1">
      <alignment horizontal="center" vertical="center" wrapText="1"/>
    </xf>
    <xf numFmtId="0" fontId="17" fillId="3" borderId="0" xfId="0" applyFont="1" applyFill="1" applyAlignment="1">
      <alignment horizontal="right" vertical="center" wrapText="1"/>
    </xf>
    <xf numFmtId="0" fontId="11" fillId="3" borderId="1" xfId="0" applyFont="1" applyFill="1" applyBorder="1" applyAlignment="1">
      <alignment horizontal="center" vertical="center" wrapText="1"/>
    </xf>
    <xf numFmtId="0" fontId="21" fillId="2" borderId="0" xfId="0" applyFont="1" applyFill="1" applyAlignment="1">
      <alignment vertical="center"/>
    </xf>
    <xf numFmtId="0" fontId="11" fillId="2" borderId="0" xfId="0" applyFont="1" applyFill="1" applyBorder="1" applyAlignment="1">
      <alignment vertical="center"/>
    </xf>
    <xf numFmtId="0" fontId="11" fillId="2" borderId="1" xfId="0" applyFont="1" applyFill="1" applyBorder="1" applyAlignment="1">
      <alignment horizontal="center" vertical="center" wrapText="1"/>
    </xf>
    <xf numFmtId="0" fontId="11" fillId="2" borderId="0" xfId="0" applyFont="1" applyFill="1" applyAlignment="1">
      <alignment horizontal="center" vertical="center" wrapText="1"/>
    </xf>
    <xf numFmtId="0" fontId="13" fillId="2" borderId="0" xfId="0" applyFont="1" applyFill="1" applyAlignment="1">
      <alignment vertical="center"/>
    </xf>
    <xf numFmtId="0" fontId="11" fillId="2" borderId="0" xfId="0" applyFont="1" applyFill="1" applyBorder="1" applyAlignment="1">
      <alignment horizontal="center" vertical="center" wrapText="1"/>
    </xf>
    <xf numFmtId="0" fontId="14" fillId="2" borderId="3" xfId="0" applyFont="1" applyFill="1" applyBorder="1" applyAlignment="1">
      <alignment vertical="center"/>
    </xf>
    <xf numFmtId="0" fontId="0" fillId="2" borderId="3" xfId="0" applyFill="1" applyBorder="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0" fontId="5" fillId="4" borderId="2" xfId="0" applyFont="1" applyFill="1" applyBorder="1" applyAlignment="1">
      <alignment horizontal="center" vertical="center" wrapText="1"/>
    </xf>
    <xf numFmtId="0" fontId="10" fillId="2" borderId="0" xfId="0" applyFont="1" applyFill="1" applyAlignment="1">
      <alignment vertical="center"/>
    </xf>
    <xf numFmtId="0" fontId="5" fillId="2" borderId="1" xfId="0" applyFont="1" applyFill="1" applyBorder="1" applyAlignment="1">
      <alignment horizontal="center" vertical="center" wrapText="1"/>
    </xf>
    <xf numFmtId="0" fontId="24" fillId="2" borderId="0" xfId="0" applyFont="1" applyFill="1" applyAlignment="1">
      <alignment vertical="center"/>
    </xf>
    <xf numFmtId="0" fontId="5" fillId="2" borderId="1" xfId="0" applyFont="1" applyFill="1" applyBorder="1" applyAlignment="1">
      <alignment vertical="center" wrapText="1"/>
    </xf>
    <xf numFmtId="0" fontId="5" fillId="2" borderId="0" xfId="0" applyFont="1" applyFill="1" applyBorder="1" applyAlignment="1">
      <alignment vertical="center" wrapText="1"/>
    </xf>
    <xf numFmtId="0" fontId="5" fillId="2" borderId="0" xfId="0" applyFont="1" applyFill="1" applyAlignment="1">
      <alignment horizontal="center" vertical="center" wrapText="1"/>
    </xf>
    <xf numFmtId="0" fontId="22" fillId="0" borderId="0" xfId="0" applyFont="1" applyAlignment="1">
      <alignment vertical="center"/>
    </xf>
    <xf numFmtId="0" fontId="23" fillId="0" borderId="0" xfId="0" applyFont="1" applyAlignment="1">
      <alignment vertical="center"/>
    </xf>
    <xf numFmtId="0" fontId="5" fillId="6" borderId="0" xfId="0" applyFont="1" applyFill="1" applyAlignment="1">
      <alignment vertical="center" wrapText="1"/>
    </xf>
    <xf numFmtId="0" fontId="22" fillId="6" borderId="0" xfId="0" applyFont="1" applyFill="1" applyAlignment="1">
      <alignment vertical="center" wrapText="1"/>
    </xf>
    <xf numFmtId="0" fontId="3" fillId="5" borderId="0" xfId="0" applyFont="1" applyFill="1" applyAlignment="1">
      <alignment vertical="center" wrapText="1"/>
    </xf>
    <xf numFmtId="3" fontId="3" fillId="5" borderId="0" xfId="0" applyNumberFormat="1" applyFont="1" applyFill="1" applyAlignment="1">
      <alignment horizontal="right" vertical="center" wrapText="1"/>
    </xf>
    <xf numFmtId="0" fontId="3" fillId="5" borderId="0" xfId="0" applyFont="1" applyFill="1" applyAlignment="1">
      <alignment horizontal="right" vertical="center" wrapText="1"/>
    </xf>
    <xf numFmtId="0" fontId="5" fillId="5" borderId="0" xfId="0" applyFont="1" applyFill="1" applyAlignment="1">
      <alignment horizontal="right" vertical="center" wrapText="1"/>
    </xf>
    <xf numFmtId="0" fontId="5" fillId="7" borderId="0" xfId="0" applyFont="1" applyFill="1" applyAlignment="1">
      <alignment vertical="center" wrapText="1"/>
    </xf>
    <xf numFmtId="0" fontId="22" fillId="5" borderId="0" xfId="0" applyFont="1" applyFill="1" applyAlignment="1">
      <alignment vertical="center" wrapText="1"/>
    </xf>
    <xf numFmtId="0" fontId="5" fillId="6" borderId="0" xfId="0" applyFont="1" applyFill="1" applyAlignment="1">
      <alignment horizontal="right" vertical="center" wrapText="1"/>
    </xf>
    <xf numFmtId="0" fontId="5" fillId="7" borderId="0" xfId="0" applyFont="1" applyFill="1" applyAlignment="1">
      <alignment horizontal="left" vertical="center" wrapText="1"/>
    </xf>
    <xf numFmtId="0" fontId="5" fillId="6" borderId="0" xfId="0" applyFont="1" applyFill="1" applyAlignment="1">
      <alignment horizontal="center" vertical="center" wrapText="1"/>
    </xf>
    <xf numFmtId="0" fontId="5" fillId="7" borderId="0" xfId="0" applyFont="1" applyFill="1" applyAlignment="1">
      <alignment horizontal="center" vertical="center" wrapText="1"/>
    </xf>
    <xf numFmtId="0" fontId="5" fillId="5" borderId="0" xfId="0" applyFont="1" applyFill="1" applyAlignment="1">
      <alignment horizontal="center" vertical="center" wrapText="1"/>
    </xf>
    <xf numFmtId="0" fontId="22" fillId="5" borderId="0" xfId="0" applyFont="1" applyFill="1" applyAlignment="1">
      <alignment vertical="center"/>
    </xf>
    <xf numFmtId="0" fontId="3" fillId="2" borderId="0" xfId="0" applyFont="1" applyFill="1" applyAlignment="1">
      <alignment vertical="center"/>
    </xf>
    <xf numFmtId="0" fontId="24" fillId="2" borderId="3" xfId="0" applyFont="1" applyFill="1" applyBorder="1" applyAlignment="1">
      <alignment vertical="center"/>
    </xf>
    <xf numFmtId="43" fontId="22" fillId="2" borderId="0" xfId="1" applyFont="1" applyFill="1" applyAlignment="1">
      <alignment vertical="center"/>
    </xf>
    <xf numFmtId="0" fontId="11" fillId="4" borderId="15"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5" fillId="2" borderId="0" xfId="0" applyFont="1" applyFill="1" applyAlignment="1">
      <alignment vertical="center" wrapText="1"/>
    </xf>
    <xf numFmtId="0" fontId="11" fillId="2" borderId="0" xfId="0" applyFont="1" applyFill="1" applyBorder="1" applyAlignment="1">
      <alignment vertical="center" wrapText="1"/>
    </xf>
    <xf numFmtId="0" fontId="26" fillId="2" borderId="0" xfId="0" applyFont="1" applyFill="1" applyAlignment="1">
      <alignment vertical="center"/>
    </xf>
    <xf numFmtId="0" fontId="0" fillId="2" borderId="0" xfId="0" applyFill="1" applyAlignment="1">
      <alignment horizontal="center" vertical="center"/>
    </xf>
    <xf numFmtId="0" fontId="17" fillId="3" borderId="1" xfId="0" applyFont="1" applyFill="1" applyBorder="1" applyAlignment="1">
      <alignment horizontal="center" vertical="center" wrapText="1"/>
    </xf>
    <xf numFmtId="0" fontId="28" fillId="2" borderId="0" xfId="0" applyFont="1" applyFill="1" applyAlignment="1">
      <alignment horizontal="center" vertical="center" wrapText="1"/>
    </xf>
    <xf numFmtId="0" fontId="19" fillId="2" borderId="0" xfId="0" applyFont="1" applyFill="1" applyAlignment="1">
      <alignment vertical="center"/>
    </xf>
    <xf numFmtId="3" fontId="22" fillId="2" borderId="0" xfId="0" applyNumberFormat="1" applyFont="1" applyFill="1" applyAlignment="1">
      <alignment vertical="center"/>
    </xf>
    <xf numFmtId="0" fontId="29" fillId="4" borderId="2" xfId="0" applyFont="1" applyFill="1" applyBorder="1" applyAlignment="1">
      <alignment horizontal="center" vertical="center" wrapText="1"/>
    </xf>
    <xf numFmtId="3" fontId="9" fillId="5" borderId="0" xfId="0" applyNumberFormat="1" applyFont="1" applyFill="1" applyAlignment="1">
      <alignment horizontal="right" vertical="center" wrapText="1"/>
    </xf>
    <xf numFmtId="0" fontId="30" fillId="7" borderId="0" xfId="0" applyFont="1" applyFill="1" applyAlignment="1">
      <alignment horizontal="center" vertical="center" wrapText="1"/>
    </xf>
    <xf numFmtId="3" fontId="32" fillId="3" borderId="0" xfId="0" applyNumberFormat="1" applyFont="1" applyFill="1" applyAlignment="1">
      <alignment horizontal="right" vertical="center" wrapText="1"/>
    </xf>
    <xf numFmtId="3" fontId="32" fillId="7" borderId="0" xfId="0" applyNumberFormat="1" applyFont="1" applyFill="1" applyAlignment="1">
      <alignment horizontal="right" vertical="center" wrapText="1"/>
    </xf>
    <xf numFmtId="3" fontId="33" fillId="7" borderId="0" xfId="0" applyNumberFormat="1" applyFont="1" applyFill="1" applyAlignment="1">
      <alignment horizontal="right" vertical="center" wrapText="1"/>
    </xf>
    <xf numFmtId="3" fontId="34" fillId="2" borderId="0" xfId="0" applyNumberFormat="1" applyFont="1" applyFill="1" applyAlignment="1">
      <alignment vertical="center"/>
    </xf>
    <xf numFmtId="3" fontId="32" fillId="3" borderId="1" xfId="0" applyNumberFormat="1" applyFont="1" applyFill="1" applyBorder="1" applyAlignment="1">
      <alignment horizontal="right" vertical="center" wrapText="1"/>
    </xf>
    <xf numFmtId="3" fontId="35" fillId="2" borderId="0" xfId="0" applyNumberFormat="1" applyFont="1" applyFill="1" applyAlignment="1">
      <alignment horizontal="right" vertical="center" wrapText="1"/>
    </xf>
    <xf numFmtId="3" fontId="7" fillId="2" borderId="0" xfId="0" applyNumberFormat="1" applyFont="1" applyFill="1" applyAlignment="1">
      <alignment horizontal="right" vertical="center" wrapText="1"/>
    </xf>
    <xf numFmtId="0" fontId="7" fillId="2" borderId="0" xfId="0" applyFont="1" applyFill="1" applyAlignment="1">
      <alignment horizontal="right" vertical="center" wrapText="1"/>
    </xf>
    <xf numFmtId="164" fontId="7" fillId="2" borderId="0" xfId="1" applyNumberFormat="1" applyFont="1" applyFill="1" applyAlignment="1">
      <alignment horizontal="right" vertical="center" wrapText="1"/>
    </xf>
    <xf numFmtId="3" fontId="8" fillId="5" borderId="0" xfId="0" applyNumberFormat="1" applyFont="1" applyFill="1" applyAlignment="1">
      <alignment horizontal="right" vertical="center" wrapText="1"/>
    </xf>
    <xf numFmtId="3" fontId="8" fillId="7" borderId="0" xfId="0" applyNumberFormat="1" applyFont="1" applyFill="1" applyAlignment="1">
      <alignment horizontal="right" vertical="center" wrapText="1"/>
    </xf>
    <xf numFmtId="3" fontId="8" fillId="6" borderId="0" xfId="0" applyNumberFormat="1" applyFont="1" applyFill="1" applyAlignment="1">
      <alignment horizontal="right" vertical="center" wrapText="1"/>
    </xf>
    <xf numFmtId="0" fontId="11" fillId="2" borderId="7"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22" fillId="2" borderId="0" xfId="0" applyFont="1" applyFill="1" applyBorder="1" applyAlignment="1">
      <alignment vertical="center"/>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4" fillId="2" borderId="7" xfId="0" applyFont="1" applyFill="1" applyBorder="1" applyAlignment="1">
      <alignment vertical="center"/>
    </xf>
    <xf numFmtId="0" fontId="24" fillId="2" borderId="0" xfId="0" applyFont="1" applyFill="1" applyBorder="1" applyAlignment="1">
      <alignment vertical="center"/>
    </xf>
    <xf numFmtId="0" fontId="24" fillId="2" borderId="8" xfId="0" applyFont="1" applyFill="1" applyBorder="1" applyAlignment="1">
      <alignment vertical="center"/>
    </xf>
    <xf numFmtId="0" fontId="5" fillId="4" borderId="15" xfId="0" applyFont="1" applyFill="1" applyBorder="1" applyAlignment="1">
      <alignment horizontal="center" vertical="center" wrapText="1"/>
    </xf>
    <xf numFmtId="0" fontId="29" fillId="4" borderId="15" xfId="0" applyFont="1" applyFill="1" applyBorder="1" applyAlignment="1">
      <alignment horizontal="center" vertical="center" wrapText="1"/>
    </xf>
    <xf numFmtId="0" fontId="9" fillId="3" borderId="7" xfId="0" applyFont="1" applyFill="1" applyBorder="1" applyAlignment="1">
      <alignment vertical="center" wrapText="1"/>
    </xf>
    <xf numFmtId="3" fontId="8" fillId="3" borderId="0" xfId="0" applyNumberFormat="1" applyFont="1" applyFill="1" applyBorder="1" applyAlignment="1">
      <alignment horizontal="right" vertical="center" wrapText="1"/>
    </xf>
    <xf numFmtId="3" fontId="8" fillId="3" borderId="8" xfId="0" applyNumberFormat="1" applyFont="1" applyFill="1" applyBorder="1" applyAlignment="1">
      <alignment horizontal="right" vertical="center" wrapText="1"/>
    </xf>
    <xf numFmtId="0" fontId="3" fillId="2" borderId="7" xfId="0" applyFont="1" applyFill="1" applyBorder="1" applyAlignment="1">
      <alignment vertical="center" wrapText="1"/>
    </xf>
    <xf numFmtId="0" fontId="3" fillId="2" borderId="0" xfId="0" applyFont="1" applyFill="1" applyBorder="1" applyAlignment="1">
      <alignment horizontal="right" vertical="center" wrapText="1"/>
    </xf>
    <xf numFmtId="0" fontId="3" fillId="2" borderId="8" xfId="0"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3" fontId="3" fillId="2" borderId="8" xfId="0" applyNumberFormat="1" applyFont="1" applyFill="1" applyBorder="1" applyAlignment="1">
      <alignment horizontal="right" vertical="center" wrapText="1"/>
    </xf>
    <xf numFmtId="3" fontId="32" fillId="3" borderId="0" xfId="0" applyNumberFormat="1" applyFont="1" applyFill="1" applyBorder="1" applyAlignment="1">
      <alignment horizontal="right" vertical="center" wrapText="1"/>
    </xf>
    <xf numFmtId="3" fontId="32" fillId="3" borderId="8" xfId="0" applyNumberFormat="1" applyFont="1" applyFill="1" applyBorder="1" applyAlignment="1">
      <alignment horizontal="right" vertical="center" wrapText="1"/>
    </xf>
    <xf numFmtId="164" fontId="3" fillId="2" borderId="8" xfId="1" applyNumberFormat="1" applyFont="1" applyFill="1" applyBorder="1" applyAlignment="1">
      <alignment horizontal="right" vertical="center" wrapText="1"/>
    </xf>
    <xf numFmtId="0" fontId="8" fillId="3" borderId="7" xfId="0" applyFont="1" applyFill="1" applyBorder="1" applyAlignment="1">
      <alignment vertical="center" wrapText="1"/>
    </xf>
    <xf numFmtId="0" fontId="8" fillId="3" borderId="0" xfId="0" applyFont="1" applyFill="1" applyBorder="1" applyAlignment="1">
      <alignment horizontal="right" vertical="center" wrapText="1"/>
    </xf>
    <xf numFmtId="0" fontId="8" fillId="3" borderId="8" xfId="0" applyFont="1" applyFill="1" applyBorder="1" applyAlignment="1">
      <alignment horizontal="right" vertical="center" wrapText="1"/>
    </xf>
    <xf numFmtId="0" fontId="9" fillId="2" borderId="7" xfId="0" applyFont="1" applyFill="1" applyBorder="1" applyAlignment="1">
      <alignment vertical="center" wrapText="1"/>
    </xf>
    <xf numFmtId="3" fontId="8" fillId="2" borderId="0" xfId="0" applyNumberFormat="1" applyFont="1" applyFill="1" applyBorder="1" applyAlignment="1">
      <alignment horizontal="right" vertical="center" wrapText="1"/>
    </xf>
    <xf numFmtId="3" fontId="8" fillId="2" borderId="8" xfId="0" applyNumberFormat="1" applyFont="1" applyFill="1" applyBorder="1" applyAlignment="1">
      <alignment horizontal="right" vertical="center" wrapText="1"/>
    </xf>
    <xf numFmtId="0" fontId="9" fillId="3" borderId="9" xfId="0" applyFont="1" applyFill="1" applyBorder="1" applyAlignment="1">
      <alignment horizontal="left" vertical="center" wrapText="1"/>
    </xf>
    <xf numFmtId="164" fontId="32" fillId="3" borderId="3" xfId="1" applyNumberFormat="1" applyFont="1" applyFill="1" applyBorder="1" applyAlignment="1">
      <alignment horizontal="right" vertical="center" wrapText="1"/>
    </xf>
    <xf numFmtId="3" fontId="32" fillId="3" borderId="10" xfId="0" applyNumberFormat="1" applyFont="1" applyFill="1" applyBorder="1" applyAlignment="1">
      <alignment horizontal="right" vertical="center" wrapText="1"/>
    </xf>
    <xf numFmtId="0" fontId="5" fillId="3" borderId="7" xfId="0" applyFont="1" applyFill="1" applyBorder="1" applyAlignment="1">
      <alignment vertical="center" wrapText="1"/>
    </xf>
    <xf numFmtId="0" fontId="11" fillId="2" borderId="4" xfId="0" applyFont="1" applyFill="1" applyBorder="1" applyAlignment="1">
      <alignment horizontal="center" vertical="center" wrapText="1"/>
    </xf>
    <xf numFmtId="0" fontId="26" fillId="2" borderId="7" xfId="0" applyFont="1" applyFill="1" applyBorder="1" applyAlignment="1">
      <alignment vertical="center"/>
    </xf>
    <xf numFmtId="0" fontId="26" fillId="2" borderId="0" xfId="0" applyFont="1" applyFill="1" applyBorder="1" applyAlignment="1">
      <alignment vertical="center"/>
    </xf>
    <xf numFmtId="0" fontId="26" fillId="2" borderId="8" xfId="0" applyFont="1" applyFill="1" applyBorder="1" applyAlignment="1">
      <alignment vertical="center"/>
    </xf>
    <xf numFmtId="0" fontId="5" fillId="4" borderId="16" xfId="0" applyFont="1" applyFill="1" applyBorder="1" applyAlignment="1">
      <alignment horizontal="center" vertical="center" wrapText="1"/>
    </xf>
    <xf numFmtId="0" fontId="1" fillId="3" borderId="4" xfId="0" applyFont="1" applyFill="1" applyBorder="1" applyAlignment="1">
      <alignment horizontal="center" vertical="center" wrapText="1"/>
    </xf>
    <xf numFmtId="3" fontId="1" fillId="3" borderId="5" xfId="0" applyNumberFormat="1" applyFont="1" applyFill="1" applyBorder="1" applyAlignment="1">
      <alignment horizontal="right" vertical="center" wrapText="1"/>
    </xf>
    <xf numFmtId="3" fontId="1" fillId="3" borderId="6" xfId="0" applyNumberFormat="1" applyFont="1" applyFill="1" applyBorder="1" applyAlignment="1">
      <alignment horizontal="right" vertical="center" wrapText="1"/>
    </xf>
    <xf numFmtId="0" fontId="18" fillId="3" borderId="7" xfId="0" applyFont="1" applyFill="1" applyBorder="1" applyAlignment="1">
      <alignment horizontal="center" vertical="center" wrapText="1"/>
    </xf>
    <xf numFmtId="3" fontId="28" fillId="3" borderId="0" xfId="0" applyNumberFormat="1" applyFont="1" applyFill="1" applyBorder="1" applyAlignment="1">
      <alignment vertical="center" wrapText="1"/>
    </xf>
    <xf numFmtId="3" fontId="28" fillId="3" borderId="8" xfId="0" applyNumberFormat="1" applyFont="1" applyFill="1" applyBorder="1" applyAlignment="1">
      <alignment vertical="center" wrapText="1"/>
    </xf>
    <xf numFmtId="0" fontId="15" fillId="2" borderId="7" xfId="0" applyFont="1" applyFill="1" applyBorder="1" applyAlignment="1">
      <alignment vertical="center" wrapText="1"/>
    </xf>
    <xf numFmtId="164" fontId="15" fillId="2" borderId="0" xfId="1" applyNumberFormat="1" applyFont="1" applyFill="1" applyBorder="1" applyAlignment="1">
      <alignment vertical="center" wrapText="1"/>
    </xf>
    <xf numFmtId="0" fontId="15" fillId="2" borderId="8" xfId="0" applyFont="1" applyFill="1" applyBorder="1" applyAlignment="1">
      <alignment vertical="center" wrapText="1"/>
    </xf>
    <xf numFmtId="0" fontId="15" fillId="2" borderId="0" xfId="0" applyFont="1" applyFill="1" applyBorder="1" applyAlignment="1">
      <alignment vertical="center" wrapText="1"/>
    </xf>
    <xf numFmtId="164" fontId="15" fillId="2" borderId="8" xfId="1" applyNumberFormat="1" applyFont="1" applyFill="1" applyBorder="1" applyAlignment="1">
      <alignment horizontal="right" vertical="center" wrapText="1"/>
    </xf>
    <xf numFmtId="164" fontId="15" fillId="2" borderId="8" xfId="1" applyNumberFormat="1" applyFont="1" applyFill="1" applyBorder="1" applyAlignment="1">
      <alignment vertical="center" wrapText="1"/>
    </xf>
    <xf numFmtId="0" fontId="15" fillId="2" borderId="8" xfId="0" applyFont="1" applyFill="1" applyBorder="1" applyAlignment="1">
      <alignment horizontal="right" vertical="center" wrapText="1"/>
    </xf>
    <xf numFmtId="3" fontId="15" fillId="2" borderId="8" xfId="0" applyNumberFormat="1" applyFont="1" applyFill="1" applyBorder="1" applyAlignment="1">
      <alignment horizontal="right" vertical="center" wrapText="1"/>
    </xf>
    <xf numFmtId="3" fontId="15" fillId="2" borderId="0" xfId="0" applyNumberFormat="1" applyFont="1" applyFill="1" applyBorder="1" applyAlignment="1">
      <alignment vertical="center" wrapText="1"/>
    </xf>
    <xf numFmtId="0" fontId="1" fillId="3" borderId="7" xfId="0" applyFont="1" applyFill="1" applyBorder="1" applyAlignment="1">
      <alignment horizontal="center" vertical="center" wrapText="1"/>
    </xf>
    <xf numFmtId="3" fontId="1" fillId="3" borderId="0" xfId="0" applyNumberFormat="1" applyFont="1" applyFill="1" applyBorder="1" applyAlignment="1">
      <alignment horizontal="right" vertical="center" wrapText="1"/>
    </xf>
    <xf numFmtId="3" fontId="1" fillId="3" borderId="8" xfId="0" applyNumberFormat="1" applyFont="1" applyFill="1" applyBorder="1" applyAlignment="1">
      <alignment horizontal="right" vertical="center" wrapText="1"/>
    </xf>
    <xf numFmtId="3" fontId="28" fillId="3" borderId="0" xfId="0" applyNumberFormat="1" applyFont="1" applyFill="1" applyBorder="1" applyAlignment="1">
      <alignment horizontal="right" vertical="center" wrapText="1"/>
    </xf>
    <xf numFmtId="3" fontId="28" fillId="3" borderId="8"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xf numFmtId="164" fontId="15" fillId="2" borderId="0" xfId="1" applyNumberFormat="1" applyFont="1" applyFill="1" applyBorder="1" applyAlignment="1">
      <alignment horizontal="right" vertical="center" wrapText="1"/>
    </xf>
    <xf numFmtId="0" fontId="28" fillId="3" borderId="0" xfId="0" applyFont="1" applyFill="1" applyBorder="1" applyAlignment="1">
      <alignment horizontal="right" vertical="center" wrapText="1"/>
    </xf>
    <xf numFmtId="0" fontId="28" fillId="3" borderId="8" xfId="0" applyFont="1" applyFill="1" applyBorder="1" applyAlignment="1">
      <alignment horizontal="right" vertical="center" wrapText="1"/>
    </xf>
    <xf numFmtId="0" fontId="27" fillId="2" borderId="7" xfId="0" applyFont="1" applyFill="1" applyBorder="1" applyAlignment="1">
      <alignment vertical="center" wrapText="1"/>
    </xf>
    <xf numFmtId="0" fontId="27" fillId="2" borderId="0" xfId="0" applyFont="1" applyFill="1" applyBorder="1" applyAlignment="1">
      <alignment vertical="center" wrapText="1"/>
    </xf>
    <xf numFmtId="0" fontId="27" fillId="2" borderId="8" xfId="0" applyFont="1" applyFill="1" applyBorder="1" applyAlignment="1">
      <alignment vertical="center" wrapText="1"/>
    </xf>
    <xf numFmtId="3" fontId="15" fillId="2" borderId="0" xfId="0" applyNumberFormat="1" applyFont="1" applyFill="1" applyBorder="1" applyAlignment="1">
      <alignment horizontal="right" vertical="center" wrapText="1"/>
    </xf>
    <xf numFmtId="0" fontId="15" fillId="2" borderId="9" xfId="0" applyFont="1" applyFill="1" applyBorder="1" applyAlignment="1">
      <alignment vertical="center" wrapText="1"/>
    </xf>
    <xf numFmtId="0" fontId="15" fillId="2" borderId="3" xfId="0" applyFont="1" applyFill="1" applyBorder="1" applyAlignment="1">
      <alignment horizontal="right" vertical="center" wrapText="1"/>
    </xf>
    <xf numFmtId="0" fontId="15" fillId="2" borderId="10" xfId="0" applyFont="1" applyFill="1" applyBorder="1" applyAlignment="1">
      <alignment horizontal="right" vertical="center" wrapText="1"/>
    </xf>
    <xf numFmtId="0" fontId="22" fillId="8" borderId="0" xfId="0" applyFont="1" applyFill="1" applyAlignment="1">
      <alignment vertical="center"/>
    </xf>
    <xf numFmtId="0" fontId="0" fillId="8" borderId="0" xfId="0" applyFill="1" applyAlignment="1">
      <alignment vertical="center"/>
    </xf>
    <xf numFmtId="3" fontId="35" fillId="3" borderId="0" xfId="0" applyNumberFormat="1" applyFont="1" applyFill="1" applyBorder="1" applyAlignment="1">
      <alignment horizontal="right" vertical="center" wrapText="1"/>
    </xf>
    <xf numFmtId="0" fontId="5"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22" fillId="5" borderId="0" xfId="0" applyFont="1" applyFill="1" applyAlignment="1">
      <alignment vertical="center" wrapText="1"/>
    </xf>
    <xf numFmtId="0" fontId="22" fillId="5" borderId="13" xfId="0" applyFont="1" applyFill="1" applyBorder="1" applyAlignment="1">
      <alignment vertical="center" wrapText="1"/>
    </xf>
    <xf numFmtId="0" fontId="4" fillId="5" borderId="0" xfId="0" applyFont="1" applyFill="1" applyAlignment="1">
      <alignment horizontal="center" vertical="center" wrapText="1"/>
    </xf>
    <xf numFmtId="0" fontId="31" fillId="5" borderId="0" xfId="0" applyFont="1" applyFill="1" applyAlignment="1">
      <alignment horizontal="center" vertical="center" wrapText="1"/>
    </xf>
    <xf numFmtId="0" fontId="5" fillId="5" borderId="13"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0" xfId="0" applyFont="1" applyFill="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8"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8"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22" fillId="2" borderId="7" xfId="0" applyFont="1" applyFill="1" applyBorder="1" applyAlignment="1">
      <alignment vertical="center" wrapText="1"/>
    </xf>
    <xf numFmtId="0" fontId="22" fillId="2" borderId="0" xfId="0" applyFont="1" applyFill="1" applyBorder="1" applyAlignment="1">
      <alignment vertical="center" wrapText="1"/>
    </xf>
    <xf numFmtId="0" fontId="22" fillId="2" borderId="8" xfId="0" applyFont="1" applyFill="1" applyBorder="1" applyAlignment="1">
      <alignment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8" xfId="0" applyFont="1" applyFill="1" applyBorder="1" applyAlignment="1">
      <alignment horizontal="center" vertical="center"/>
    </xf>
    <xf numFmtId="0" fontId="31" fillId="2" borderId="7"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8" xfId="0" applyFont="1" applyFill="1" applyBorder="1" applyAlignment="1">
      <alignment horizontal="center" vertical="center"/>
    </xf>
    <xf numFmtId="0" fontId="0" fillId="2" borderId="0" xfId="0" applyFill="1" applyAlignment="1">
      <alignment vertical="center" wrapText="1"/>
    </xf>
    <xf numFmtId="0" fontId="0" fillId="2" borderId="13" xfId="0" applyFill="1" applyBorder="1" applyAlignment="1">
      <alignment vertical="center" wrapText="1"/>
    </xf>
    <xf numFmtId="0" fontId="1" fillId="2" borderId="0" xfId="0" applyFont="1" applyFill="1" applyAlignment="1">
      <alignment horizontal="center" vertical="center" wrapText="1"/>
    </xf>
    <xf numFmtId="0" fontId="31" fillId="2" borderId="0" xfId="0" applyFont="1" applyFill="1" applyAlignment="1">
      <alignment horizontal="center" vertical="center" wrapText="1"/>
    </xf>
    <xf numFmtId="0" fontId="11" fillId="2" borderId="13"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0" fillId="0" borderId="0" xfId="0" applyBorder="1" applyAlignment="1">
      <alignment horizontal="center"/>
    </xf>
    <xf numFmtId="49" fontId="0" fillId="0" borderId="0" xfId="0" applyNumberFormat="1" applyBorder="1" applyAlignment="1"/>
    <xf numFmtId="49" fontId="0" fillId="0" borderId="0" xfId="0" applyNumberFormat="1" applyBorder="1" applyAlignment="1">
      <alignment horizontal="center"/>
    </xf>
    <xf numFmtId="49" fontId="0" fillId="0" borderId="0" xfId="0" applyNumberFormat="1" applyBorder="1" applyAlignment="1">
      <alignment horizontal="center"/>
    </xf>
    <xf numFmtId="0" fontId="0" fillId="0" borderId="17" xfId="0" applyBorder="1"/>
    <xf numFmtId="0" fontId="0" fillId="0" borderId="18" xfId="0" applyBorder="1"/>
    <xf numFmtId="0" fontId="0" fillId="0" borderId="19" xfId="0" applyBorder="1"/>
    <xf numFmtId="44" fontId="0" fillId="0" borderId="20" xfId="0" applyNumberFormat="1" applyBorder="1"/>
    <xf numFmtId="44" fontId="0" fillId="0" borderId="0" xfId="0" applyNumberFormat="1" applyBorder="1"/>
    <xf numFmtId="0" fontId="0" fillId="0" borderId="21" xfId="0" applyBorder="1" applyAlignment="1"/>
    <xf numFmtId="0" fontId="0" fillId="0" borderId="22" xfId="0" applyBorder="1" applyAlignment="1"/>
    <xf numFmtId="0" fontId="0" fillId="0" borderId="23" xfId="0" applyBorder="1" applyAlignment="1"/>
    <xf numFmtId="0" fontId="0" fillId="0" borderId="24" xfId="0" applyBorder="1"/>
    <xf numFmtId="0" fontId="0" fillId="0" borderId="25" xfId="0" applyBorder="1"/>
    <xf numFmtId="44" fontId="0" fillId="0" borderId="26" xfId="0" applyNumberFormat="1" applyBorder="1"/>
    <xf numFmtId="0" fontId="0" fillId="0" borderId="27" xfId="0" applyBorder="1"/>
    <xf numFmtId="0" fontId="0" fillId="0" borderId="0" xfId="0" applyBorder="1"/>
    <xf numFmtId="0" fontId="13" fillId="0" borderId="24" xfId="0" applyFont="1" applyBorder="1"/>
    <xf numFmtId="0" fontId="13" fillId="0" borderId="25" xfId="0" applyFont="1" applyBorder="1"/>
    <xf numFmtId="0" fontId="0" fillId="0" borderId="26" xfId="0" applyBorder="1"/>
    <xf numFmtId="44" fontId="13" fillId="0" borderId="27" xfId="0" applyNumberFormat="1" applyFont="1" applyBorder="1"/>
    <xf numFmtId="44" fontId="13" fillId="0" borderId="0" xfId="0" applyNumberFormat="1" applyFont="1" applyBorder="1"/>
    <xf numFmtId="0" fontId="0" fillId="0" borderId="21" xfId="0" applyFont="1" applyBorder="1" applyAlignment="1"/>
    <xf numFmtId="0" fontId="0" fillId="0" borderId="22" xfId="0" applyFont="1" applyBorder="1" applyAlignment="1"/>
    <xf numFmtId="0" fontId="0" fillId="0" borderId="23" xfId="0" applyFont="1" applyBorder="1" applyAlignment="1"/>
    <xf numFmtId="0" fontId="0" fillId="0" borderId="0" xfId="0" applyFont="1" applyBorder="1" applyAlignment="1"/>
    <xf numFmtId="44" fontId="0" fillId="0" borderId="26" xfId="2" applyFont="1" applyBorder="1"/>
    <xf numFmtId="0" fontId="0" fillId="0" borderId="28" xfId="0" applyBorder="1"/>
    <xf numFmtId="0" fontId="0" fillId="0" borderId="29" xfId="0" applyBorder="1"/>
    <xf numFmtId="44" fontId="0" fillId="0" borderId="30" xfId="2" applyFont="1" applyBorder="1"/>
    <xf numFmtId="0" fontId="0" fillId="0" borderId="31" xfId="0" applyBorder="1"/>
    <xf numFmtId="0" fontId="13" fillId="9" borderId="32" xfId="0" applyFont="1" applyFill="1" applyBorder="1" applyAlignment="1">
      <alignment horizontal="left"/>
    </xf>
    <xf numFmtId="0" fontId="13" fillId="9" borderId="33" xfId="0" applyFont="1" applyFill="1" applyBorder="1" applyAlignment="1">
      <alignment horizontal="left"/>
    </xf>
    <xf numFmtId="0" fontId="13" fillId="9" borderId="34" xfId="0" applyFont="1" applyFill="1" applyBorder="1" applyAlignment="1">
      <alignment horizontal="left"/>
    </xf>
    <xf numFmtId="44" fontId="13" fillId="9" borderId="35" xfId="0" applyNumberFormat="1" applyFont="1" applyFill="1" applyBorder="1"/>
    <xf numFmtId="44" fontId="13" fillId="0" borderId="0" xfId="0" applyNumberFormat="1" applyFont="1" applyFill="1" applyBorder="1"/>
    <xf numFmtId="0" fontId="0" fillId="0" borderId="3" xfId="0" applyBorder="1"/>
    <xf numFmtId="0" fontId="0" fillId="0" borderId="3" xfId="0" applyBorder="1" applyAlignment="1">
      <alignment horizontal="center"/>
    </xf>
    <xf numFmtId="0" fontId="20" fillId="0" borderId="0" xfId="0" applyFont="1" applyBorder="1" applyAlignment="1">
      <alignment horizontal="center"/>
    </xf>
    <xf numFmtId="0" fontId="20" fillId="0" borderId="0" xfId="0" applyFont="1" applyAlignment="1">
      <alignment horizontal="center"/>
    </xf>
    <xf numFmtId="0" fontId="20" fillId="0" borderId="0" xfId="0" applyFont="1" applyBorder="1" applyAlignment="1">
      <alignment horizontal="center"/>
    </xf>
    <xf numFmtId="0" fontId="0" fillId="0" borderId="0" xfId="0" applyAlignment="1">
      <alignment horizontal="center"/>
    </xf>
    <xf numFmtId="0" fontId="0" fillId="0" borderId="0" xfId="0" applyAlignment="1">
      <alignment horizontal="center"/>
    </xf>
    <xf numFmtId="0" fontId="37" fillId="0" borderId="0" xfId="3" applyFont="1" applyFill="1" applyAlignment="1">
      <alignment horizontal="center" vertical="center"/>
    </xf>
    <xf numFmtId="0" fontId="36" fillId="0" borderId="0" xfId="3"/>
    <xf numFmtId="0" fontId="37" fillId="10" borderId="0" xfId="3" applyFont="1" applyFill="1" applyAlignment="1">
      <alignment horizontal="center"/>
    </xf>
    <xf numFmtId="0" fontId="38" fillId="0" borderId="0" xfId="3" applyFont="1" applyAlignment="1">
      <alignment horizontal="center"/>
    </xf>
    <xf numFmtId="0" fontId="39" fillId="0" borderId="0" xfId="3" applyFont="1" applyAlignment="1">
      <alignment horizontal="center" wrapText="1"/>
    </xf>
    <xf numFmtId="0" fontId="38" fillId="9" borderId="36" xfId="3" applyFont="1" applyFill="1" applyBorder="1" applyAlignment="1">
      <alignment horizontal="center" vertical="center" wrapText="1"/>
    </xf>
    <xf numFmtId="0" fontId="38" fillId="9" borderId="37" xfId="3" applyFont="1" applyFill="1" applyBorder="1" applyAlignment="1">
      <alignment horizontal="center" vertical="center" wrapText="1"/>
    </xf>
    <xf numFmtId="0" fontId="38" fillId="9" borderId="38" xfId="3" applyFont="1" applyFill="1" applyBorder="1" applyAlignment="1">
      <alignment horizontal="center" vertical="center" wrapText="1"/>
    </xf>
    <xf numFmtId="0" fontId="36" fillId="0" borderId="0" xfId="3" applyAlignment="1">
      <alignment wrapText="1"/>
    </xf>
    <xf numFmtId="0" fontId="38" fillId="0" borderId="36" xfId="3" applyFont="1" applyBorder="1" applyAlignment="1">
      <alignment horizontal="left" vertical="center" wrapText="1"/>
    </xf>
    <xf numFmtId="0" fontId="38" fillId="0" borderId="37" xfId="3" applyFont="1" applyBorder="1" applyAlignment="1">
      <alignment horizontal="left" vertical="center" wrapText="1"/>
    </xf>
    <xf numFmtId="0" fontId="40" fillId="0" borderId="37" xfId="3" applyFont="1" applyBorder="1" applyAlignment="1">
      <alignment horizontal="center" vertical="center" wrapText="1"/>
    </xf>
    <xf numFmtId="0" fontId="38" fillId="0" borderId="36" xfId="3" applyFont="1" applyBorder="1" applyAlignment="1">
      <alignment vertical="center" wrapText="1"/>
    </xf>
    <xf numFmtId="0" fontId="40" fillId="0" borderId="37" xfId="3" applyFont="1" applyBorder="1" applyAlignment="1">
      <alignment horizontal="left" vertical="center" wrapText="1"/>
    </xf>
    <xf numFmtId="0" fontId="42" fillId="0" borderId="37" xfId="4" applyFont="1" applyBorder="1" applyAlignment="1" applyProtection="1">
      <alignment horizontal="center" vertical="center"/>
    </xf>
    <xf numFmtId="0" fontId="42" fillId="0" borderId="38" xfId="4" applyFont="1" applyBorder="1" applyAlignment="1" applyProtection="1">
      <alignment horizontal="center" vertical="center"/>
    </xf>
    <xf numFmtId="0" fontId="41" fillId="0" borderId="37" xfId="4" applyBorder="1" applyAlignment="1" applyProtection="1">
      <alignment horizontal="center" vertical="center"/>
    </xf>
    <xf numFmtId="14" fontId="40" fillId="0" borderId="37" xfId="3" applyNumberFormat="1" applyFont="1" applyBorder="1" applyAlignment="1" applyProtection="1">
      <alignment horizontal="center" vertical="center" wrapText="1"/>
    </xf>
    <xf numFmtId="0" fontId="38" fillId="9" borderId="36" xfId="3" applyFont="1" applyFill="1" applyBorder="1" applyAlignment="1">
      <alignment vertical="center" wrapText="1"/>
    </xf>
    <xf numFmtId="0" fontId="38" fillId="9" borderId="3" xfId="3" applyFont="1" applyFill="1" applyBorder="1" applyAlignment="1">
      <alignment horizontal="center" vertical="center"/>
    </xf>
    <xf numFmtId="0" fontId="10" fillId="0" borderId="37" xfId="3" applyFont="1" applyBorder="1" applyAlignment="1" applyProtection="1">
      <alignment horizontal="left" vertical="center" wrapText="1"/>
    </xf>
    <xf numFmtId="0" fontId="38" fillId="0" borderId="36" xfId="3" applyFont="1" applyBorder="1" applyAlignment="1">
      <alignment vertical="center"/>
    </xf>
    <xf numFmtId="0" fontId="42" fillId="0" borderId="37" xfId="4" applyFont="1" applyBorder="1" applyAlignment="1">
      <alignment horizontal="center" vertical="center"/>
    </xf>
    <xf numFmtId="0" fontId="42" fillId="0" borderId="38" xfId="4" applyFont="1" applyBorder="1" applyAlignment="1">
      <alignment horizontal="center" vertical="center"/>
    </xf>
    <xf numFmtId="0" fontId="43" fillId="9" borderId="36" xfId="3" applyFont="1" applyFill="1" applyBorder="1" applyAlignment="1">
      <alignment horizontal="center"/>
    </xf>
    <xf numFmtId="0" fontId="43" fillId="9" borderId="37" xfId="3" applyFont="1" applyFill="1" applyBorder="1" applyAlignment="1">
      <alignment horizontal="center"/>
    </xf>
    <xf numFmtId="0" fontId="43" fillId="9" borderId="38" xfId="3" applyFont="1" applyFill="1" applyBorder="1" applyAlignment="1">
      <alignment horizontal="center"/>
    </xf>
    <xf numFmtId="0" fontId="44" fillId="9" borderId="39" xfId="3" applyFont="1" applyFill="1" applyBorder="1" applyAlignment="1">
      <alignment horizontal="center" vertical="center" wrapText="1"/>
    </xf>
    <xf numFmtId="0" fontId="10" fillId="0" borderId="0" xfId="3" applyFont="1"/>
    <xf numFmtId="0" fontId="45" fillId="0" borderId="39" xfId="3" applyFont="1" applyFill="1" applyBorder="1" applyAlignment="1">
      <alignment horizontal="center" vertical="center" wrapText="1"/>
    </xf>
    <xf numFmtId="0" fontId="46" fillId="0" borderId="39" xfId="3" applyFont="1" applyFill="1" applyBorder="1" applyAlignment="1">
      <alignment horizontal="center" vertical="center" wrapText="1"/>
    </xf>
    <xf numFmtId="4" fontId="47" fillId="0" borderId="39" xfId="3" applyNumberFormat="1" applyFont="1" applyFill="1" applyBorder="1" applyAlignment="1">
      <alignment horizontal="center" vertical="center" wrapText="1"/>
    </xf>
    <xf numFmtId="0" fontId="48" fillId="0" borderId="0" xfId="3" applyFont="1" applyAlignment="1">
      <alignment horizontal="center" vertical="center" wrapText="1"/>
    </xf>
    <xf numFmtId="4" fontId="47" fillId="0" borderId="39" xfId="3" applyNumberFormat="1" applyFont="1" applyFill="1" applyBorder="1" applyAlignment="1" applyProtection="1">
      <alignment horizontal="center" vertical="center" wrapText="1"/>
    </xf>
    <xf numFmtId="0" fontId="46" fillId="0" borderId="39" xfId="3" applyFont="1" applyFill="1" applyBorder="1" applyAlignment="1" applyProtection="1">
      <alignment horizontal="center" vertical="center" wrapText="1"/>
    </xf>
    <xf numFmtId="0" fontId="45" fillId="0" borderId="39" xfId="3" applyFont="1" applyFill="1" applyBorder="1" applyAlignment="1" applyProtection="1">
      <alignment horizontal="center" vertical="center" wrapText="1"/>
    </xf>
    <xf numFmtId="0" fontId="48" fillId="0" borderId="0" xfId="3" applyFont="1" applyAlignment="1">
      <alignment horizontal="center" vertical="center" wrapText="1"/>
    </xf>
    <xf numFmtId="0" fontId="45" fillId="0" borderId="36" xfId="3" applyFont="1" applyFill="1" applyBorder="1" applyAlignment="1">
      <alignment horizontal="center" vertical="center" wrapText="1"/>
    </xf>
    <xf numFmtId="0" fontId="46" fillId="0" borderId="39" xfId="3" applyFont="1" applyFill="1" applyBorder="1" applyAlignment="1">
      <alignment vertical="center" wrapText="1"/>
    </xf>
    <xf numFmtId="0" fontId="47" fillId="0" borderId="39" xfId="3" applyFont="1" applyFill="1" applyBorder="1" applyAlignment="1">
      <alignment horizontal="center" vertical="center" wrapText="1"/>
    </xf>
    <xf numFmtId="165" fontId="12" fillId="9" borderId="36" xfId="5" applyFont="1" applyFill="1" applyBorder="1" applyAlignment="1">
      <alignment vertical="center"/>
    </xf>
    <xf numFmtId="165" fontId="38" fillId="9" borderId="39" xfId="5" applyFont="1" applyFill="1" applyBorder="1" applyAlignment="1">
      <alignment horizontal="right" vertical="center" wrapText="1"/>
    </xf>
    <xf numFmtId="4" fontId="49" fillId="9" borderId="39" xfId="5" applyNumberFormat="1" applyFont="1" applyFill="1" applyBorder="1" applyAlignment="1">
      <alignment horizontal="center" vertical="center" wrapText="1"/>
    </xf>
    <xf numFmtId="165" fontId="0" fillId="0" borderId="0" xfId="5" applyFont="1" applyAlignment="1">
      <alignment wrapText="1"/>
    </xf>
    <xf numFmtId="165" fontId="0" fillId="0" borderId="0" xfId="5" applyFont="1"/>
    <xf numFmtId="0" fontId="36" fillId="0" borderId="6" xfId="3" applyBorder="1" applyAlignment="1">
      <alignment horizontal="center" wrapText="1"/>
    </xf>
    <xf numFmtId="0" fontId="43" fillId="9" borderId="39" xfId="3" applyFont="1" applyFill="1" applyBorder="1" applyAlignment="1">
      <alignment horizontal="right" vertical="center" wrapText="1"/>
    </xf>
    <xf numFmtId="4" fontId="50" fillId="0" borderId="39" xfId="3" applyNumberFormat="1" applyFont="1" applyBorder="1" applyAlignment="1">
      <alignment wrapText="1"/>
    </xf>
    <xf numFmtId="0" fontId="36" fillId="0" borderId="8" xfId="3" applyBorder="1" applyAlignment="1">
      <alignment horizontal="center" wrapText="1"/>
    </xf>
    <xf numFmtId="4" fontId="36" fillId="0" borderId="0" xfId="3" applyNumberFormat="1" applyAlignment="1">
      <alignment wrapText="1"/>
    </xf>
    <xf numFmtId="4" fontId="49" fillId="0" borderId="39" xfId="3" applyNumberFormat="1" applyFont="1" applyBorder="1" applyAlignment="1">
      <alignment wrapText="1"/>
    </xf>
    <xf numFmtId="0" fontId="36" fillId="0" borderId="0" xfId="3" applyFont="1" applyAlignment="1">
      <alignment wrapText="1"/>
    </xf>
    <xf numFmtId="0" fontId="51" fillId="0" borderId="0" xfId="3" applyFont="1" applyFill="1" applyBorder="1" applyAlignment="1">
      <alignment horizontal="center" vertical="center" wrapText="1"/>
    </xf>
    <xf numFmtId="0" fontId="36" fillId="0" borderId="0" xfId="3" applyFill="1"/>
    <xf numFmtId="0" fontId="52" fillId="0" borderId="0" xfId="3" applyFont="1" applyBorder="1" applyAlignment="1">
      <alignment horizontal="center" wrapText="1"/>
    </xf>
    <xf numFmtId="0" fontId="10" fillId="0" borderId="0" xfId="3" applyFont="1" applyBorder="1"/>
    <xf numFmtId="0" fontId="36" fillId="0" borderId="0" xfId="3" applyBorder="1"/>
    <xf numFmtId="0" fontId="36" fillId="0" borderId="0" xfId="3" applyBorder="1" applyAlignment="1">
      <alignment wrapText="1"/>
    </xf>
    <xf numFmtId="0" fontId="52" fillId="0" borderId="0" xfId="3" applyFont="1" applyFill="1" applyBorder="1"/>
    <xf numFmtId="0" fontId="52" fillId="0" borderId="0" xfId="3" applyFont="1" applyFill="1"/>
    <xf numFmtId="0" fontId="4" fillId="0" borderId="0" xfId="3" applyFont="1" applyAlignment="1">
      <alignment horizontal="center"/>
    </xf>
    <xf numFmtId="14" fontId="40" fillId="0" borderId="37" xfId="3" applyNumberFormat="1" applyFont="1" applyBorder="1" applyAlignment="1">
      <alignment horizontal="center" vertical="center" wrapText="1"/>
    </xf>
    <xf numFmtId="0" fontId="47" fillId="0" borderId="39" xfId="3" applyFont="1" applyFill="1" applyBorder="1" applyAlignment="1" applyProtection="1">
      <alignment horizontal="center" vertical="center" wrapText="1"/>
    </xf>
    <xf numFmtId="0" fontId="45" fillId="0" borderId="36" xfId="3" applyFont="1" applyFill="1" applyBorder="1" applyAlignment="1" applyProtection="1">
      <alignment horizontal="center" vertical="center" wrapText="1"/>
    </xf>
    <xf numFmtId="4" fontId="36" fillId="0" borderId="6" xfId="3" applyNumberFormat="1" applyBorder="1" applyAlignment="1">
      <alignment horizontal="center" wrapText="1"/>
    </xf>
    <xf numFmtId="166" fontId="36" fillId="0" borderId="0" xfId="3" applyNumberFormat="1" applyAlignment="1">
      <alignment wrapText="1"/>
    </xf>
    <xf numFmtId="166" fontId="36" fillId="0" borderId="6" xfId="3" applyNumberFormat="1" applyBorder="1" applyAlignment="1">
      <alignment horizontal="center" wrapText="1"/>
    </xf>
    <xf numFmtId="4" fontId="50" fillId="0" borderId="39" xfId="3" applyNumberFormat="1" applyFont="1" applyBorder="1" applyAlignment="1" applyProtection="1">
      <alignment wrapText="1"/>
    </xf>
    <xf numFmtId="4" fontId="36" fillId="0" borderId="0" xfId="3" applyNumberFormat="1" applyProtection="1"/>
    <xf numFmtId="4" fontId="52" fillId="0" borderId="6" xfId="3" applyNumberFormat="1" applyFont="1" applyBorder="1" applyAlignment="1">
      <alignment horizontal="center" wrapText="1"/>
    </xf>
    <xf numFmtId="0" fontId="43" fillId="9" borderId="36" xfId="3" applyFont="1" applyFill="1" applyBorder="1" applyAlignment="1">
      <alignment horizontal="center" vertical="center" wrapText="1"/>
    </xf>
    <xf numFmtId="0" fontId="43" fillId="9" borderId="37" xfId="3" applyFont="1" applyFill="1" applyBorder="1" applyAlignment="1">
      <alignment horizontal="center" vertical="center" wrapText="1"/>
    </xf>
    <xf numFmtId="0" fontId="43" fillId="9" borderId="38" xfId="3" applyFont="1" applyFill="1" applyBorder="1" applyAlignment="1">
      <alignment horizontal="center" vertical="center" wrapText="1"/>
    </xf>
    <xf numFmtId="0" fontId="43" fillId="0" borderId="4" xfId="3" applyFont="1" applyBorder="1" applyAlignment="1">
      <alignment horizontal="left" vertical="center" wrapText="1"/>
    </xf>
    <xf numFmtId="0" fontId="43" fillId="0" borderId="5" xfId="3" applyFont="1" applyBorder="1" applyAlignment="1">
      <alignment horizontal="left" vertical="center" wrapText="1"/>
    </xf>
    <xf numFmtId="0" fontId="43" fillId="0" borderId="37" xfId="3" applyFont="1" applyBorder="1" applyAlignment="1" applyProtection="1">
      <alignment horizontal="center" vertical="center" wrapText="1"/>
      <protection locked="0"/>
    </xf>
    <xf numFmtId="0" fontId="43" fillId="0" borderId="38" xfId="3" applyFont="1" applyBorder="1" applyAlignment="1" applyProtection="1">
      <alignment horizontal="center" vertical="center" wrapText="1"/>
      <protection locked="0"/>
    </xf>
    <xf numFmtId="0" fontId="43" fillId="0" borderId="36" xfId="3" applyFont="1" applyBorder="1" applyAlignment="1">
      <alignment vertical="center" wrapText="1"/>
    </xf>
    <xf numFmtId="0" fontId="43" fillId="0" borderId="38" xfId="3" applyFont="1" applyFill="1" applyBorder="1" applyAlignment="1" applyProtection="1">
      <alignment horizontal="center" vertical="center" wrapText="1"/>
      <protection locked="0"/>
    </xf>
    <xf numFmtId="0" fontId="43" fillId="0" borderId="36" xfId="3" applyFont="1" applyBorder="1" applyAlignment="1">
      <alignment horizontal="left" vertical="center" wrapText="1"/>
    </xf>
    <xf numFmtId="0" fontId="43" fillId="0" borderId="37" xfId="3" applyFont="1" applyBorder="1" applyAlignment="1">
      <alignment horizontal="left" vertical="center" wrapText="1"/>
    </xf>
    <xf numFmtId="0" fontId="43" fillId="0" borderId="37" xfId="3" applyFont="1" applyBorder="1" applyAlignment="1" applyProtection="1">
      <alignment horizontal="left" vertical="center" wrapText="1"/>
      <protection locked="0"/>
    </xf>
    <xf numFmtId="0" fontId="43" fillId="0" borderId="38" xfId="3" applyFont="1" applyBorder="1" applyAlignment="1" applyProtection="1">
      <alignment horizontal="left" vertical="center" wrapText="1"/>
      <protection locked="0"/>
    </xf>
    <xf numFmtId="0" fontId="38" fillId="0" borderId="36" xfId="3" applyFont="1" applyBorder="1" applyAlignment="1" applyProtection="1">
      <alignment horizontal="left" vertical="center" wrapText="1"/>
      <protection locked="0"/>
    </xf>
    <xf numFmtId="0" fontId="38" fillId="0" borderId="37" xfId="3" applyFont="1" applyBorder="1" applyAlignment="1" applyProtection="1">
      <alignment horizontal="left" vertical="center" wrapText="1"/>
      <protection locked="0"/>
    </xf>
    <xf numFmtId="0" fontId="38" fillId="0" borderId="38" xfId="3" applyFont="1" applyBorder="1" applyAlignment="1" applyProtection="1">
      <alignment horizontal="left" vertical="center" wrapText="1"/>
      <protection locked="0"/>
    </xf>
    <xf numFmtId="0" fontId="43" fillId="0" borderId="38" xfId="3" applyFont="1" applyFill="1" applyBorder="1" applyAlignment="1" applyProtection="1">
      <alignment vertical="center" wrapText="1"/>
      <protection locked="0"/>
    </xf>
    <xf numFmtId="0" fontId="41" fillId="0" borderId="36" xfId="4" applyBorder="1" applyAlignment="1" applyProtection="1">
      <alignment horizontal="left" vertical="center" wrapText="1"/>
      <protection locked="0"/>
    </xf>
    <xf numFmtId="0" fontId="43" fillId="0" borderId="9" xfId="3" applyFont="1" applyBorder="1" applyAlignment="1">
      <alignment horizontal="left" vertical="center"/>
    </xf>
    <xf numFmtId="0" fontId="43" fillId="0" borderId="3" xfId="3" applyFont="1" applyBorder="1" applyAlignment="1">
      <alignment horizontal="left" vertical="center"/>
    </xf>
    <xf numFmtId="14" fontId="43" fillId="0" borderId="37" xfId="3" applyNumberFormat="1" applyFont="1" applyBorder="1" applyAlignment="1" applyProtection="1">
      <alignment horizontal="center" vertical="center"/>
      <protection locked="0"/>
    </xf>
    <xf numFmtId="14" fontId="43" fillId="0" borderId="38" xfId="3" applyNumberFormat="1" applyFont="1" applyBorder="1" applyAlignment="1" applyProtection="1">
      <alignment horizontal="center" vertical="center"/>
      <protection locked="0"/>
    </xf>
    <xf numFmtId="0" fontId="43" fillId="9" borderId="36" xfId="3" applyFont="1" applyFill="1" applyBorder="1" applyAlignment="1">
      <alignment vertical="center" wrapText="1"/>
    </xf>
    <xf numFmtId="0" fontId="43" fillId="9" borderId="3" xfId="3" applyFont="1" applyFill="1" applyBorder="1" applyAlignment="1">
      <alignment horizontal="center" vertical="center"/>
    </xf>
    <xf numFmtId="0" fontId="43" fillId="0" borderId="36" xfId="3" applyFont="1" applyBorder="1" applyAlignment="1">
      <alignment vertical="center"/>
    </xf>
    <xf numFmtId="0" fontId="43" fillId="0" borderId="36" xfId="3" applyFont="1" applyBorder="1" applyAlignment="1" applyProtection="1">
      <alignment horizontal="left" vertical="center"/>
      <protection locked="0"/>
    </xf>
    <xf numFmtId="0" fontId="43" fillId="0" borderId="37" xfId="3" applyFont="1" applyBorder="1" applyAlignment="1" applyProtection="1">
      <alignment horizontal="left" vertical="center"/>
      <protection locked="0"/>
    </xf>
    <xf numFmtId="0" fontId="43" fillId="0" borderId="38" xfId="3" applyFont="1" applyBorder="1" applyAlignment="1" applyProtection="1">
      <alignment horizontal="left" vertical="center"/>
      <protection locked="0"/>
    </xf>
    <xf numFmtId="0" fontId="52" fillId="0" borderId="0" xfId="3" applyFont="1"/>
    <xf numFmtId="0" fontId="44" fillId="9" borderId="40" xfId="3" applyFont="1" applyFill="1" applyBorder="1" applyAlignment="1">
      <alignment horizontal="center" vertical="center" wrapText="1"/>
    </xf>
    <xf numFmtId="0" fontId="44" fillId="9" borderId="36" xfId="3" applyFont="1" applyFill="1" applyBorder="1" applyAlignment="1">
      <alignment horizontal="center" vertical="center" wrapText="1"/>
    </xf>
    <xf numFmtId="0" fontId="44" fillId="9" borderId="38" xfId="3" applyFont="1" applyFill="1" applyBorder="1" applyAlignment="1">
      <alignment horizontal="center" vertical="center" wrapText="1"/>
    </xf>
    <xf numFmtId="0" fontId="44" fillId="9" borderId="40" xfId="3" applyFont="1" applyFill="1" applyBorder="1" applyAlignment="1">
      <alignment horizontal="center" vertical="center" wrapText="1"/>
    </xf>
    <xf numFmtId="0" fontId="44" fillId="9" borderId="41" xfId="3" applyFont="1" applyFill="1" applyBorder="1" applyAlignment="1">
      <alignment horizontal="center" vertical="center" wrapText="1"/>
    </xf>
    <xf numFmtId="0" fontId="44" fillId="9" borderId="41" xfId="3" applyFont="1" applyFill="1" applyBorder="1" applyAlignment="1">
      <alignment horizontal="center" vertical="center" wrapText="1"/>
    </xf>
    <xf numFmtId="0" fontId="44" fillId="9" borderId="42" xfId="3" applyFont="1" applyFill="1" applyBorder="1" applyAlignment="1">
      <alignment horizontal="center" vertical="center" wrapText="1"/>
    </xf>
    <xf numFmtId="0" fontId="44" fillId="9" borderId="42" xfId="3" applyFont="1" applyFill="1" applyBorder="1" applyAlignment="1">
      <alignment horizontal="center" vertical="center" wrapText="1"/>
    </xf>
    <xf numFmtId="0" fontId="44" fillId="9" borderId="38" xfId="3" applyFont="1" applyFill="1" applyBorder="1" applyAlignment="1">
      <alignment horizontal="center" vertical="center" wrapText="1"/>
    </xf>
    <xf numFmtId="0" fontId="45" fillId="0" borderId="39" xfId="3" applyFont="1" applyFill="1" applyBorder="1" applyAlignment="1" applyProtection="1">
      <alignment horizontal="center" vertical="center" wrapText="1"/>
      <protection locked="0"/>
    </xf>
    <xf numFmtId="0" fontId="53" fillId="0" borderId="39" xfId="3" applyFont="1" applyFill="1" applyBorder="1" applyAlignment="1" applyProtection="1">
      <alignment horizontal="center" vertical="center" wrapText="1"/>
      <protection locked="0"/>
    </xf>
    <xf numFmtId="0" fontId="46" fillId="0" borderId="39" xfId="3" applyFont="1" applyFill="1" applyBorder="1" applyAlignment="1" applyProtection="1">
      <alignment horizontal="left" vertical="center" wrapText="1"/>
      <protection locked="0"/>
    </xf>
    <xf numFmtId="0" fontId="46" fillId="0" borderId="39" xfId="3" applyFont="1" applyFill="1" applyBorder="1" applyAlignment="1" applyProtection="1">
      <alignment horizontal="center" vertical="center" wrapText="1"/>
      <protection locked="0"/>
    </xf>
    <xf numFmtId="4" fontId="53" fillId="0" borderId="39" xfId="3" applyNumberFormat="1" applyFont="1" applyFill="1" applyBorder="1" applyAlignment="1" applyProtection="1">
      <alignment horizontal="center" vertical="center" wrapText="1"/>
      <protection locked="0"/>
    </xf>
    <xf numFmtId="3" fontId="53" fillId="0" borderId="39" xfId="3" applyNumberFormat="1" applyFont="1" applyFill="1" applyBorder="1" applyAlignment="1" applyProtection="1">
      <alignment horizontal="center" vertical="center" wrapText="1"/>
      <protection locked="0"/>
    </xf>
    <xf numFmtId="0" fontId="53" fillId="0" borderId="39" xfId="3" applyFont="1" applyFill="1" applyBorder="1" applyAlignment="1" applyProtection="1">
      <alignment vertical="center" wrapText="1"/>
      <protection locked="0"/>
    </xf>
    <xf numFmtId="165" fontId="38" fillId="9" borderId="36" xfId="5" applyFont="1" applyFill="1" applyBorder="1" applyAlignment="1">
      <alignment horizontal="right" wrapText="1"/>
    </xf>
    <xf numFmtId="165" fontId="38" fillId="9" borderId="37" xfId="5" applyFont="1" applyFill="1" applyBorder="1" applyAlignment="1">
      <alignment horizontal="right" wrapText="1"/>
    </xf>
    <xf numFmtId="165" fontId="38" fillId="9" borderId="38" xfId="5" applyFont="1" applyFill="1" applyBorder="1" applyAlignment="1">
      <alignment horizontal="right" wrapText="1"/>
    </xf>
    <xf numFmtId="4" fontId="43" fillId="9" borderId="39" xfId="5" applyNumberFormat="1" applyFont="1" applyFill="1" applyBorder="1" applyAlignment="1" applyProtection="1">
      <alignment horizontal="center" vertical="center" wrapText="1"/>
      <protection locked="0"/>
    </xf>
    <xf numFmtId="4" fontId="43" fillId="9" borderId="36" xfId="5" applyNumberFormat="1" applyFont="1" applyFill="1" applyBorder="1" applyAlignment="1" applyProtection="1">
      <alignment horizontal="center" vertical="center" wrapText="1"/>
      <protection locked="0"/>
    </xf>
    <xf numFmtId="4" fontId="43" fillId="9" borderId="37" xfId="5" applyNumberFormat="1" applyFont="1" applyFill="1" applyBorder="1" applyAlignment="1" applyProtection="1">
      <alignment horizontal="center" vertical="center" wrapText="1"/>
      <protection locked="0"/>
    </xf>
    <xf numFmtId="4" fontId="43" fillId="9" borderId="38" xfId="5" applyNumberFormat="1" applyFont="1" applyFill="1" applyBorder="1" applyAlignment="1" applyProtection="1">
      <alignment horizontal="center" vertical="center" wrapText="1"/>
      <protection locked="0"/>
    </xf>
    <xf numFmtId="0" fontId="54" fillId="0" borderId="0" xfId="3" applyFont="1" applyFill="1" applyBorder="1" applyAlignment="1">
      <alignment horizontal="center" vertical="center" wrapText="1"/>
    </xf>
    <xf numFmtId="0" fontId="55" fillId="0" borderId="0" xfId="3" applyFont="1" applyBorder="1" applyAlignment="1">
      <alignment horizontal="center" wrapText="1"/>
    </xf>
    <xf numFmtId="0" fontId="0" fillId="5" borderId="0" xfId="0" applyFill="1" applyAlignment="1">
      <alignment vertical="top" wrapText="1"/>
    </xf>
    <xf numFmtId="0" fontId="17" fillId="5" borderId="0" xfId="0" applyFont="1" applyFill="1" applyAlignment="1">
      <alignment horizontal="center" wrapText="1"/>
    </xf>
    <xf numFmtId="0" fontId="0" fillId="5" borderId="0" xfId="0" applyFill="1" applyAlignment="1">
      <alignment wrapText="1"/>
    </xf>
    <xf numFmtId="0" fontId="0" fillId="5" borderId="13" xfId="0" applyFill="1" applyBorder="1" applyAlignment="1">
      <alignment vertical="top" wrapText="1"/>
    </xf>
    <xf numFmtId="0" fontId="17" fillId="5" borderId="13" xfId="0" applyFont="1" applyFill="1" applyBorder="1" applyAlignment="1">
      <alignment horizontal="center" wrapText="1"/>
    </xf>
    <xf numFmtId="0" fontId="16" fillId="0" borderId="0" xfId="0" applyFont="1"/>
    <xf numFmtId="0" fontId="11" fillId="5" borderId="15" xfId="0" applyFont="1" applyFill="1" applyBorder="1" applyAlignment="1">
      <alignment horizontal="center" wrapText="1"/>
    </xf>
    <xf numFmtId="0" fontId="11" fillId="5" borderId="43" xfId="0" applyFont="1" applyFill="1" applyBorder="1" applyAlignment="1">
      <alignment horizontal="center" wrapText="1"/>
    </xf>
    <xf numFmtId="0" fontId="11" fillId="5" borderId="44" xfId="0" applyFont="1" applyFill="1" applyBorder="1" applyAlignment="1">
      <alignment horizontal="center" wrapText="1"/>
    </xf>
    <xf numFmtId="0" fontId="11" fillId="5" borderId="45" xfId="0" applyFont="1" applyFill="1" applyBorder="1" applyAlignment="1">
      <alignment horizontal="center" wrapText="1"/>
    </xf>
    <xf numFmtId="0" fontId="11" fillId="5" borderId="46" xfId="0" applyFont="1" applyFill="1" applyBorder="1" applyAlignment="1">
      <alignment horizontal="center" wrapText="1"/>
    </xf>
    <xf numFmtId="0" fontId="11" fillId="5" borderId="2" xfId="0" applyFont="1" applyFill="1" applyBorder="1" applyAlignment="1">
      <alignment horizontal="center" wrapText="1"/>
    </xf>
    <xf numFmtId="0" fontId="11" fillId="5" borderId="14" xfId="0" applyFont="1" applyFill="1" applyBorder="1" applyAlignment="1">
      <alignment horizontal="center" wrapText="1"/>
    </xf>
    <xf numFmtId="0" fontId="11" fillId="5" borderId="47" xfId="0" applyFont="1" applyFill="1" applyBorder="1" applyAlignment="1">
      <alignment wrapText="1"/>
    </xf>
    <xf numFmtId="3" fontId="11" fillId="5" borderId="0" xfId="0" applyNumberFormat="1" applyFont="1" applyFill="1" applyAlignment="1">
      <alignment horizontal="right" wrapText="1"/>
    </xf>
    <xf numFmtId="0" fontId="11" fillId="5" borderId="48" xfId="0" applyFont="1" applyFill="1" applyBorder="1" applyAlignment="1">
      <alignment horizontal="right" wrapText="1"/>
    </xf>
    <xf numFmtId="0" fontId="15" fillId="5" borderId="47" xfId="0" applyFont="1" applyFill="1" applyBorder="1" applyAlignment="1">
      <alignment horizontal="left" vertical="top" wrapText="1" indent="1"/>
    </xf>
    <xf numFmtId="3" fontId="15" fillId="5" borderId="0" xfId="0" applyNumberFormat="1" applyFont="1" applyFill="1" applyAlignment="1">
      <alignment horizontal="right" wrapText="1"/>
    </xf>
    <xf numFmtId="0" fontId="15" fillId="5" borderId="48" xfId="0" applyFont="1" applyFill="1" applyBorder="1" applyAlignment="1">
      <alignment horizontal="right" wrapText="1"/>
    </xf>
    <xf numFmtId="0" fontId="15" fillId="5" borderId="0" xfId="0" applyFont="1" applyFill="1" applyAlignment="1">
      <alignment horizontal="right" wrapText="1"/>
    </xf>
    <xf numFmtId="3" fontId="11" fillId="5" borderId="48" xfId="0" applyNumberFormat="1" applyFont="1" applyFill="1" applyBorder="1" applyAlignment="1">
      <alignment horizontal="right" wrapText="1"/>
    </xf>
    <xf numFmtId="3" fontId="15" fillId="5" borderId="48" xfId="0" applyNumberFormat="1" applyFont="1" applyFill="1" applyBorder="1" applyAlignment="1">
      <alignment horizontal="right" wrapText="1"/>
    </xf>
    <xf numFmtId="0" fontId="11" fillId="5" borderId="0" xfId="0" applyFont="1" applyFill="1" applyAlignment="1">
      <alignment horizontal="right" wrapText="1"/>
    </xf>
    <xf numFmtId="3" fontId="11" fillId="5" borderId="2" xfId="0" applyNumberFormat="1" applyFont="1" applyFill="1" applyBorder="1" applyAlignment="1">
      <alignment horizontal="right" wrapText="1"/>
    </xf>
    <xf numFmtId="0" fontId="14" fillId="0" borderId="0" xfId="0" applyFont="1"/>
    <xf numFmtId="0" fontId="57" fillId="5" borderId="1" xfId="0" applyFont="1" applyFill="1" applyBorder="1" applyAlignment="1">
      <alignment horizontal="center" wrapText="1"/>
    </xf>
    <xf numFmtId="0" fontId="58" fillId="5" borderId="1" xfId="0" applyFont="1" applyFill="1" applyBorder="1" applyAlignment="1">
      <alignment wrapText="1"/>
    </xf>
    <xf numFmtId="0" fontId="59" fillId="5" borderId="0" xfId="0" applyFont="1" applyFill="1" applyAlignment="1">
      <alignment horizontal="center" wrapText="1"/>
    </xf>
    <xf numFmtId="0" fontId="58" fillId="5" borderId="0" xfId="0" applyFont="1" applyFill="1" applyBorder="1" applyAlignment="1">
      <alignment wrapText="1"/>
    </xf>
  </cellXfs>
  <cellStyles count="6">
    <cellStyle name="Hipervínculo" xfId="4" builtinId="8"/>
    <cellStyle name="Millares" xfId="1" builtinId="3"/>
    <cellStyle name="Moneda" xfId="2" builtinId="4"/>
    <cellStyle name="Moneda 2" xfId="5"/>
    <cellStyle name="Normal" xfId="0" builtinId="0"/>
    <cellStyle name="Normal 2" xfId="3"/>
  </cellStyles>
  <dxfs count="0"/>
  <tableStyles count="0" defaultTableStyle="TableStyleMedium2" defaultPivotStyle="PivotStyleLight16"/>
  <colors>
    <mruColors>
      <color rgb="FFFF6600"/>
      <color rgb="FFFDE953"/>
      <color rgb="FF666699"/>
      <color rgb="FF0000FF"/>
      <color rgb="FF33CCCC"/>
      <color rgb="FFCEFD39"/>
      <color rgb="FFFF33CC"/>
      <color rgb="FF6699FF"/>
      <color rgb="FF6600FF"/>
      <color rgb="FFB67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571500</xdr:colOff>
      <xdr:row>4</xdr:row>
      <xdr:rowOff>114300</xdr:rowOff>
    </xdr:to>
    <xdr:pic>
      <xdr:nvPicPr>
        <xdr:cNvPr id="2" name="Imagen 2"/>
        <xdr:cNvPicPr/>
      </xdr:nvPicPr>
      <xdr:blipFill>
        <a:blip xmlns:r="http://schemas.openxmlformats.org/officeDocument/2006/relationships" r:embed="rId1"/>
        <a:srcRect r="71070" b="89143"/>
        <a:stretch>
          <a:fillRect/>
        </a:stretch>
      </xdr:blipFill>
      <xdr:spPr>
        <a:xfrm>
          <a:off x="0" y="0"/>
          <a:ext cx="1485900" cy="876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136075</xdr:colOff>
      <xdr:row>1</xdr:row>
      <xdr:rowOff>204108</xdr:rowOff>
    </xdr:from>
    <xdr:to>
      <xdr:col>3</xdr:col>
      <xdr:colOff>675794</xdr:colOff>
      <xdr:row>2</xdr:row>
      <xdr:rowOff>769721</xdr:rowOff>
    </xdr:to>
    <xdr:grpSp>
      <xdr:nvGrpSpPr>
        <xdr:cNvPr id="2" name="Grupo 1">
          <a:extLst>
            <a:ext uri="{FF2B5EF4-FFF2-40B4-BE49-F238E27FC236}">
              <a16:creationId xmlns:a16="http://schemas.microsoft.com/office/drawing/2014/main" id="{26031DAB-22E3-4FB5-A4A6-22668ED4D541}"/>
            </a:ext>
          </a:extLst>
        </xdr:cNvPr>
        <xdr:cNvGrpSpPr/>
      </xdr:nvGrpSpPr>
      <xdr:grpSpPr>
        <a:xfrm>
          <a:off x="314669" y="367819"/>
          <a:ext cx="3144211" cy="1577644"/>
          <a:chOff x="228600" y="317500"/>
          <a:chExt cx="2767013" cy="1368425"/>
        </a:xfrm>
      </xdr:grpSpPr>
      <xdr:cxnSp macro="">
        <xdr:nvCxnSpPr>
          <xdr:cNvPr id="3" name="4 Conector recto">
            <a:extLst>
              <a:ext uri="{FF2B5EF4-FFF2-40B4-BE49-F238E27FC236}">
                <a16:creationId xmlns:a16="http://schemas.microsoft.com/office/drawing/2014/main" id="{BBB304C6-F3A8-43B5-99A7-0D9DD6E58867}"/>
              </a:ext>
            </a:extLst>
          </xdr:cNvPr>
          <xdr:cNvCxnSpPr/>
        </xdr:nvCxnSpPr>
        <xdr:spPr>
          <a:xfrm>
            <a:off x="1304925" y="317500"/>
            <a:ext cx="0" cy="1333500"/>
          </a:xfrm>
          <a:prstGeom prst="line">
            <a:avLst/>
          </a:prstGeom>
        </xdr:spPr>
        <xdr:style>
          <a:lnRef idx="1">
            <a:schemeClr val="dk1"/>
          </a:lnRef>
          <a:fillRef idx="0">
            <a:schemeClr val="dk1"/>
          </a:fillRef>
          <a:effectRef idx="0">
            <a:schemeClr val="dk1"/>
          </a:effectRef>
          <a:fontRef idx="minor">
            <a:schemeClr val="tx1"/>
          </a:fontRef>
        </xdr:style>
      </xdr:cxnSp>
      <xdr:pic>
        <xdr:nvPicPr>
          <xdr:cNvPr id="4" name="2 Imagen" descr="SPF-(Texto).jpg">
            <a:extLst>
              <a:ext uri="{FF2B5EF4-FFF2-40B4-BE49-F238E27FC236}">
                <a16:creationId xmlns:a16="http://schemas.microsoft.com/office/drawing/2014/main" id="{5209FFC9-BEA9-4A7E-B0BC-FBA06CBE3009}"/>
              </a:ext>
            </a:extLst>
          </xdr:cNvPr>
          <xdr:cNvPicPr>
            <a:picLocks noChangeAspect="1"/>
          </xdr:cNvPicPr>
        </xdr:nvPicPr>
        <xdr:blipFill>
          <a:blip xmlns:r="http://schemas.openxmlformats.org/officeDocument/2006/relationships" r:embed="rId1" cstate="print"/>
          <a:stretch>
            <a:fillRect/>
          </a:stretch>
        </xdr:blipFill>
        <xdr:spPr>
          <a:xfrm>
            <a:off x="1447800" y="511759"/>
            <a:ext cx="1547813" cy="756626"/>
          </a:xfrm>
          <a:prstGeom prst="rect">
            <a:avLst/>
          </a:prstGeom>
        </xdr:spPr>
      </xdr:pic>
      <xdr:pic>
        <xdr:nvPicPr>
          <xdr:cNvPr id="5" name="Imagen 4">
            <a:extLst>
              <a:ext uri="{FF2B5EF4-FFF2-40B4-BE49-F238E27FC236}">
                <a16:creationId xmlns:a16="http://schemas.microsoft.com/office/drawing/2014/main" id="{154C9A7D-9647-47B0-8A0A-8E7EBE66DA5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6584"/>
          <a:stretch/>
        </xdr:blipFill>
        <xdr:spPr>
          <a:xfrm>
            <a:off x="314325" y="361951"/>
            <a:ext cx="835823" cy="984409"/>
          </a:xfrm>
          <a:prstGeom prst="rect">
            <a:avLst/>
          </a:prstGeom>
        </xdr:spPr>
      </xdr:pic>
      <xdr:pic>
        <xdr:nvPicPr>
          <xdr:cNvPr id="6" name="Imagen 5">
            <a:extLst>
              <a:ext uri="{FF2B5EF4-FFF2-40B4-BE49-F238E27FC236}">
                <a16:creationId xmlns:a16="http://schemas.microsoft.com/office/drawing/2014/main" id="{A328D3FD-AA4C-4FDA-8C96-00BAB07EA79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74793" r="70424" b="-1451"/>
          <a:stretch/>
        </xdr:blipFill>
        <xdr:spPr>
          <a:xfrm>
            <a:off x="228600" y="1343024"/>
            <a:ext cx="1009650" cy="342901"/>
          </a:xfrm>
          <a:prstGeom prst="rect">
            <a:avLst/>
          </a:prstGeom>
        </xdr:spPr>
      </xdr:pic>
    </xdr:grpSp>
    <xdr:clientData/>
  </xdr:twoCellAnchor>
  <xdr:twoCellAnchor>
    <xdr:from>
      <xdr:col>1</xdr:col>
      <xdr:colOff>31750</xdr:colOff>
      <xdr:row>45</xdr:row>
      <xdr:rowOff>15875</xdr:rowOff>
    </xdr:from>
    <xdr:to>
      <xdr:col>4</xdr:col>
      <xdr:colOff>1574800</xdr:colOff>
      <xdr:row>46</xdr:row>
      <xdr:rowOff>481013</xdr:rowOff>
    </xdr:to>
    <xdr:sp macro="" textlink="">
      <xdr:nvSpPr>
        <xdr:cNvPr id="7" name="CuadroTexto 8">
          <a:extLst>
            <a:ext uri="{FF2B5EF4-FFF2-40B4-BE49-F238E27FC236}">
              <a16:creationId xmlns:a16="http://schemas.microsoft.com/office/drawing/2014/main" id="{71D5AF52-E8AA-4035-B095-EDB7C5EC1E01}"/>
            </a:ext>
          </a:extLst>
        </xdr:cNvPr>
        <xdr:cNvSpPr txBox="1"/>
      </xdr:nvSpPr>
      <xdr:spPr>
        <a:xfrm>
          <a:off x="212725" y="20751800"/>
          <a:ext cx="7058025" cy="10080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solidFill>
                <a:schemeClr val="tx1"/>
              </a:solidFill>
            </a:rPr>
            <a:t>________________________________________________________</a:t>
          </a:r>
        </a:p>
        <a:p>
          <a:pPr algn="ctr"/>
          <a:r>
            <a:rPr lang="es-MX" sz="1600">
              <a:solidFill>
                <a:schemeClr val="tx1"/>
              </a:solidFill>
            </a:rPr>
            <a:t>C.P. MARIA</a:t>
          </a:r>
          <a:r>
            <a:rPr lang="es-MX" sz="1600" baseline="0">
              <a:solidFill>
                <a:schemeClr val="tx1"/>
              </a:solidFill>
            </a:rPr>
            <a:t> </a:t>
          </a:r>
          <a:r>
            <a:rPr lang="es-MX" sz="1600">
              <a:solidFill>
                <a:schemeClr val="tx1"/>
              </a:solidFill>
            </a:rPr>
            <a:t>DE LOURDES GÓMEZ RIVERA</a:t>
          </a:r>
        </a:p>
        <a:p>
          <a:pPr algn="ctr"/>
          <a:r>
            <a:rPr lang="es-MX" sz="1600">
              <a:solidFill>
                <a:schemeClr val="tx1"/>
              </a:solidFill>
            </a:rPr>
            <a:t>ENCARGADA DE LA SUBDIRECCIÓN DE RECURSOS FINANCIEROS</a:t>
          </a:r>
        </a:p>
      </xdr:txBody>
    </xdr:sp>
    <xdr:clientData/>
  </xdr:twoCellAnchor>
  <xdr:twoCellAnchor>
    <xdr:from>
      <xdr:col>6</xdr:col>
      <xdr:colOff>0</xdr:colOff>
      <xdr:row>45</xdr:row>
      <xdr:rowOff>79375</xdr:rowOff>
    </xdr:from>
    <xdr:to>
      <xdr:col>8</xdr:col>
      <xdr:colOff>1611312</xdr:colOff>
      <xdr:row>47</xdr:row>
      <xdr:rowOff>4763</xdr:rowOff>
    </xdr:to>
    <xdr:sp macro="" textlink="">
      <xdr:nvSpPr>
        <xdr:cNvPr id="8" name="CuadroTexto 7">
          <a:extLst>
            <a:ext uri="{FF2B5EF4-FFF2-40B4-BE49-F238E27FC236}">
              <a16:creationId xmlns:a16="http://schemas.microsoft.com/office/drawing/2014/main" id="{5C1D9F5A-551C-43C4-90C3-17D167365DFF}"/>
            </a:ext>
          </a:extLst>
        </xdr:cNvPr>
        <xdr:cNvSpPr txBox="1"/>
      </xdr:nvSpPr>
      <xdr:spPr>
        <a:xfrm>
          <a:off x="10096500" y="20815300"/>
          <a:ext cx="6011862" cy="10112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________________________________________________________</a:t>
          </a:r>
        </a:p>
        <a:p>
          <a:pPr algn="ctr"/>
          <a:r>
            <a:rPr lang="es-MX" sz="1600"/>
            <a:t>MDCO.</a:t>
          </a:r>
          <a:r>
            <a:rPr lang="es-MX" sz="1600" baseline="0"/>
            <a:t> </a:t>
          </a:r>
          <a:r>
            <a:rPr lang="es-MX" sz="1600"/>
            <a:t>APOLINAR VILLEGAS ARCOS</a:t>
          </a:r>
        </a:p>
        <a:p>
          <a:pPr algn="ctr"/>
          <a:r>
            <a:rPr lang="es-MX" sz="1600"/>
            <a:t>SECRETARIO DE ADMINISTRACIÓN Y FINANZAS</a:t>
          </a:r>
        </a:p>
      </xdr:txBody>
    </xdr:sp>
    <xdr:clientData/>
  </xdr:twoCellAnchor>
  <xdr:twoCellAnchor editAs="oneCell">
    <xdr:from>
      <xdr:col>1</xdr:col>
      <xdr:colOff>0</xdr:colOff>
      <xdr:row>1</xdr:row>
      <xdr:rowOff>95250</xdr:rowOff>
    </xdr:from>
    <xdr:to>
      <xdr:col>3</xdr:col>
      <xdr:colOff>926645</xdr:colOff>
      <xdr:row>2</xdr:row>
      <xdr:rowOff>762000</xdr:rowOff>
    </xdr:to>
    <xdr:pic>
      <xdr:nvPicPr>
        <xdr:cNvPr id="9" name="Imagen 8"/>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0975" y="257175"/>
          <a:ext cx="3526970" cy="1685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136075</xdr:colOff>
      <xdr:row>1</xdr:row>
      <xdr:rowOff>204108</xdr:rowOff>
    </xdr:from>
    <xdr:to>
      <xdr:col>3</xdr:col>
      <xdr:colOff>675794</xdr:colOff>
      <xdr:row>2</xdr:row>
      <xdr:rowOff>769721</xdr:rowOff>
    </xdr:to>
    <xdr:grpSp>
      <xdr:nvGrpSpPr>
        <xdr:cNvPr id="2" name="Grupo 1">
          <a:extLst>
            <a:ext uri="{FF2B5EF4-FFF2-40B4-BE49-F238E27FC236}">
              <a16:creationId xmlns:a16="http://schemas.microsoft.com/office/drawing/2014/main" id="{26031DAB-22E3-4FB5-A4A6-22668ED4D541}"/>
            </a:ext>
          </a:extLst>
        </xdr:cNvPr>
        <xdr:cNvGrpSpPr/>
      </xdr:nvGrpSpPr>
      <xdr:grpSpPr>
        <a:xfrm>
          <a:off x="310700" y="362858"/>
          <a:ext cx="3143219" cy="1581613"/>
          <a:chOff x="228600" y="317500"/>
          <a:chExt cx="2767013" cy="1368425"/>
        </a:xfrm>
      </xdr:grpSpPr>
      <xdr:cxnSp macro="">
        <xdr:nvCxnSpPr>
          <xdr:cNvPr id="3" name="4 Conector recto">
            <a:extLst>
              <a:ext uri="{FF2B5EF4-FFF2-40B4-BE49-F238E27FC236}">
                <a16:creationId xmlns:a16="http://schemas.microsoft.com/office/drawing/2014/main" id="{BBB304C6-F3A8-43B5-99A7-0D9DD6E58867}"/>
              </a:ext>
            </a:extLst>
          </xdr:cNvPr>
          <xdr:cNvCxnSpPr/>
        </xdr:nvCxnSpPr>
        <xdr:spPr>
          <a:xfrm>
            <a:off x="1304925" y="317500"/>
            <a:ext cx="0" cy="1333500"/>
          </a:xfrm>
          <a:prstGeom prst="line">
            <a:avLst/>
          </a:prstGeom>
        </xdr:spPr>
        <xdr:style>
          <a:lnRef idx="1">
            <a:schemeClr val="dk1"/>
          </a:lnRef>
          <a:fillRef idx="0">
            <a:schemeClr val="dk1"/>
          </a:fillRef>
          <a:effectRef idx="0">
            <a:schemeClr val="dk1"/>
          </a:effectRef>
          <a:fontRef idx="minor">
            <a:schemeClr val="tx1"/>
          </a:fontRef>
        </xdr:style>
      </xdr:cxnSp>
      <xdr:pic>
        <xdr:nvPicPr>
          <xdr:cNvPr id="4" name="2 Imagen" descr="SPF-(Texto).jpg">
            <a:extLst>
              <a:ext uri="{FF2B5EF4-FFF2-40B4-BE49-F238E27FC236}">
                <a16:creationId xmlns:a16="http://schemas.microsoft.com/office/drawing/2014/main" id="{5209FFC9-BEA9-4A7E-B0BC-FBA06CBE3009}"/>
              </a:ext>
            </a:extLst>
          </xdr:cNvPr>
          <xdr:cNvPicPr>
            <a:picLocks noChangeAspect="1"/>
          </xdr:cNvPicPr>
        </xdr:nvPicPr>
        <xdr:blipFill>
          <a:blip xmlns:r="http://schemas.openxmlformats.org/officeDocument/2006/relationships" r:embed="rId1" cstate="print"/>
          <a:stretch>
            <a:fillRect/>
          </a:stretch>
        </xdr:blipFill>
        <xdr:spPr>
          <a:xfrm>
            <a:off x="1447800" y="511759"/>
            <a:ext cx="1547813" cy="756626"/>
          </a:xfrm>
          <a:prstGeom prst="rect">
            <a:avLst/>
          </a:prstGeom>
        </xdr:spPr>
      </xdr:pic>
      <xdr:pic>
        <xdr:nvPicPr>
          <xdr:cNvPr id="5" name="Imagen 4">
            <a:extLst>
              <a:ext uri="{FF2B5EF4-FFF2-40B4-BE49-F238E27FC236}">
                <a16:creationId xmlns:a16="http://schemas.microsoft.com/office/drawing/2014/main" id="{154C9A7D-9647-47B0-8A0A-8E7EBE66DA5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6584"/>
          <a:stretch/>
        </xdr:blipFill>
        <xdr:spPr>
          <a:xfrm>
            <a:off x="314325" y="361951"/>
            <a:ext cx="835823" cy="984409"/>
          </a:xfrm>
          <a:prstGeom prst="rect">
            <a:avLst/>
          </a:prstGeom>
        </xdr:spPr>
      </xdr:pic>
      <xdr:pic>
        <xdr:nvPicPr>
          <xdr:cNvPr id="6" name="Imagen 5">
            <a:extLst>
              <a:ext uri="{FF2B5EF4-FFF2-40B4-BE49-F238E27FC236}">
                <a16:creationId xmlns:a16="http://schemas.microsoft.com/office/drawing/2014/main" id="{A328D3FD-AA4C-4FDA-8C96-00BAB07EA79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74793" r="70424" b="-1451"/>
          <a:stretch/>
        </xdr:blipFill>
        <xdr:spPr>
          <a:xfrm>
            <a:off x="228600" y="1343024"/>
            <a:ext cx="1009650" cy="342901"/>
          </a:xfrm>
          <a:prstGeom prst="rect">
            <a:avLst/>
          </a:prstGeom>
        </xdr:spPr>
      </xdr:pic>
    </xdr:grpSp>
    <xdr:clientData/>
  </xdr:twoCellAnchor>
  <xdr:twoCellAnchor>
    <xdr:from>
      <xdr:col>1</xdr:col>
      <xdr:colOff>31750</xdr:colOff>
      <xdr:row>44</xdr:row>
      <xdr:rowOff>15875</xdr:rowOff>
    </xdr:from>
    <xdr:to>
      <xdr:col>4</xdr:col>
      <xdr:colOff>1574800</xdr:colOff>
      <xdr:row>45</xdr:row>
      <xdr:rowOff>481013</xdr:rowOff>
    </xdr:to>
    <xdr:sp macro="" textlink="">
      <xdr:nvSpPr>
        <xdr:cNvPr id="7" name="CuadroTexto 8">
          <a:extLst>
            <a:ext uri="{FF2B5EF4-FFF2-40B4-BE49-F238E27FC236}">
              <a16:creationId xmlns:a16="http://schemas.microsoft.com/office/drawing/2014/main" id="{71D5AF52-E8AA-4035-B095-EDB7C5EC1E01}"/>
            </a:ext>
          </a:extLst>
        </xdr:cNvPr>
        <xdr:cNvSpPr txBox="1"/>
      </xdr:nvSpPr>
      <xdr:spPr>
        <a:xfrm>
          <a:off x="212725" y="15370175"/>
          <a:ext cx="7058025" cy="10080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solidFill>
                <a:schemeClr val="tx1"/>
              </a:solidFill>
            </a:rPr>
            <a:t>________________________________________________________</a:t>
          </a:r>
        </a:p>
        <a:p>
          <a:pPr algn="ctr"/>
          <a:r>
            <a:rPr lang="es-MX" sz="1600">
              <a:solidFill>
                <a:schemeClr val="tx1"/>
              </a:solidFill>
            </a:rPr>
            <a:t>C.P. MARIA</a:t>
          </a:r>
          <a:r>
            <a:rPr lang="es-MX" sz="1600" baseline="0">
              <a:solidFill>
                <a:schemeClr val="tx1"/>
              </a:solidFill>
            </a:rPr>
            <a:t> </a:t>
          </a:r>
          <a:r>
            <a:rPr lang="es-MX" sz="1600">
              <a:solidFill>
                <a:schemeClr val="tx1"/>
              </a:solidFill>
            </a:rPr>
            <a:t>DE LOURDES GÓMEZ RIVERA</a:t>
          </a:r>
        </a:p>
        <a:p>
          <a:pPr algn="ctr"/>
          <a:r>
            <a:rPr lang="es-MX" sz="1600">
              <a:solidFill>
                <a:schemeClr val="tx1"/>
              </a:solidFill>
            </a:rPr>
            <a:t>ENCARGADA DE LA SUBDIRECCIÓN DE</a:t>
          </a:r>
          <a:r>
            <a:rPr lang="es-MX" sz="1600" baseline="0">
              <a:solidFill>
                <a:schemeClr val="tx1"/>
              </a:solidFill>
            </a:rPr>
            <a:t> RECURSOS FINANCIEROS</a:t>
          </a:r>
          <a:endParaRPr lang="es-MX" sz="1600">
            <a:solidFill>
              <a:schemeClr val="tx1"/>
            </a:solidFill>
          </a:endParaRPr>
        </a:p>
      </xdr:txBody>
    </xdr:sp>
    <xdr:clientData/>
  </xdr:twoCellAnchor>
  <xdr:twoCellAnchor>
    <xdr:from>
      <xdr:col>6</xdr:col>
      <xdr:colOff>0</xdr:colOff>
      <xdr:row>44</xdr:row>
      <xdr:rowOff>79375</xdr:rowOff>
    </xdr:from>
    <xdr:to>
      <xdr:col>8</xdr:col>
      <xdr:colOff>1611312</xdr:colOff>
      <xdr:row>46</xdr:row>
      <xdr:rowOff>4763</xdr:rowOff>
    </xdr:to>
    <xdr:sp macro="" textlink="">
      <xdr:nvSpPr>
        <xdr:cNvPr id="8" name="CuadroTexto 7">
          <a:extLst>
            <a:ext uri="{FF2B5EF4-FFF2-40B4-BE49-F238E27FC236}">
              <a16:creationId xmlns:a16="http://schemas.microsoft.com/office/drawing/2014/main" id="{5C1D9F5A-551C-43C4-90C3-17D167365DFF}"/>
            </a:ext>
          </a:extLst>
        </xdr:cNvPr>
        <xdr:cNvSpPr txBox="1"/>
      </xdr:nvSpPr>
      <xdr:spPr>
        <a:xfrm>
          <a:off x="10306050" y="15433675"/>
          <a:ext cx="6011862" cy="10112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________________________________________________________</a:t>
          </a:r>
        </a:p>
        <a:p>
          <a:pPr algn="ctr"/>
          <a:r>
            <a:rPr lang="es-MX" sz="1600"/>
            <a:t>MDCO. APOLINAR VILLEGAS ARCOS</a:t>
          </a:r>
        </a:p>
        <a:p>
          <a:pPr algn="ctr"/>
          <a:r>
            <a:rPr lang="es-MX" sz="1600"/>
            <a:t>SECRETARIO DE ADMINISTRACIÓN Y FINANZAS</a:t>
          </a:r>
        </a:p>
      </xdr:txBody>
    </xdr:sp>
    <xdr:clientData/>
  </xdr:twoCellAnchor>
  <xdr:twoCellAnchor editAs="oneCell">
    <xdr:from>
      <xdr:col>1</xdr:col>
      <xdr:colOff>136075</xdr:colOff>
      <xdr:row>1</xdr:row>
      <xdr:rowOff>204108</xdr:rowOff>
    </xdr:from>
    <xdr:to>
      <xdr:col>3</xdr:col>
      <xdr:colOff>1062720</xdr:colOff>
      <xdr:row>2</xdr:row>
      <xdr:rowOff>751052</xdr:rowOff>
    </xdr:to>
    <xdr:pic>
      <xdr:nvPicPr>
        <xdr:cNvPr id="9" name="Imagen 8"/>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17050" y="366033"/>
          <a:ext cx="3526970" cy="15661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136075</xdr:colOff>
      <xdr:row>1</xdr:row>
      <xdr:rowOff>204108</xdr:rowOff>
    </xdr:from>
    <xdr:to>
      <xdr:col>3</xdr:col>
      <xdr:colOff>675794</xdr:colOff>
      <xdr:row>2</xdr:row>
      <xdr:rowOff>769721</xdr:rowOff>
    </xdr:to>
    <xdr:grpSp>
      <xdr:nvGrpSpPr>
        <xdr:cNvPr id="2" name="Grupo 1">
          <a:extLst>
            <a:ext uri="{FF2B5EF4-FFF2-40B4-BE49-F238E27FC236}">
              <a16:creationId xmlns:a16="http://schemas.microsoft.com/office/drawing/2014/main" id="{26031DAB-22E3-4FB5-A4A6-22668ED4D541}"/>
            </a:ext>
          </a:extLst>
        </xdr:cNvPr>
        <xdr:cNvGrpSpPr/>
      </xdr:nvGrpSpPr>
      <xdr:grpSpPr>
        <a:xfrm>
          <a:off x="310700" y="362858"/>
          <a:ext cx="3143219" cy="1581613"/>
          <a:chOff x="228600" y="317500"/>
          <a:chExt cx="2767013" cy="1368425"/>
        </a:xfrm>
      </xdr:grpSpPr>
      <xdr:cxnSp macro="">
        <xdr:nvCxnSpPr>
          <xdr:cNvPr id="3" name="4 Conector recto">
            <a:extLst>
              <a:ext uri="{FF2B5EF4-FFF2-40B4-BE49-F238E27FC236}">
                <a16:creationId xmlns:a16="http://schemas.microsoft.com/office/drawing/2014/main" id="{BBB304C6-F3A8-43B5-99A7-0D9DD6E58867}"/>
              </a:ext>
            </a:extLst>
          </xdr:cNvPr>
          <xdr:cNvCxnSpPr/>
        </xdr:nvCxnSpPr>
        <xdr:spPr>
          <a:xfrm>
            <a:off x="1304925" y="317500"/>
            <a:ext cx="0" cy="1333500"/>
          </a:xfrm>
          <a:prstGeom prst="line">
            <a:avLst/>
          </a:prstGeom>
        </xdr:spPr>
        <xdr:style>
          <a:lnRef idx="1">
            <a:schemeClr val="dk1"/>
          </a:lnRef>
          <a:fillRef idx="0">
            <a:schemeClr val="dk1"/>
          </a:fillRef>
          <a:effectRef idx="0">
            <a:schemeClr val="dk1"/>
          </a:effectRef>
          <a:fontRef idx="minor">
            <a:schemeClr val="tx1"/>
          </a:fontRef>
        </xdr:style>
      </xdr:cxnSp>
      <xdr:pic>
        <xdr:nvPicPr>
          <xdr:cNvPr id="4" name="2 Imagen" descr="SPF-(Texto).jpg">
            <a:extLst>
              <a:ext uri="{FF2B5EF4-FFF2-40B4-BE49-F238E27FC236}">
                <a16:creationId xmlns:a16="http://schemas.microsoft.com/office/drawing/2014/main" id="{5209FFC9-BEA9-4A7E-B0BC-FBA06CBE3009}"/>
              </a:ext>
            </a:extLst>
          </xdr:cNvPr>
          <xdr:cNvPicPr>
            <a:picLocks noChangeAspect="1"/>
          </xdr:cNvPicPr>
        </xdr:nvPicPr>
        <xdr:blipFill>
          <a:blip xmlns:r="http://schemas.openxmlformats.org/officeDocument/2006/relationships" r:embed="rId1" cstate="print"/>
          <a:stretch>
            <a:fillRect/>
          </a:stretch>
        </xdr:blipFill>
        <xdr:spPr>
          <a:xfrm>
            <a:off x="1447800" y="511759"/>
            <a:ext cx="1547813" cy="756626"/>
          </a:xfrm>
          <a:prstGeom prst="rect">
            <a:avLst/>
          </a:prstGeom>
        </xdr:spPr>
      </xdr:pic>
      <xdr:pic>
        <xdr:nvPicPr>
          <xdr:cNvPr id="5" name="Imagen 4">
            <a:extLst>
              <a:ext uri="{FF2B5EF4-FFF2-40B4-BE49-F238E27FC236}">
                <a16:creationId xmlns:a16="http://schemas.microsoft.com/office/drawing/2014/main" id="{154C9A7D-9647-47B0-8A0A-8E7EBE66DA5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6584"/>
          <a:stretch/>
        </xdr:blipFill>
        <xdr:spPr>
          <a:xfrm>
            <a:off x="314325" y="361951"/>
            <a:ext cx="835823" cy="984409"/>
          </a:xfrm>
          <a:prstGeom prst="rect">
            <a:avLst/>
          </a:prstGeom>
        </xdr:spPr>
      </xdr:pic>
      <xdr:pic>
        <xdr:nvPicPr>
          <xdr:cNvPr id="6" name="Imagen 5">
            <a:extLst>
              <a:ext uri="{FF2B5EF4-FFF2-40B4-BE49-F238E27FC236}">
                <a16:creationId xmlns:a16="http://schemas.microsoft.com/office/drawing/2014/main" id="{A328D3FD-AA4C-4FDA-8C96-00BAB07EA79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74793" r="70424" b="-1451"/>
          <a:stretch/>
        </xdr:blipFill>
        <xdr:spPr>
          <a:xfrm>
            <a:off x="228600" y="1343024"/>
            <a:ext cx="1009650" cy="342901"/>
          </a:xfrm>
          <a:prstGeom prst="rect">
            <a:avLst/>
          </a:prstGeom>
        </xdr:spPr>
      </xdr:pic>
    </xdr:grpSp>
    <xdr:clientData/>
  </xdr:twoCellAnchor>
  <xdr:twoCellAnchor>
    <xdr:from>
      <xdr:col>6</xdr:col>
      <xdr:colOff>0</xdr:colOff>
      <xdr:row>45</xdr:row>
      <xdr:rowOff>79375</xdr:rowOff>
    </xdr:from>
    <xdr:to>
      <xdr:col>8</xdr:col>
      <xdr:colOff>1611312</xdr:colOff>
      <xdr:row>47</xdr:row>
      <xdr:rowOff>4763</xdr:rowOff>
    </xdr:to>
    <xdr:sp macro="" textlink="">
      <xdr:nvSpPr>
        <xdr:cNvPr id="7" name="CuadroTexto 6">
          <a:extLst>
            <a:ext uri="{FF2B5EF4-FFF2-40B4-BE49-F238E27FC236}">
              <a16:creationId xmlns:a16="http://schemas.microsoft.com/office/drawing/2014/main" id="{5C1D9F5A-551C-43C4-90C3-17D167365DFF}"/>
            </a:ext>
          </a:extLst>
        </xdr:cNvPr>
        <xdr:cNvSpPr txBox="1"/>
      </xdr:nvSpPr>
      <xdr:spPr>
        <a:xfrm>
          <a:off x="10306050" y="16014700"/>
          <a:ext cx="6011862" cy="10112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________________________________________________________</a:t>
          </a:r>
        </a:p>
        <a:p>
          <a:pPr algn="ctr"/>
          <a:r>
            <a:rPr lang="es-MX" sz="1600"/>
            <a:t>MDCO. APOLINAR VILLEGAS ARCOS</a:t>
          </a:r>
        </a:p>
        <a:p>
          <a:pPr algn="ctr"/>
          <a:r>
            <a:rPr lang="es-MX" sz="1600"/>
            <a:t>SECRETARIO DE ADMINISTRACIÓN Y FINANZAS</a:t>
          </a:r>
        </a:p>
      </xdr:txBody>
    </xdr:sp>
    <xdr:clientData/>
  </xdr:twoCellAnchor>
  <xdr:twoCellAnchor>
    <xdr:from>
      <xdr:col>2</xdr:col>
      <xdr:colOff>263525</xdr:colOff>
      <xdr:row>45</xdr:row>
      <xdr:rowOff>95250</xdr:rowOff>
    </xdr:from>
    <xdr:to>
      <xdr:col>5</xdr:col>
      <xdr:colOff>149225</xdr:colOff>
      <xdr:row>47</xdr:row>
      <xdr:rowOff>7938</xdr:rowOff>
    </xdr:to>
    <xdr:sp macro="" textlink="">
      <xdr:nvSpPr>
        <xdr:cNvPr id="8" name="CuadroTexto 8">
          <a:extLst>
            <a:ext uri="{FF2B5EF4-FFF2-40B4-BE49-F238E27FC236}">
              <a16:creationId xmlns:a16="http://schemas.microsoft.com/office/drawing/2014/main" id="{71D5AF52-E8AA-4035-B095-EDB7C5EC1E01}"/>
            </a:ext>
          </a:extLst>
        </xdr:cNvPr>
        <xdr:cNvSpPr txBox="1"/>
      </xdr:nvSpPr>
      <xdr:spPr>
        <a:xfrm>
          <a:off x="996950" y="16030575"/>
          <a:ext cx="7048500" cy="9985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solidFill>
                <a:schemeClr val="tx1"/>
              </a:solidFill>
            </a:rPr>
            <a:t>________________________________________________________</a:t>
          </a:r>
        </a:p>
        <a:p>
          <a:pPr algn="ctr"/>
          <a:r>
            <a:rPr lang="es-MX" sz="1600">
              <a:solidFill>
                <a:schemeClr val="tx1"/>
              </a:solidFill>
            </a:rPr>
            <a:t>C.P. MARIA</a:t>
          </a:r>
          <a:r>
            <a:rPr lang="es-MX" sz="1600" baseline="0">
              <a:solidFill>
                <a:schemeClr val="tx1"/>
              </a:solidFill>
            </a:rPr>
            <a:t> </a:t>
          </a:r>
          <a:r>
            <a:rPr lang="es-MX" sz="1600">
              <a:solidFill>
                <a:schemeClr val="tx1"/>
              </a:solidFill>
            </a:rPr>
            <a:t>DE LOURDES GÓMEZ RIVERA</a:t>
          </a:r>
        </a:p>
        <a:p>
          <a:pPr algn="ctr"/>
          <a:r>
            <a:rPr lang="es-MX" sz="1600">
              <a:solidFill>
                <a:schemeClr val="tx1"/>
              </a:solidFill>
            </a:rPr>
            <a:t>ENCARGADA DE LA SUBDIRECCIÓN DE RECURSOS FINANCIEROS</a:t>
          </a:r>
        </a:p>
      </xdr:txBody>
    </xdr:sp>
    <xdr:clientData/>
  </xdr:twoCellAnchor>
  <xdr:twoCellAnchor editAs="oneCell">
    <xdr:from>
      <xdr:col>1</xdr:col>
      <xdr:colOff>0</xdr:colOff>
      <xdr:row>1</xdr:row>
      <xdr:rowOff>0</xdr:rowOff>
    </xdr:from>
    <xdr:to>
      <xdr:col>3</xdr:col>
      <xdr:colOff>926645</xdr:colOff>
      <xdr:row>2</xdr:row>
      <xdr:rowOff>762000</xdr:rowOff>
    </xdr:to>
    <xdr:pic>
      <xdr:nvPicPr>
        <xdr:cNvPr id="9" name="Imagen 8"/>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0975" y="161925"/>
          <a:ext cx="3526970" cy="1781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155125</xdr:colOff>
      <xdr:row>1</xdr:row>
      <xdr:rowOff>146958</xdr:rowOff>
    </xdr:from>
    <xdr:to>
      <xdr:col>3</xdr:col>
      <xdr:colOff>694844</xdr:colOff>
      <xdr:row>2</xdr:row>
      <xdr:rowOff>712571</xdr:rowOff>
    </xdr:to>
    <xdr:grpSp>
      <xdr:nvGrpSpPr>
        <xdr:cNvPr id="2" name="Grupo 1">
          <a:extLst>
            <a:ext uri="{FF2B5EF4-FFF2-40B4-BE49-F238E27FC236}">
              <a16:creationId xmlns:a16="http://schemas.microsoft.com/office/drawing/2014/main" id="{26031DAB-22E3-4FB5-A4A6-22668ED4D541}"/>
            </a:ext>
          </a:extLst>
        </xdr:cNvPr>
        <xdr:cNvGrpSpPr/>
      </xdr:nvGrpSpPr>
      <xdr:grpSpPr>
        <a:xfrm>
          <a:off x="329750" y="305708"/>
          <a:ext cx="3143219" cy="1581613"/>
          <a:chOff x="228600" y="317500"/>
          <a:chExt cx="2767013" cy="1368425"/>
        </a:xfrm>
      </xdr:grpSpPr>
      <xdr:cxnSp macro="">
        <xdr:nvCxnSpPr>
          <xdr:cNvPr id="3" name="4 Conector recto">
            <a:extLst>
              <a:ext uri="{FF2B5EF4-FFF2-40B4-BE49-F238E27FC236}">
                <a16:creationId xmlns:a16="http://schemas.microsoft.com/office/drawing/2014/main" id="{BBB304C6-F3A8-43B5-99A7-0D9DD6E58867}"/>
              </a:ext>
            </a:extLst>
          </xdr:cNvPr>
          <xdr:cNvCxnSpPr/>
        </xdr:nvCxnSpPr>
        <xdr:spPr>
          <a:xfrm>
            <a:off x="1304925" y="317500"/>
            <a:ext cx="0" cy="1333500"/>
          </a:xfrm>
          <a:prstGeom prst="line">
            <a:avLst/>
          </a:prstGeom>
        </xdr:spPr>
        <xdr:style>
          <a:lnRef idx="1">
            <a:schemeClr val="dk1"/>
          </a:lnRef>
          <a:fillRef idx="0">
            <a:schemeClr val="dk1"/>
          </a:fillRef>
          <a:effectRef idx="0">
            <a:schemeClr val="dk1"/>
          </a:effectRef>
          <a:fontRef idx="minor">
            <a:schemeClr val="tx1"/>
          </a:fontRef>
        </xdr:style>
      </xdr:cxnSp>
      <xdr:pic>
        <xdr:nvPicPr>
          <xdr:cNvPr id="4" name="2 Imagen" descr="SPF-(Texto).jpg">
            <a:extLst>
              <a:ext uri="{FF2B5EF4-FFF2-40B4-BE49-F238E27FC236}">
                <a16:creationId xmlns:a16="http://schemas.microsoft.com/office/drawing/2014/main" id="{5209FFC9-BEA9-4A7E-B0BC-FBA06CBE3009}"/>
              </a:ext>
            </a:extLst>
          </xdr:cNvPr>
          <xdr:cNvPicPr>
            <a:picLocks noChangeAspect="1"/>
          </xdr:cNvPicPr>
        </xdr:nvPicPr>
        <xdr:blipFill>
          <a:blip xmlns:r="http://schemas.openxmlformats.org/officeDocument/2006/relationships" r:embed="rId1" cstate="print"/>
          <a:stretch>
            <a:fillRect/>
          </a:stretch>
        </xdr:blipFill>
        <xdr:spPr>
          <a:xfrm>
            <a:off x="1447800" y="511759"/>
            <a:ext cx="1547813" cy="756626"/>
          </a:xfrm>
          <a:prstGeom prst="rect">
            <a:avLst/>
          </a:prstGeom>
        </xdr:spPr>
      </xdr:pic>
      <xdr:pic>
        <xdr:nvPicPr>
          <xdr:cNvPr id="5" name="Imagen 4">
            <a:extLst>
              <a:ext uri="{FF2B5EF4-FFF2-40B4-BE49-F238E27FC236}">
                <a16:creationId xmlns:a16="http://schemas.microsoft.com/office/drawing/2014/main" id="{154C9A7D-9647-47B0-8A0A-8E7EBE66DA5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6584"/>
          <a:stretch/>
        </xdr:blipFill>
        <xdr:spPr>
          <a:xfrm>
            <a:off x="314325" y="361951"/>
            <a:ext cx="835823" cy="984409"/>
          </a:xfrm>
          <a:prstGeom prst="rect">
            <a:avLst/>
          </a:prstGeom>
        </xdr:spPr>
      </xdr:pic>
      <xdr:pic>
        <xdr:nvPicPr>
          <xdr:cNvPr id="6" name="Imagen 5">
            <a:extLst>
              <a:ext uri="{FF2B5EF4-FFF2-40B4-BE49-F238E27FC236}">
                <a16:creationId xmlns:a16="http://schemas.microsoft.com/office/drawing/2014/main" id="{A328D3FD-AA4C-4FDA-8C96-00BAB07EA794}"/>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74793" r="70424" b="-1451"/>
          <a:stretch/>
        </xdr:blipFill>
        <xdr:spPr>
          <a:xfrm>
            <a:off x="228600" y="1343024"/>
            <a:ext cx="1009650" cy="342901"/>
          </a:xfrm>
          <a:prstGeom prst="rect">
            <a:avLst/>
          </a:prstGeom>
        </xdr:spPr>
      </xdr:pic>
    </xdr:grpSp>
    <xdr:clientData/>
  </xdr:twoCellAnchor>
  <xdr:twoCellAnchor>
    <xdr:from>
      <xdr:col>1</xdr:col>
      <xdr:colOff>31750</xdr:colOff>
      <xdr:row>58</xdr:row>
      <xdr:rowOff>15875</xdr:rowOff>
    </xdr:from>
    <xdr:to>
      <xdr:col>4</xdr:col>
      <xdr:colOff>1574800</xdr:colOff>
      <xdr:row>59</xdr:row>
      <xdr:rowOff>481013</xdr:rowOff>
    </xdr:to>
    <xdr:sp macro="" textlink="">
      <xdr:nvSpPr>
        <xdr:cNvPr id="7" name="CuadroTexto 8">
          <a:extLst>
            <a:ext uri="{FF2B5EF4-FFF2-40B4-BE49-F238E27FC236}">
              <a16:creationId xmlns:a16="http://schemas.microsoft.com/office/drawing/2014/main" id="{71D5AF52-E8AA-4035-B095-EDB7C5EC1E01}"/>
            </a:ext>
          </a:extLst>
        </xdr:cNvPr>
        <xdr:cNvSpPr txBox="1"/>
      </xdr:nvSpPr>
      <xdr:spPr>
        <a:xfrm>
          <a:off x="212725" y="16827500"/>
          <a:ext cx="7058025" cy="10080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solidFill>
                <a:schemeClr val="tx1"/>
              </a:solidFill>
            </a:rPr>
            <a:t>________________________________________________________</a:t>
          </a:r>
        </a:p>
        <a:p>
          <a:pPr algn="ctr"/>
          <a:r>
            <a:rPr lang="es-MX" sz="1600">
              <a:solidFill>
                <a:schemeClr val="tx1"/>
              </a:solidFill>
            </a:rPr>
            <a:t>C.P. MARIA DE LOURDES GÓMEZ RIVERA</a:t>
          </a:r>
        </a:p>
        <a:p>
          <a:pPr algn="ctr"/>
          <a:r>
            <a:rPr lang="es-MX" sz="1600">
              <a:solidFill>
                <a:schemeClr val="tx1"/>
              </a:solidFill>
            </a:rPr>
            <a:t>ENCARGADA DE LA SUBDIRECCIÓN DE RECURSOS FINANCIEROS</a:t>
          </a:r>
        </a:p>
      </xdr:txBody>
    </xdr:sp>
    <xdr:clientData/>
  </xdr:twoCellAnchor>
  <xdr:twoCellAnchor>
    <xdr:from>
      <xdr:col>6</xdr:col>
      <xdr:colOff>0</xdr:colOff>
      <xdr:row>58</xdr:row>
      <xdr:rowOff>79375</xdr:rowOff>
    </xdr:from>
    <xdr:to>
      <xdr:col>8</xdr:col>
      <xdr:colOff>1611312</xdr:colOff>
      <xdr:row>60</xdr:row>
      <xdr:rowOff>4763</xdr:rowOff>
    </xdr:to>
    <xdr:sp macro="" textlink="">
      <xdr:nvSpPr>
        <xdr:cNvPr id="8" name="CuadroTexto 7">
          <a:extLst>
            <a:ext uri="{FF2B5EF4-FFF2-40B4-BE49-F238E27FC236}">
              <a16:creationId xmlns:a16="http://schemas.microsoft.com/office/drawing/2014/main" id="{5C1D9F5A-551C-43C4-90C3-17D167365DFF}"/>
            </a:ext>
          </a:extLst>
        </xdr:cNvPr>
        <xdr:cNvSpPr txBox="1"/>
      </xdr:nvSpPr>
      <xdr:spPr>
        <a:xfrm>
          <a:off x="10306050" y="16891000"/>
          <a:ext cx="6011862" cy="10112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________________________________________________________</a:t>
          </a:r>
        </a:p>
        <a:p>
          <a:pPr algn="ctr"/>
          <a:r>
            <a:rPr lang="es-MX" sz="1600"/>
            <a:t>MDCO. APOLINAR VILLEGAS ARCOS</a:t>
          </a:r>
        </a:p>
        <a:p>
          <a:pPr algn="ctr"/>
          <a:r>
            <a:rPr lang="es-MX" sz="1600"/>
            <a:t>SECRETARIO DE ADMINISTRACIÓN Y FINANZAS</a:t>
          </a:r>
        </a:p>
      </xdr:txBody>
    </xdr:sp>
    <xdr:clientData/>
  </xdr:twoCellAnchor>
  <xdr:twoCellAnchor editAs="oneCell">
    <xdr:from>
      <xdr:col>1</xdr:col>
      <xdr:colOff>174175</xdr:colOff>
      <xdr:row>1</xdr:row>
      <xdr:rowOff>108858</xdr:rowOff>
    </xdr:from>
    <xdr:to>
      <xdr:col>3</xdr:col>
      <xdr:colOff>1086458</xdr:colOff>
      <xdr:row>2</xdr:row>
      <xdr:rowOff>781050</xdr:rowOff>
    </xdr:to>
    <xdr:pic>
      <xdr:nvPicPr>
        <xdr:cNvPr id="9" name="Imagen 8"/>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55150" y="270783"/>
          <a:ext cx="3512608" cy="16913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1397000</xdr:colOff>
      <xdr:row>28</xdr:row>
      <xdr:rowOff>472721</xdr:rowOff>
    </xdr:from>
    <xdr:to>
      <xdr:col>5</xdr:col>
      <xdr:colOff>1902884</xdr:colOff>
      <xdr:row>28</xdr:row>
      <xdr:rowOff>1876248</xdr:rowOff>
    </xdr:to>
    <xdr:sp macro="" textlink="">
      <xdr:nvSpPr>
        <xdr:cNvPr id="2" name="CuadroTexto 8">
          <a:extLst>
            <a:ext uri="{FF2B5EF4-FFF2-40B4-BE49-F238E27FC236}">
              <a16:creationId xmlns:a16="http://schemas.microsoft.com/office/drawing/2014/main" id="{71D5AF52-E8AA-4035-B095-EDB7C5EC1E01}"/>
            </a:ext>
          </a:extLst>
        </xdr:cNvPr>
        <xdr:cNvSpPr txBox="1"/>
      </xdr:nvSpPr>
      <xdr:spPr>
        <a:xfrm>
          <a:off x="2130425" y="9521471"/>
          <a:ext cx="6935259" cy="14035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solidFill>
                <a:schemeClr val="tx1"/>
              </a:solidFill>
            </a:rPr>
            <a:t>________________________________________________________</a:t>
          </a:r>
        </a:p>
        <a:p>
          <a:pPr algn="ctr"/>
          <a:r>
            <a:rPr lang="es-MX" sz="1600">
              <a:solidFill>
                <a:schemeClr val="tx1"/>
              </a:solidFill>
            </a:rPr>
            <a:t>C.P. MARIA</a:t>
          </a:r>
          <a:r>
            <a:rPr lang="es-MX" sz="1600" baseline="0">
              <a:solidFill>
                <a:schemeClr val="tx1"/>
              </a:solidFill>
            </a:rPr>
            <a:t> </a:t>
          </a:r>
          <a:r>
            <a:rPr lang="es-MX" sz="1600">
              <a:solidFill>
                <a:schemeClr val="tx1"/>
              </a:solidFill>
            </a:rPr>
            <a:t>DE LOURDES GÓMEZ RIVERA</a:t>
          </a:r>
        </a:p>
        <a:p>
          <a:pPr algn="ctr"/>
          <a:r>
            <a:rPr lang="es-MX" sz="1600">
              <a:solidFill>
                <a:schemeClr val="tx1"/>
              </a:solidFill>
            </a:rPr>
            <a:t>ENCARGADA DE LA SUBDIRECCIÓN DE RECURSOS FINANCIEROS</a:t>
          </a:r>
        </a:p>
      </xdr:txBody>
    </xdr:sp>
    <xdr:clientData/>
  </xdr:twoCellAnchor>
  <xdr:twoCellAnchor>
    <xdr:from>
      <xdr:col>7</xdr:col>
      <xdr:colOff>5292</xdr:colOff>
      <xdr:row>28</xdr:row>
      <xdr:rowOff>456846</xdr:rowOff>
    </xdr:from>
    <xdr:to>
      <xdr:col>10</xdr:col>
      <xdr:colOff>1154465</xdr:colOff>
      <xdr:row>28</xdr:row>
      <xdr:rowOff>1849790</xdr:rowOff>
    </xdr:to>
    <xdr:sp macro="" textlink="">
      <xdr:nvSpPr>
        <xdr:cNvPr id="3" name="CuadroTexto 2">
          <a:extLst>
            <a:ext uri="{FF2B5EF4-FFF2-40B4-BE49-F238E27FC236}">
              <a16:creationId xmlns:a16="http://schemas.microsoft.com/office/drawing/2014/main" id="{5C1D9F5A-551C-43C4-90C3-17D167365DFF}"/>
            </a:ext>
          </a:extLst>
        </xdr:cNvPr>
        <xdr:cNvSpPr txBox="1"/>
      </xdr:nvSpPr>
      <xdr:spPr>
        <a:xfrm>
          <a:off x="12521142" y="9505596"/>
          <a:ext cx="5806898" cy="13929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_______________________________________________________</a:t>
          </a:r>
        </a:p>
        <a:p>
          <a:pPr algn="ctr"/>
          <a:r>
            <a:rPr lang="es-MX" sz="1600"/>
            <a:t>MDCO. APOLINAR VILLEGAS ARCOS</a:t>
          </a:r>
        </a:p>
        <a:p>
          <a:pPr algn="ctr"/>
          <a:r>
            <a:rPr lang="es-MX" sz="1600"/>
            <a:t>SECRETARIO DE ADMINISTRACIÓN Y FINANZAS</a:t>
          </a:r>
        </a:p>
      </xdr:txBody>
    </xdr:sp>
    <xdr:clientData/>
  </xdr:twoCellAnchor>
  <xdr:twoCellAnchor editAs="oneCell">
    <xdr:from>
      <xdr:col>0</xdr:col>
      <xdr:colOff>145143</xdr:colOff>
      <xdr:row>1</xdr:row>
      <xdr:rowOff>145142</xdr:rowOff>
    </xdr:from>
    <xdr:to>
      <xdr:col>3</xdr:col>
      <xdr:colOff>1095526</xdr:colOff>
      <xdr:row>2</xdr:row>
      <xdr:rowOff>716126</xdr:rowOff>
    </xdr:to>
    <xdr:pic>
      <xdr:nvPicPr>
        <xdr:cNvPr id="4" name="Imagen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143" y="307067"/>
          <a:ext cx="3531658" cy="1590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108856</xdr:rowOff>
    </xdr:from>
    <xdr:to>
      <xdr:col>3</xdr:col>
      <xdr:colOff>1067824</xdr:colOff>
      <xdr:row>2</xdr:row>
      <xdr:rowOff>820964</xdr:rowOff>
    </xdr:to>
    <xdr:pic>
      <xdr:nvPicPr>
        <xdr:cNvPr id="2" name="Imagen 1"/>
        <xdr:cNvPicPr>
          <a:picLocks noChangeAspect="1"/>
        </xdr:cNvPicPr>
      </xdr:nvPicPr>
      <xdr:blipFill>
        <a:blip xmlns:r="http://schemas.openxmlformats.org/officeDocument/2006/relationships" r:embed="rId1" cstate="print"/>
        <a:stretch>
          <a:fillRect/>
        </a:stretch>
      </xdr:blipFill>
      <xdr:spPr>
        <a:xfrm>
          <a:off x="180975" y="270781"/>
          <a:ext cx="3468124" cy="1731283"/>
        </a:xfrm>
        <a:prstGeom prst="rect">
          <a:avLst/>
        </a:prstGeom>
      </xdr:spPr>
    </xdr:pic>
    <xdr:clientData/>
  </xdr:twoCellAnchor>
  <xdr:twoCellAnchor>
    <xdr:from>
      <xdr:col>2</xdr:col>
      <xdr:colOff>1947332</xdr:colOff>
      <xdr:row>28</xdr:row>
      <xdr:rowOff>818442</xdr:rowOff>
    </xdr:from>
    <xdr:to>
      <xdr:col>5</xdr:col>
      <xdr:colOff>2453216</xdr:colOff>
      <xdr:row>28</xdr:row>
      <xdr:rowOff>2109080</xdr:rowOff>
    </xdr:to>
    <xdr:sp macro="" textlink="">
      <xdr:nvSpPr>
        <xdr:cNvPr id="3" name="CuadroTexto 8">
          <a:extLst>
            <a:ext uri="{FF2B5EF4-FFF2-40B4-BE49-F238E27FC236}">
              <a16:creationId xmlns:a16="http://schemas.microsoft.com/office/drawing/2014/main" id="{71D5AF52-E8AA-4035-B095-EDB7C5EC1E01}"/>
            </a:ext>
          </a:extLst>
        </xdr:cNvPr>
        <xdr:cNvSpPr txBox="1"/>
      </xdr:nvSpPr>
      <xdr:spPr>
        <a:xfrm>
          <a:off x="2585507" y="9962442"/>
          <a:ext cx="7030509" cy="12906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solidFill>
                <a:schemeClr val="tx1"/>
              </a:solidFill>
            </a:rPr>
            <a:t>________________________________________________________</a:t>
          </a:r>
        </a:p>
        <a:p>
          <a:pPr algn="ctr"/>
          <a:r>
            <a:rPr lang="es-MX" sz="1600">
              <a:solidFill>
                <a:schemeClr val="tx1"/>
              </a:solidFill>
            </a:rPr>
            <a:t>C.P. MARIA</a:t>
          </a:r>
          <a:r>
            <a:rPr lang="es-MX" sz="1600" baseline="0">
              <a:solidFill>
                <a:schemeClr val="tx1"/>
              </a:solidFill>
            </a:rPr>
            <a:t> </a:t>
          </a:r>
          <a:r>
            <a:rPr lang="es-MX" sz="1600">
              <a:solidFill>
                <a:schemeClr val="tx1"/>
              </a:solidFill>
            </a:rPr>
            <a:t>DE LOURDES GÓMEZ RIVERA</a:t>
          </a:r>
        </a:p>
        <a:p>
          <a:pPr algn="ctr"/>
          <a:r>
            <a:rPr lang="es-MX" sz="1600">
              <a:solidFill>
                <a:schemeClr val="tx1"/>
              </a:solidFill>
            </a:rPr>
            <a:t>ENCARGADA DE LA SUBDIRECCIÓN DE RECURSOS FINANCIEROS</a:t>
          </a:r>
        </a:p>
      </xdr:txBody>
    </xdr:sp>
    <xdr:clientData/>
  </xdr:twoCellAnchor>
  <xdr:twoCellAnchor>
    <xdr:from>
      <xdr:col>6</xdr:col>
      <xdr:colOff>3100917</xdr:colOff>
      <xdr:row>28</xdr:row>
      <xdr:rowOff>839609</xdr:rowOff>
    </xdr:from>
    <xdr:to>
      <xdr:col>10</xdr:col>
      <xdr:colOff>1297340</xdr:colOff>
      <xdr:row>28</xdr:row>
      <xdr:rowOff>1919111</xdr:rowOff>
    </xdr:to>
    <xdr:sp macro="" textlink="">
      <xdr:nvSpPr>
        <xdr:cNvPr id="4" name="CuadroTexto 3">
          <a:extLst>
            <a:ext uri="{FF2B5EF4-FFF2-40B4-BE49-F238E27FC236}">
              <a16:creationId xmlns:a16="http://schemas.microsoft.com/office/drawing/2014/main" id="{5C1D9F5A-551C-43C4-90C3-17D167365DFF}"/>
            </a:ext>
          </a:extLst>
        </xdr:cNvPr>
        <xdr:cNvSpPr txBox="1"/>
      </xdr:nvSpPr>
      <xdr:spPr>
        <a:xfrm>
          <a:off x="12511617" y="9983609"/>
          <a:ext cx="5959298" cy="10795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________________________________________________________</a:t>
          </a:r>
        </a:p>
        <a:p>
          <a:pPr algn="ctr"/>
          <a:r>
            <a:rPr lang="es-MX" sz="1600"/>
            <a:t>MCDO. APOLINAR VILLEGAS ARCOS</a:t>
          </a:r>
        </a:p>
        <a:p>
          <a:pPr algn="ctr"/>
          <a:r>
            <a:rPr lang="es-MX" sz="1600"/>
            <a:t>SECRETARIO DE ADMINISTRACIÓN Y FINANZAS</a:t>
          </a:r>
        </a:p>
      </xdr:txBody>
    </xdr:sp>
    <xdr:clientData/>
  </xdr:twoCellAnchor>
  <xdr:twoCellAnchor editAs="oneCell">
    <xdr:from>
      <xdr:col>1</xdr:col>
      <xdr:colOff>2268</xdr:colOff>
      <xdr:row>1</xdr:row>
      <xdr:rowOff>113391</xdr:rowOff>
    </xdr:from>
    <xdr:to>
      <xdr:col>3</xdr:col>
      <xdr:colOff>1141638</xdr:colOff>
      <xdr:row>2</xdr:row>
      <xdr:rowOff>841374</xdr:rowOff>
    </xdr:to>
    <xdr:pic>
      <xdr:nvPicPr>
        <xdr:cNvPr id="5" name="Imagen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3243" y="275316"/>
          <a:ext cx="3539670" cy="17471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361950</xdr:colOff>
      <xdr:row>0</xdr:row>
      <xdr:rowOff>114300</xdr:rowOff>
    </xdr:from>
    <xdr:to>
      <xdr:col>0</xdr:col>
      <xdr:colOff>2686050</xdr:colOff>
      <xdr:row>5</xdr:row>
      <xdr:rowOff>157049</xdr:rowOff>
    </xdr:to>
    <xdr:pic>
      <xdr:nvPicPr>
        <xdr:cNvPr id="2" name="Imagen 1"/>
        <xdr:cNvPicPr>
          <a:picLocks noChangeAspect="1"/>
        </xdr:cNvPicPr>
      </xdr:nvPicPr>
      <xdr:blipFill>
        <a:blip xmlns:r="http://schemas.openxmlformats.org/officeDocument/2006/relationships" r:embed="rId1"/>
        <a:stretch>
          <a:fillRect/>
        </a:stretch>
      </xdr:blipFill>
      <xdr:spPr>
        <a:xfrm>
          <a:off x="361950" y="114300"/>
          <a:ext cx="2324100" cy="9952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ABILIDAD/2021/ART%2036/ARTICULO%20%2036%20CUARTO%20TRIMESTRE/ESTADOS%20FINANCIEROS/UTEQ%2012%20Estados%20Financiero%20Diciembre%202021%20CO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sheetName val="ESF."/>
      <sheetName val="EVHP."/>
      <sheetName val="ECSF."/>
      <sheetName val="EFE."/>
      <sheetName val="ISPC"/>
      <sheetName val="EAA."/>
      <sheetName val="EAD y OP."/>
      <sheetName val="EAD y OP FF"/>
      <sheetName val="EAD Y OP EN"/>
      <sheetName val="EAD y OP ID."/>
      <sheetName val="EB"/>
      <sheetName val="CF"/>
      <sheetName val="IADP y OP-LDF."/>
      <sheetName val="ESFDetll-LDF"/>
      <sheetName val="IAODF-LDF"/>
      <sheetName val="Balanza Comp."/>
    </sheetNames>
    <sheetDataSet>
      <sheetData sheetId="0"/>
      <sheetData sheetId="1"/>
      <sheetData sheetId="2"/>
      <sheetData sheetId="3"/>
      <sheetData sheetId="4"/>
      <sheetData sheetId="5"/>
      <sheetData sheetId="6">
        <row r="4">
          <cell r="B4" t="str">
            <v xml:space="preserve">Del 01 de Enero al 31 de Diciembre de 2021 </v>
          </cell>
          <cell r="C4"/>
          <cell r="D4"/>
          <cell r="E4"/>
          <cell r="F4"/>
        </row>
      </sheetData>
      <sheetData sheetId="7">
        <row r="4">
          <cell r="B4" t="str">
            <v xml:space="preserve">Del 01 de Enero al 31 de Diciembre de 2021 </v>
          </cell>
          <cell r="C4"/>
          <cell r="D4"/>
          <cell r="E4"/>
        </row>
      </sheetData>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lourdes.gomez@uteq.edu.m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mailto:lourdes.gomez@uteq.edu.m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mailto:lourdes.gomez@uteq.edu.m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mailto:lourdes.gomez@uteq.edu.mx"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mailto:lourdes.gomez@uteq.edu.m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mailto:lourdes.gomez@uteq.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DE953"/>
  </sheetPr>
  <dimension ref="A1:AG126"/>
  <sheetViews>
    <sheetView topLeftCell="B1" zoomScaleNormal="100" workbookViewId="0">
      <selection activeCell="C17" sqref="C17"/>
    </sheetView>
  </sheetViews>
  <sheetFormatPr baseColWidth="10" defaultRowHeight="15" x14ac:dyDescent="0.25"/>
  <cols>
    <col min="1" max="1" width="49.85546875" style="38" customWidth="1"/>
    <col min="2" max="3" width="20.7109375" style="38" customWidth="1"/>
    <col min="4" max="4" width="48.85546875" style="38" customWidth="1"/>
    <col min="5" max="5" width="20.7109375" style="38" customWidth="1"/>
    <col min="6" max="6" width="23.85546875" style="38" customWidth="1"/>
    <col min="7" max="7" width="11.42578125" style="29"/>
    <col min="8" max="8" width="14.140625" style="29" bestFit="1" customWidth="1"/>
    <col min="9" max="33" width="11.42578125" style="29"/>
    <col min="34" max="16384" width="11.42578125" style="38"/>
  </cols>
  <sheetData>
    <row r="1" spans="1:9" ht="15" customHeight="1" x14ac:dyDescent="0.25">
      <c r="A1" s="155"/>
      <c r="B1" s="157" t="s">
        <v>4</v>
      </c>
      <c r="C1" s="157"/>
      <c r="D1" s="157"/>
      <c r="E1" s="157"/>
      <c r="F1" s="157"/>
    </row>
    <row r="2" spans="1:9" ht="15" customHeight="1" x14ac:dyDescent="0.25">
      <c r="A2" s="155"/>
      <c r="B2" s="157" t="s">
        <v>153</v>
      </c>
      <c r="C2" s="157"/>
      <c r="D2" s="157"/>
      <c r="E2" s="157"/>
      <c r="F2" s="157"/>
    </row>
    <row r="3" spans="1:9" ht="15" customHeight="1" x14ac:dyDescent="0.25">
      <c r="A3" s="155"/>
      <c r="B3" s="158" t="s">
        <v>83</v>
      </c>
      <c r="C3" s="158"/>
      <c r="D3" s="158"/>
      <c r="E3" s="158"/>
      <c r="F3" s="158"/>
    </row>
    <row r="4" spans="1:9" ht="15" customHeight="1" x14ac:dyDescent="0.25">
      <c r="A4" s="155"/>
      <c r="B4" s="157" t="s">
        <v>156</v>
      </c>
      <c r="C4" s="157"/>
      <c r="D4" s="157"/>
      <c r="E4" s="157"/>
      <c r="F4" s="157"/>
    </row>
    <row r="5" spans="1:9" ht="15" customHeight="1" x14ac:dyDescent="0.25">
      <c r="A5" s="156"/>
      <c r="B5" s="159" t="s">
        <v>5</v>
      </c>
      <c r="C5" s="159"/>
      <c r="D5" s="159"/>
      <c r="E5" s="159"/>
      <c r="F5" s="159"/>
    </row>
    <row r="6" spans="1:9" ht="4.5" customHeight="1" x14ac:dyDescent="0.25">
      <c r="A6" s="39"/>
    </row>
    <row r="7" spans="1:9" ht="15.75" customHeight="1" x14ac:dyDescent="0.25">
      <c r="A7" s="31" t="s">
        <v>27</v>
      </c>
      <c r="B7" s="67">
        <v>2021</v>
      </c>
      <c r="C7" s="31">
        <v>2020</v>
      </c>
      <c r="D7" s="31" t="s">
        <v>27</v>
      </c>
      <c r="E7" s="67">
        <v>2021</v>
      </c>
      <c r="F7" s="31">
        <v>2020</v>
      </c>
    </row>
    <row r="8" spans="1:9" ht="16.5" customHeight="1" x14ac:dyDescent="0.25">
      <c r="A8" s="160" t="s">
        <v>84</v>
      </c>
      <c r="B8" s="160"/>
      <c r="C8" s="160"/>
      <c r="D8" s="160" t="s">
        <v>85</v>
      </c>
      <c r="E8" s="160"/>
      <c r="F8" s="160"/>
    </row>
    <row r="9" spans="1:9" ht="16.5" customHeight="1" x14ac:dyDescent="0.25">
      <c r="A9" s="50" t="s">
        <v>86</v>
      </c>
      <c r="B9" s="41"/>
      <c r="C9" s="41"/>
      <c r="D9" s="50" t="s">
        <v>87</v>
      </c>
      <c r="E9" s="41"/>
      <c r="F9" s="41"/>
    </row>
    <row r="10" spans="1:9" ht="21" customHeight="1" x14ac:dyDescent="0.25">
      <c r="A10" s="42" t="s">
        <v>88</v>
      </c>
      <c r="B10" s="43">
        <v>8580312.5</v>
      </c>
      <c r="C10" s="43">
        <v>17801275</v>
      </c>
      <c r="D10" s="42" t="s">
        <v>89</v>
      </c>
      <c r="E10" s="43">
        <v>11029035</v>
      </c>
      <c r="F10" s="43">
        <v>14136067</v>
      </c>
      <c r="H10" s="56"/>
      <c r="I10" s="66"/>
    </row>
    <row r="11" spans="1:9" ht="21" customHeight="1" x14ac:dyDescent="0.25">
      <c r="A11" s="42" t="s">
        <v>90</v>
      </c>
      <c r="B11" s="43">
        <v>418165.5</v>
      </c>
      <c r="C11" s="43">
        <v>404761</v>
      </c>
      <c r="D11" s="42" t="s">
        <v>91</v>
      </c>
      <c r="E11" s="44">
        <v>0</v>
      </c>
      <c r="F11" s="44">
        <v>0</v>
      </c>
    </row>
    <row r="12" spans="1:9" ht="21" customHeight="1" x14ac:dyDescent="0.25">
      <c r="A12" s="42" t="s">
        <v>92</v>
      </c>
      <c r="B12" s="43">
        <v>0</v>
      </c>
      <c r="C12" s="43">
        <v>0</v>
      </c>
      <c r="D12" s="42" t="s">
        <v>93</v>
      </c>
      <c r="E12" s="44">
        <v>0</v>
      </c>
      <c r="F12" s="44">
        <v>0</v>
      </c>
    </row>
    <row r="13" spans="1:9" ht="21" customHeight="1" x14ac:dyDescent="0.25">
      <c r="A13" s="42" t="s">
        <v>94</v>
      </c>
      <c r="B13" s="44">
        <v>0</v>
      </c>
      <c r="C13" s="44">
        <v>0</v>
      </c>
      <c r="D13" s="42" t="s">
        <v>95</v>
      </c>
      <c r="E13" s="44">
        <v>0</v>
      </c>
      <c r="F13" s="44">
        <v>0</v>
      </c>
    </row>
    <row r="14" spans="1:9" ht="21" customHeight="1" x14ac:dyDescent="0.25">
      <c r="A14" s="42" t="s">
        <v>96</v>
      </c>
      <c r="B14" s="44">
        <v>0</v>
      </c>
      <c r="C14" s="44">
        <v>0</v>
      </c>
      <c r="D14" s="42" t="s">
        <v>97</v>
      </c>
      <c r="E14" s="44">
        <v>0</v>
      </c>
      <c r="F14" s="44">
        <v>0</v>
      </c>
    </row>
    <row r="15" spans="1:9" ht="21" customHeight="1" x14ac:dyDescent="0.25">
      <c r="A15" s="42" t="s">
        <v>98</v>
      </c>
      <c r="B15" s="44">
        <v>0</v>
      </c>
      <c r="C15" s="44">
        <v>0</v>
      </c>
      <c r="D15" s="42" t="s">
        <v>99</v>
      </c>
      <c r="E15" s="43">
        <v>32532</v>
      </c>
      <c r="F15" s="43">
        <v>22532</v>
      </c>
    </row>
    <row r="16" spans="1:9" ht="21" customHeight="1" x14ac:dyDescent="0.25">
      <c r="A16" s="42" t="s">
        <v>100</v>
      </c>
      <c r="B16" s="44">
        <v>0</v>
      </c>
      <c r="C16" s="44">
        <v>0</v>
      </c>
      <c r="D16" s="42" t="s">
        <v>101</v>
      </c>
      <c r="E16" s="44">
        <v>0</v>
      </c>
      <c r="F16" s="44">
        <v>0</v>
      </c>
    </row>
    <row r="17" spans="1:6" ht="21" customHeight="1" x14ac:dyDescent="0.25">
      <c r="A17" s="52" t="s">
        <v>102</v>
      </c>
      <c r="B17" s="79">
        <f>SUM(B10:B16)</f>
        <v>8998478</v>
      </c>
      <c r="C17" s="79">
        <f>SUM(C10:C16)</f>
        <v>18206036</v>
      </c>
      <c r="D17" s="42" t="s">
        <v>103</v>
      </c>
      <c r="E17" s="44">
        <v>0</v>
      </c>
      <c r="F17" s="44">
        <v>0</v>
      </c>
    </row>
    <row r="18" spans="1:6" ht="15.75" customHeight="1" x14ac:dyDescent="0.25">
      <c r="A18" s="50" t="s">
        <v>104</v>
      </c>
      <c r="B18" s="41"/>
      <c r="C18" s="41"/>
      <c r="D18" s="52" t="s">
        <v>105</v>
      </c>
      <c r="E18" s="79">
        <f>SUM(E10:E17)</f>
        <v>11061567</v>
      </c>
      <c r="F18" s="79">
        <f>SUM(F10:F17)</f>
        <v>14158599</v>
      </c>
    </row>
    <row r="19" spans="1:6" ht="15" customHeight="1" x14ac:dyDescent="0.25">
      <c r="A19" s="42" t="s">
        <v>106</v>
      </c>
      <c r="B19" s="44">
        <v>0</v>
      </c>
      <c r="C19" s="44">
        <v>0</v>
      </c>
      <c r="D19" s="50" t="s">
        <v>107</v>
      </c>
      <c r="E19" s="41"/>
      <c r="F19" s="41"/>
    </row>
    <row r="20" spans="1:6" ht="21" customHeight="1" x14ac:dyDescent="0.25">
      <c r="A20" s="42" t="s">
        <v>108</v>
      </c>
      <c r="B20" s="44">
        <v>0</v>
      </c>
      <c r="C20" s="44">
        <v>0</v>
      </c>
      <c r="D20" s="42" t="s">
        <v>109</v>
      </c>
      <c r="E20" s="44">
        <v>0</v>
      </c>
      <c r="F20" s="44">
        <v>0</v>
      </c>
    </row>
    <row r="21" spans="1:6" ht="21" customHeight="1" x14ac:dyDescent="0.25">
      <c r="A21" s="42" t="s">
        <v>110</v>
      </c>
      <c r="B21" s="43">
        <v>930918780</v>
      </c>
      <c r="C21" s="43">
        <v>914372753</v>
      </c>
      <c r="D21" s="42" t="s">
        <v>111</v>
      </c>
      <c r="E21" s="44">
        <v>0</v>
      </c>
      <c r="F21" s="44">
        <v>0</v>
      </c>
    </row>
    <row r="22" spans="1:6" ht="21" customHeight="1" x14ac:dyDescent="0.25">
      <c r="A22" s="42" t="s">
        <v>112</v>
      </c>
      <c r="B22" s="43">
        <v>137296056</v>
      </c>
      <c r="C22" s="43">
        <v>132008507</v>
      </c>
      <c r="D22" s="42" t="s">
        <v>113</v>
      </c>
      <c r="E22" s="44">
        <v>0</v>
      </c>
      <c r="F22" s="44">
        <v>0</v>
      </c>
    </row>
    <row r="23" spans="1:6" ht="21" customHeight="1" x14ac:dyDescent="0.25">
      <c r="A23" s="42" t="s">
        <v>114</v>
      </c>
      <c r="B23" s="43">
        <v>6595046</v>
      </c>
      <c r="C23" s="43">
        <v>6190590</v>
      </c>
      <c r="D23" s="42" t="s">
        <v>115</v>
      </c>
      <c r="E23" s="44">
        <v>0</v>
      </c>
      <c r="F23" s="44">
        <v>0</v>
      </c>
    </row>
    <row r="24" spans="1:6" ht="21" customHeight="1" x14ac:dyDescent="0.25">
      <c r="A24" s="42" t="s">
        <v>116</v>
      </c>
      <c r="B24" s="43">
        <v>-51227705</v>
      </c>
      <c r="C24" s="43">
        <v>-43285730</v>
      </c>
      <c r="D24" s="42" t="s">
        <v>117</v>
      </c>
      <c r="E24" s="44">
        <v>0</v>
      </c>
      <c r="F24" s="44">
        <v>0</v>
      </c>
    </row>
    <row r="25" spans="1:6" ht="21" customHeight="1" x14ac:dyDescent="0.25">
      <c r="A25" s="42" t="s">
        <v>118</v>
      </c>
      <c r="B25" s="44">
        <v>0</v>
      </c>
      <c r="C25" s="44">
        <v>0</v>
      </c>
      <c r="D25" s="42" t="s">
        <v>119</v>
      </c>
      <c r="E25" s="44">
        <v>0</v>
      </c>
      <c r="F25" s="44">
        <v>0</v>
      </c>
    </row>
    <row r="26" spans="1:6" ht="21" customHeight="1" x14ac:dyDescent="0.25">
      <c r="A26" s="42" t="s">
        <v>120</v>
      </c>
      <c r="B26" s="44">
        <v>0</v>
      </c>
      <c r="C26" s="44">
        <v>0</v>
      </c>
      <c r="D26" s="52" t="s">
        <v>121</v>
      </c>
      <c r="E26" s="45">
        <v>0</v>
      </c>
      <c r="F26" s="45">
        <v>0</v>
      </c>
    </row>
    <row r="27" spans="1:6" ht="21" customHeight="1" x14ac:dyDescent="0.25">
      <c r="A27" s="42" t="s">
        <v>122</v>
      </c>
      <c r="B27" s="44">
        <v>0</v>
      </c>
      <c r="C27" s="44">
        <v>0</v>
      </c>
      <c r="D27" s="51" t="s">
        <v>123</v>
      </c>
      <c r="E27" s="80">
        <f>+E18+E26</f>
        <v>11061567</v>
      </c>
      <c r="F27" s="80">
        <f>+F18+F26</f>
        <v>14158599</v>
      </c>
    </row>
    <row r="28" spans="1:6" ht="17.25" customHeight="1" x14ac:dyDescent="0.25">
      <c r="A28" s="52" t="s">
        <v>124</v>
      </c>
      <c r="B28" s="79">
        <f>SUM(B19:B27)</f>
        <v>1023582177</v>
      </c>
      <c r="C28" s="79">
        <f>SUM(C19:C27)</f>
        <v>1009286120</v>
      </c>
      <c r="D28" s="47"/>
      <c r="E28" s="47"/>
      <c r="F28" s="47"/>
    </row>
    <row r="29" spans="1:6" ht="21" customHeight="1" x14ac:dyDescent="0.25">
      <c r="A29" s="69" t="s">
        <v>125</v>
      </c>
      <c r="B29" s="71">
        <f>+B17+B28</f>
        <v>1032580655</v>
      </c>
      <c r="C29" s="72">
        <f>+C17+C28</f>
        <v>1027492156</v>
      </c>
      <c r="D29" s="161" t="s">
        <v>126</v>
      </c>
      <c r="E29" s="161"/>
      <c r="F29" s="161"/>
    </row>
    <row r="30" spans="1:6" ht="20.25" customHeight="1" x14ac:dyDescent="0.25">
      <c r="A30" s="53"/>
      <c r="B30" s="53"/>
      <c r="C30" s="53"/>
      <c r="D30" s="40" t="s">
        <v>127</v>
      </c>
      <c r="E30" s="81">
        <f>SUM(E31:E33)</f>
        <v>503611421</v>
      </c>
      <c r="F30" s="81">
        <f>SUM(F31:F33)</f>
        <v>487077627</v>
      </c>
    </row>
    <row r="31" spans="1:6" ht="20.25" customHeight="1" x14ac:dyDescent="0.25">
      <c r="A31" s="53"/>
      <c r="B31" s="53"/>
      <c r="C31" s="53"/>
      <c r="D31" s="42" t="s">
        <v>63</v>
      </c>
      <c r="E31" s="43">
        <v>503099521</v>
      </c>
      <c r="F31" s="43">
        <v>486565727</v>
      </c>
    </row>
    <row r="32" spans="1:6" ht="20.25" customHeight="1" x14ac:dyDescent="0.25">
      <c r="A32" s="53"/>
      <c r="B32" s="53"/>
      <c r="C32" s="53"/>
      <c r="D32" s="42" t="s">
        <v>128</v>
      </c>
      <c r="E32" s="43">
        <v>511900</v>
      </c>
      <c r="F32" s="43">
        <v>511900</v>
      </c>
    </row>
    <row r="33" spans="1:8" ht="20.25" customHeight="1" x14ac:dyDescent="0.25">
      <c r="A33" s="53"/>
      <c r="B33" s="53"/>
      <c r="C33" s="53"/>
      <c r="D33" s="42" t="s">
        <v>129</v>
      </c>
      <c r="E33" s="44">
        <v>0</v>
      </c>
      <c r="F33" s="44">
        <v>0</v>
      </c>
    </row>
    <row r="34" spans="1:8" ht="20.25" customHeight="1" x14ac:dyDescent="0.25">
      <c r="A34" s="53"/>
      <c r="B34" s="53"/>
      <c r="C34" s="53"/>
      <c r="D34" s="40" t="s">
        <v>130</v>
      </c>
      <c r="E34" s="81">
        <f>SUM(E35:E39)</f>
        <v>517907667.60000002</v>
      </c>
      <c r="F34" s="81">
        <f>SUM(F35:F39)</f>
        <v>526255929.70000005</v>
      </c>
    </row>
    <row r="35" spans="1:8" ht="20.25" customHeight="1" x14ac:dyDescent="0.25">
      <c r="A35" s="53"/>
      <c r="B35" s="53"/>
      <c r="C35" s="53"/>
      <c r="D35" s="42" t="s">
        <v>131</v>
      </c>
      <c r="E35" s="68">
        <v>-8100594</v>
      </c>
      <c r="F35" s="68">
        <v>575870</v>
      </c>
    </row>
    <row r="36" spans="1:8" ht="20.25" customHeight="1" x14ac:dyDescent="0.25">
      <c r="A36" s="53"/>
      <c r="B36" s="53"/>
      <c r="C36" s="53"/>
      <c r="D36" s="42" t="s">
        <v>132</v>
      </c>
      <c r="E36" s="43">
        <v>136761835.30000001</v>
      </c>
      <c r="F36" s="43">
        <v>136185965.30000001</v>
      </c>
    </row>
    <row r="37" spans="1:8" ht="20.25" customHeight="1" x14ac:dyDescent="0.25">
      <c r="A37" s="53"/>
      <c r="B37" s="53"/>
      <c r="C37" s="53"/>
      <c r="D37" s="42" t="s">
        <v>133</v>
      </c>
      <c r="E37" s="43">
        <v>500702935.30000001</v>
      </c>
      <c r="F37" s="43">
        <v>500702935.39999998</v>
      </c>
    </row>
    <row r="38" spans="1:8" ht="20.25" customHeight="1" x14ac:dyDescent="0.25">
      <c r="A38" s="53"/>
      <c r="B38" s="53"/>
      <c r="C38" s="53"/>
      <c r="D38" s="42" t="s">
        <v>134</v>
      </c>
      <c r="E38" s="44">
        <v>0</v>
      </c>
      <c r="F38" s="44">
        <v>0</v>
      </c>
    </row>
    <row r="39" spans="1:8" ht="20.25" customHeight="1" x14ac:dyDescent="0.25">
      <c r="A39" s="53"/>
      <c r="B39" s="53"/>
      <c r="C39" s="53"/>
      <c r="D39" s="42" t="s">
        <v>135</v>
      </c>
      <c r="E39" s="43">
        <v>-111456509</v>
      </c>
      <c r="F39" s="43">
        <v>-111208841</v>
      </c>
    </row>
    <row r="40" spans="1:8" ht="20.25" customHeight="1" x14ac:dyDescent="0.25">
      <c r="A40" s="53"/>
      <c r="B40" s="53"/>
      <c r="C40" s="53"/>
      <c r="D40" s="40" t="s">
        <v>136</v>
      </c>
      <c r="E40" s="48">
        <f>SUM(E41:E42)</f>
        <v>0</v>
      </c>
      <c r="F40" s="48">
        <f>SUM(F41:F42)</f>
        <v>0</v>
      </c>
    </row>
    <row r="41" spans="1:8" ht="20.25" customHeight="1" x14ac:dyDescent="0.25">
      <c r="A41" s="53"/>
      <c r="B41" s="53"/>
      <c r="C41" s="53"/>
      <c r="D41" s="42" t="s">
        <v>137</v>
      </c>
      <c r="E41" s="44">
        <v>0</v>
      </c>
      <c r="F41" s="44">
        <v>0</v>
      </c>
    </row>
    <row r="42" spans="1:8" ht="20.25" customHeight="1" x14ac:dyDescent="0.25">
      <c r="A42" s="53"/>
      <c r="B42" s="53"/>
      <c r="C42" s="53"/>
      <c r="D42" s="42" t="s">
        <v>138</v>
      </c>
      <c r="E42" s="44">
        <v>0</v>
      </c>
      <c r="F42" s="44">
        <v>0</v>
      </c>
    </row>
    <row r="43" spans="1:8" ht="20.25" customHeight="1" x14ac:dyDescent="0.25">
      <c r="A43" s="53"/>
      <c r="B43" s="53"/>
      <c r="C43" s="53"/>
      <c r="D43" s="46" t="s">
        <v>139</v>
      </c>
      <c r="E43" s="80">
        <f>+E40+E34+E30+0.3</f>
        <v>1021519088.9</v>
      </c>
      <c r="F43" s="80">
        <f>+F40+F34+F30</f>
        <v>1013333556.7</v>
      </c>
    </row>
    <row r="44" spans="1:8" ht="4.5" customHeight="1" x14ac:dyDescent="0.25">
      <c r="A44" s="53"/>
      <c r="B44" s="53"/>
      <c r="C44" s="53"/>
      <c r="D44" s="29"/>
      <c r="E44" s="29"/>
      <c r="F44" s="29"/>
    </row>
    <row r="45" spans="1:8" ht="21" customHeight="1" x14ac:dyDescent="0.25">
      <c r="A45" s="53"/>
      <c r="B45" s="53"/>
      <c r="C45" s="53"/>
      <c r="D45" s="49" t="s">
        <v>140</v>
      </c>
      <c r="E45" s="71">
        <f>+E43+E27-0.6</f>
        <v>1032580655.3</v>
      </c>
      <c r="F45" s="72">
        <f>+F43+F27</f>
        <v>1027492155.7</v>
      </c>
      <c r="H45" s="66">
        <f>+F45-C29</f>
        <v>-0.29999995231628418</v>
      </c>
    </row>
    <row r="46" spans="1:8" ht="12.75" customHeight="1" x14ac:dyDescent="0.25">
      <c r="A46" s="53"/>
      <c r="B46" s="53"/>
      <c r="C46" s="53"/>
      <c r="D46" s="155"/>
      <c r="E46" s="155"/>
      <c r="F46" s="155"/>
    </row>
    <row r="47" spans="1:8" s="34" customFormat="1" ht="11.25" x14ac:dyDescent="0.25">
      <c r="A47" s="54"/>
      <c r="B47" s="55"/>
      <c r="C47" s="55"/>
    </row>
    <row r="48" spans="1:8" s="34" customFormat="1" ht="15.6" customHeight="1" x14ac:dyDescent="0.25">
      <c r="A48" s="33" t="s">
        <v>154</v>
      </c>
      <c r="B48" s="154" t="s">
        <v>3</v>
      </c>
      <c r="C48" s="154"/>
      <c r="D48" s="153" t="s">
        <v>2</v>
      </c>
      <c r="E48" s="153"/>
      <c r="F48" s="153"/>
      <c r="G48" s="35"/>
    </row>
    <row r="49" spans="1:7" s="34" customFormat="1" ht="21.75" customHeight="1" x14ac:dyDescent="0.25">
      <c r="A49" s="37" t="s">
        <v>1</v>
      </c>
      <c r="B49" s="152" t="s">
        <v>0</v>
      </c>
      <c r="C49" s="152"/>
      <c r="D49" s="154"/>
      <c r="E49" s="154"/>
      <c r="F49" s="154"/>
      <c r="G49" s="36"/>
    </row>
    <row r="50" spans="1:7" s="29" customFormat="1" x14ac:dyDescent="0.25"/>
    <row r="51" spans="1:7" s="29" customFormat="1" x14ac:dyDescent="0.25"/>
    <row r="52" spans="1:7" s="29" customFormat="1" x14ac:dyDescent="0.25"/>
    <row r="53" spans="1:7" s="29" customFormat="1" x14ac:dyDescent="0.25"/>
    <row r="54" spans="1:7" s="29" customFormat="1" x14ac:dyDescent="0.25"/>
    <row r="55" spans="1:7" s="29" customFormat="1" x14ac:dyDescent="0.25"/>
    <row r="56" spans="1:7" s="29" customFormat="1" x14ac:dyDescent="0.25">
      <c r="E56" s="73">
        <f>+B29-E45</f>
        <v>-0.29999995231628418</v>
      </c>
      <c r="F56" s="66">
        <f>+F45-C29</f>
        <v>-0.29999995231628418</v>
      </c>
    </row>
    <row r="57" spans="1:7" s="29" customFormat="1" x14ac:dyDescent="0.25"/>
    <row r="58" spans="1:7" s="29" customFormat="1" x14ac:dyDescent="0.25"/>
    <row r="59" spans="1:7" s="29" customFormat="1" x14ac:dyDescent="0.25">
      <c r="F59" s="149"/>
    </row>
    <row r="60" spans="1:7" s="29" customFormat="1" x14ac:dyDescent="0.25"/>
    <row r="61" spans="1:7" s="29" customFormat="1" x14ac:dyDescent="0.25"/>
    <row r="62" spans="1:7" s="29" customFormat="1" x14ac:dyDescent="0.25"/>
    <row r="63" spans="1:7" s="29" customFormat="1" x14ac:dyDescent="0.25"/>
    <row r="64" spans="1:7" s="29" customFormat="1" x14ac:dyDescent="0.25"/>
    <row r="65" s="29" customFormat="1" x14ac:dyDescent="0.25"/>
    <row r="66" s="29" customFormat="1" x14ac:dyDescent="0.25"/>
    <row r="67" s="29" customFormat="1" x14ac:dyDescent="0.25"/>
    <row r="68" s="29" customFormat="1" x14ac:dyDescent="0.25"/>
    <row r="69" s="29" customFormat="1" x14ac:dyDescent="0.25"/>
    <row r="70" s="29" customFormat="1" x14ac:dyDescent="0.25"/>
    <row r="71" s="29" customFormat="1" x14ac:dyDescent="0.25"/>
    <row r="72" s="29" customFormat="1" x14ac:dyDescent="0.25"/>
    <row r="73" s="29" customFormat="1" x14ac:dyDescent="0.25"/>
    <row r="74" s="29" customFormat="1" x14ac:dyDescent="0.25"/>
    <row r="75" s="29" customFormat="1" x14ac:dyDescent="0.25"/>
    <row r="76" s="29" customFormat="1" x14ac:dyDescent="0.25"/>
    <row r="77" s="29" customFormat="1" x14ac:dyDescent="0.25"/>
    <row r="78" s="29" customFormat="1" x14ac:dyDescent="0.25"/>
    <row r="79" s="29" customFormat="1" x14ac:dyDescent="0.25"/>
    <row r="80" s="29" customFormat="1" x14ac:dyDescent="0.25"/>
    <row r="81" s="29" customFormat="1" x14ac:dyDescent="0.25"/>
    <row r="82" s="29" customFormat="1" x14ac:dyDescent="0.25"/>
    <row r="83" s="29" customFormat="1" x14ac:dyDescent="0.25"/>
    <row r="84" s="29" customFormat="1" x14ac:dyDescent="0.25"/>
    <row r="85" s="29" customFormat="1" x14ac:dyDescent="0.25"/>
    <row r="86" s="29" customFormat="1" x14ac:dyDescent="0.25"/>
    <row r="87" s="29" customFormat="1" x14ac:dyDescent="0.25"/>
    <row r="88" s="29" customFormat="1" x14ac:dyDescent="0.25"/>
    <row r="89" s="29" customFormat="1" x14ac:dyDescent="0.25"/>
    <row r="90" s="29" customFormat="1" x14ac:dyDescent="0.25"/>
    <row r="91" s="29" customFormat="1" x14ac:dyDescent="0.25"/>
    <row r="92" s="29" customFormat="1" x14ac:dyDescent="0.25"/>
    <row r="93" s="29" customFormat="1" x14ac:dyDescent="0.25"/>
    <row r="94" s="29" customFormat="1" x14ac:dyDescent="0.25"/>
    <row r="95" s="29" customFormat="1" x14ac:dyDescent="0.25"/>
    <row r="96" s="29" customFormat="1" x14ac:dyDescent="0.25"/>
    <row r="97" s="29" customFormat="1" x14ac:dyDescent="0.25"/>
    <row r="98" s="29" customFormat="1" x14ac:dyDescent="0.25"/>
    <row r="99" s="29" customFormat="1" x14ac:dyDescent="0.25"/>
    <row r="100" s="29" customFormat="1" x14ac:dyDescent="0.25"/>
    <row r="101" s="29" customFormat="1" x14ac:dyDescent="0.25"/>
    <row r="102" s="29" customFormat="1" x14ac:dyDescent="0.25"/>
    <row r="103" s="29" customFormat="1" x14ac:dyDescent="0.25"/>
    <row r="104" s="29" customFormat="1" x14ac:dyDescent="0.25"/>
    <row r="105" s="29" customFormat="1" x14ac:dyDescent="0.25"/>
    <row r="106" s="29" customFormat="1" x14ac:dyDescent="0.25"/>
    <row r="107" s="29" customFormat="1" x14ac:dyDescent="0.25"/>
    <row r="108" s="29" customFormat="1" x14ac:dyDescent="0.25"/>
    <row r="109" s="29" customFormat="1" x14ac:dyDescent="0.25"/>
    <row r="110" s="29" customFormat="1" x14ac:dyDescent="0.25"/>
    <row r="111" s="29" customFormat="1" x14ac:dyDescent="0.25"/>
    <row r="112" s="29" customFormat="1" x14ac:dyDescent="0.25"/>
    <row r="113" s="29" customFormat="1" x14ac:dyDescent="0.25"/>
    <row r="114" s="29" customFormat="1" x14ac:dyDescent="0.25"/>
    <row r="115" s="29" customFormat="1" x14ac:dyDescent="0.25"/>
    <row r="116" s="29" customFormat="1" x14ac:dyDescent="0.25"/>
    <row r="117" s="29" customFormat="1" x14ac:dyDescent="0.25"/>
    <row r="118" s="29" customFormat="1" x14ac:dyDescent="0.25"/>
    <row r="119" s="29" customFormat="1" x14ac:dyDescent="0.25"/>
    <row r="120" s="29" customFormat="1" x14ac:dyDescent="0.25"/>
    <row r="121" s="29" customFormat="1" x14ac:dyDescent="0.25"/>
    <row r="122" s="29" customFormat="1" x14ac:dyDescent="0.25"/>
    <row r="123" s="29" customFormat="1" x14ac:dyDescent="0.25"/>
    <row r="124" s="29" customFormat="1" x14ac:dyDescent="0.25"/>
    <row r="125" s="29" customFormat="1" x14ac:dyDescent="0.25"/>
    <row r="126" s="29" customFormat="1" x14ac:dyDescent="0.25"/>
  </sheetData>
  <mergeCells count="13">
    <mergeCell ref="B49:C49"/>
    <mergeCell ref="D48:F49"/>
    <mergeCell ref="A1:A5"/>
    <mergeCell ref="B1:F1"/>
    <mergeCell ref="B2:F2"/>
    <mergeCell ref="B3:F3"/>
    <mergeCell ref="B4:F4"/>
    <mergeCell ref="B5:F5"/>
    <mergeCell ref="B48:C48"/>
    <mergeCell ref="A8:C8"/>
    <mergeCell ref="D8:F8"/>
    <mergeCell ref="D29:F29"/>
    <mergeCell ref="D46:F46"/>
  </mergeCells>
  <printOptions horizontalCentered="1" verticalCentered="1"/>
  <pageMargins left="0.51181102362204722" right="0.51181102362204722" top="0.55118110236220474" bottom="0.55118110236220474" header="0.31496062992125984" footer="0.31496062992125984"/>
  <pageSetup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DE953"/>
    <pageSetUpPr fitToPage="1"/>
  </sheetPr>
  <dimension ref="A1:C73"/>
  <sheetViews>
    <sheetView zoomScaleNormal="100" workbookViewId="0">
      <selection activeCell="B15" sqref="B15"/>
    </sheetView>
  </sheetViews>
  <sheetFormatPr baseColWidth="10" defaultRowHeight="15" x14ac:dyDescent="0.25"/>
  <cols>
    <col min="1" max="1" width="53.7109375" style="1" customWidth="1"/>
    <col min="2" max="2" width="22.5703125" style="1" customWidth="1"/>
    <col min="3" max="3" width="23.140625" style="1" customWidth="1"/>
    <col min="4" max="16384" width="11.42578125" style="1"/>
  </cols>
  <sheetData>
    <row r="1" spans="1:3" ht="15" customHeight="1" x14ac:dyDescent="0.25">
      <c r="A1" s="196" t="s">
        <v>4</v>
      </c>
      <c r="B1" s="197"/>
      <c r="C1" s="198"/>
    </row>
    <row r="2" spans="1:3" ht="15" customHeight="1" x14ac:dyDescent="0.25">
      <c r="A2" s="199" t="s">
        <v>153</v>
      </c>
      <c r="B2" s="200"/>
      <c r="C2" s="201"/>
    </row>
    <row r="3" spans="1:3" ht="15" customHeight="1" x14ac:dyDescent="0.25">
      <c r="A3" s="202" t="s">
        <v>141</v>
      </c>
      <c r="B3" s="203"/>
      <c r="C3" s="204"/>
    </row>
    <row r="4" spans="1:3" ht="15" customHeight="1" x14ac:dyDescent="0.25">
      <c r="A4" s="199" t="s">
        <v>157</v>
      </c>
      <c r="B4" s="200"/>
      <c r="C4" s="201"/>
    </row>
    <row r="5" spans="1:3" ht="15" customHeight="1" x14ac:dyDescent="0.25">
      <c r="A5" s="193" t="s">
        <v>5</v>
      </c>
      <c r="B5" s="194"/>
      <c r="C5" s="195"/>
    </row>
    <row r="6" spans="1:3" ht="6.75" customHeight="1" x14ac:dyDescent="0.25">
      <c r="A6" s="2"/>
    </row>
    <row r="7" spans="1:3" s="62" customFormat="1" ht="23.65" customHeight="1" x14ac:dyDescent="0.25">
      <c r="A7" s="83" t="s">
        <v>27</v>
      </c>
      <c r="B7" s="117" t="s">
        <v>152</v>
      </c>
      <c r="C7" s="90" t="s">
        <v>151</v>
      </c>
    </row>
    <row r="8" spans="1:3" ht="23.65" customHeight="1" x14ac:dyDescent="0.25">
      <c r="A8" s="118" t="s">
        <v>84</v>
      </c>
      <c r="B8" s="119">
        <f>+B9+B17</f>
        <v>17162937</v>
      </c>
      <c r="C8" s="120">
        <f>+C9+C17</f>
        <v>22251436.600000001</v>
      </c>
    </row>
    <row r="9" spans="1:3" ht="21" customHeight="1" x14ac:dyDescent="0.25">
      <c r="A9" s="121" t="s">
        <v>86</v>
      </c>
      <c r="B9" s="122">
        <f>SUM(B10:B16)</f>
        <v>9220962</v>
      </c>
      <c r="C9" s="123">
        <f>SUM(C10:C16)</f>
        <v>13404</v>
      </c>
    </row>
    <row r="10" spans="1:3" ht="21" customHeight="1" x14ac:dyDescent="0.25">
      <c r="A10" s="124" t="s">
        <v>88</v>
      </c>
      <c r="B10" s="125">
        <v>9220962</v>
      </c>
      <c r="C10" s="126">
        <v>0</v>
      </c>
    </row>
    <row r="11" spans="1:3" ht="21" customHeight="1" x14ac:dyDescent="0.25">
      <c r="A11" s="124" t="s">
        <v>90</v>
      </c>
      <c r="B11" s="127">
        <v>0</v>
      </c>
      <c r="C11" s="128">
        <v>13404</v>
      </c>
    </row>
    <row r="12" spans="1:3" ht="21" customHeight="1" x14ac:dyDescent="0.25">
      <c r="A12" s="124" t="s">
        <v>92</v>
      </c>
      <c r="B12" s="127">
        <v>0</v>
      </c>
      <c r="C12" s="129">
        <v>0</v>
      </c>
    </row>
    <row r="13" spans="1:3" ht="21" customHeight="1" x14ac:dyDescent="0.25">
      <c r="A13" s="124" t="s">
        <v>94</v>
      </c>
      <c r="B13" s="127">
        <v>0</v>
      </c>
      <c r="C13" s="130">
        <v>0</v>
      </c>
    </row>
    <row r="14" spans="1:3" ht="21" customHeight="1" x14ac:dyDescent="0.25">
      <c r="A14" s="124" t="s">
        <v>96</v>
      </c>
      <c r="B14" s="127">
        <v>0</v>
      </c>
      <c r="C14" s="130">
        <v>0</v>
      </c>
    </row>
    <row r="15" spans="1:3" ht="21" customHeight="1" x14ac:dyDescent="0.25">
      <c r="A15" s="124" t="s">
        <v>98</v>
      </c>
      <c r="B15" s="127">
        <v>0</v>
      </c>
      <c r="C15" s="130">
        <v>0</v>
      </c>
    </row>
    <row r="16" spans="1:3" ht="21" customHeight="1" x14ac:dyDescent="0.25">
      <c r="A16" s="124" t="s">
        <v>100</v>
      </c>
      <c r="B16" s="127">
        <v>0</v>
      </c>
      <c r="C16" s="130">
        <v>0</v>
      </c>
    </row>
    <row r="17" spans="1:3" ht="21" customHeight="1" x14ac:dyDescent="0.25">
      <c r="A17" s="121" t="s">
        <v>104</v>
      </c>
      <c r="B17" s="122">
        <f>SUM(B18:B26)</f>
        <v>7941975</v>
      </c>
      <c r="C17" s="123">
        <f>SUM(C18:C26)</f>
        <v>22238032.600000001</v>
      </c>
    </row>
    <row r="18" spans="1:3" ht="21" customHeight="1" x14ac:dyDescent="0.25">
      <c r="A18" s="124" t="s">
        <v>106</v>
      </c>
      <c r="B18" s="127">
        <v>0</v>
      </c>
      <c r="C18" s="130">
        <v>0</v>
      </c>
    </row>
    <row r="19" spans="1:3" ht="21" customHeight="1" x14ac:dyDescent="0.25">
      <c r="A19" s="124" t="s">
        <v>108</v>
      </c>
      <c r="B19" s="127">
        <v>0</v>
      </c>
      <c r="C19" s="130">
        <v>0</v>
      </c>
    </row>
    <row r="20" spans="1:3" ht="21" customHeight="1" x14ac:dyDescent="0.25">
      <c r="A20" s="124" t="s">
        <v>110</v>
      </c>
      <c r="B20" s="127">
        <v>0</v>
      </c>
      <c r="C20" s="131">
        <v>16546027.300000001</v>
      </c>
    </row>
    <row r="21" spans="1:3" ht="21" customHeight="1" x14ac:dyDescent="0.25">
      <c r="A21" s="124" t="s">
        <v>112</v>
      </c>
      <c r="B21" s="127">
        <v>0</v>
      </c>
      <c r="C21" s="131">
        <v>5287549.3</v>
      </c>
    </row>
    <row r="22" spans="1:3" ht="21" customHeight="1" x14ac:dyDescent="0.25">
      <c r="A22" s="124" t="s">
        <v>114</v>
      </c>
      <c r="B22" s="127">
        <v>0</v>
      </c>
      <c r="C22" s="131">
        <v>404456</v>
      </c>
    </row>
    <row r="23" spans="1:3" ht="21" customHeight="1" x14ac:dyDescent="0.25">
      <c r="A23" s="124" t="s">
        <v>116</v>
      </c>
      <c r="B23" s="132">
        <v>7941975</v>
      </c>
      <c r="C23" s="130">
        <v>0</v>
      </c>
    </row>
    <row r="24" spans="1:3" ht="21" customHeight="1" x14ac:dyDescent="0.25">
      <c r="A24" s="124" t="s">
        <v>118</v>
      </c>
      <c r="B24" s="127">
        <v>0</v>
      </c>
      <c r="C24" s="130">
        <v>0</v>
      </c>
    </row>
    <row r="25" spans="1:3" ht="21" customHeight="1" x14ac:dyDescent="0.25">
      <c r="A25" s="124" t="s">
        <v>120</v>
      </c>
      <c r="B25" s="127">
        <v>0</v>
      </c>
      <c r="C25" s="130">
        <v>0</v>
      </c>
    </row>
    <row r="26" spans="1:3" ht="21" customHeight="1" x14ac:dyDescent="0.25">
      <c r="A26" s="124" t="s">
        <v>122</v>
      </c>
      <c r="B26" s="127">
        <v>0</v>
      </c>
      <c r="C26" s="130">
        <v>0</v>
      </c>
    </row>
    <row r="27" spans="1:3" ht="21" customHeight="1" x14ac:dyDescent="0.25">
      <c r="A27" s="133" t="s">
        <v>85</v>
      </c>
      <c r="B27" s="134">
        <f>+B28+B37</f>
        <v>10000</v>
      </c>
      <c r="C27" s="135">
        <f>+C28+C37</f>
        <v>3107032</v>
      </c>
    </row>
    <row r="28" spans="1:3" ht="21" customHeight="1" x14ac:dyDescent="0.25">
      <c r="A28" s="121" t="s">
        <v>87</v>
      </c>
      <c r="B28" s="136">
        <f>SUM(B29:B36)</f>
        <v>10000</v>
      </c>
      <c r="C28" s="137">
        <f>SUM(C29:C36)</f>
        <v>3107032</v>
      </c>
    </row>
    <row r="29" spans="1:3" ht="21" customHeight="1" x14ac:dyDescent="0.25">
      <c r="A29" s="124" t="s">
        <v>89</v>
      </c>
      <c r="B29" s="138">
        <v>0</v>
      </c>
      <c r="C29" s="128">
        <v>3107032</v>
      </c>
    </row>
    <row r="30" spans="1:3" ht="21" customHeight="1" x14ac:dyDescent="0.25">
      <c r="A30" s="124" t="s">
        <v>91</v>
      </c>
      <c r="B30" s="138">
        <v>0</v>
      </c>
      <c r="C30" s="130">
        <v>0</v>
      </c>
    </row>
    <row r="31" spans="1:3" ht="21" customHeight="1" x14ac:dyDescent="0.25">
      <c r="A31" s="124" t="s">
        <v>93</v>
      </c>
      <c r="B31" s="138">
        <v>0</v>
      </c>
      <c r="C31" s="130">
        <v>0</v>
      </c>
    </row>
    <row r="32" spans="1:3" ht="21" customHeight="1" x14ac:dyDescent="0.25">
      <c r="A32" s="124" t="s">
        <v>95</v>
      </c>
      <c r="B32" s="138">
        <v>0</v>
      </c>
      <c r="C32" s="130">
        <v>0</v>
      </c>
    </row>
    <row r="33" spans="1:3" ht="21" customHeight="1" x14ac:dyDescent="0.25">
      <c r="A33" s="124" t="s">
        <v>97</v>
      </c>
      <c r="B33" s="138">
        <v>0</v>
      </c>
      <c r="C33" s="130">
        <v>0</v>
      </c>
    </row>
    <row r="34" spans="1:3" ht="21" customHeight="1" x14ac:dyDescent="0.25">
      <c r="A34" s="124" t="s">
        <v>99</v>
      </c>
      <c r="B34" s="139">
        <v>10000</v>
      </c>
      <c r="C34" s="130">
        <v>0</v>
      </c>
    </row>
    <row r="35" spans="1:3" ht="21" customHeight="1" x14ac:dyDescent="0.25">
      <c r="A35" s="124" t="s">
        <v>101</v>
      </c>
      <c r="B35" s="138">
        <v>0</v>
      </c>
      <c r="C35" s="130">
        <v>0</v>
      </c>
    </row>
    <row r="36" spans="1:3" ht="21" customHeight="1" x14ac:dyDescent="0.25">
      <c r="A36" s="124" t="s">
        <v>103</v>
      </c>
      <c r="B36" s="138">
        <v>0</v>
      </c>
      <c r="C36" s="130">
        <v>0</v>
      </c>
    </row>
    <row r="37" spans="1:3" ht="21" customHeight="1" x14ac:dyDescent="0.25">
      <c r="A37" s="121" t="s">
        <v>107</v>
      </c>
      <c r="B37" s="140">
        <f>SUM(B38:B43)</f>
        <v>0</v>
      </c>
      <c r="C37" s="141">
        <f>SUM(C38:C43)</f>
        <v>0</v>
      </c>
    </row>
    <row r="38" spans="1:3" ht="21" customHeight="1" x14ac:dyDescent="0.25">
      <c r="A38" s="124" t="s">
        <v>109</v>
      </c>
      <c r="B38" s="138">
        <v>0</v>
      </c>
      <c r="C38" s="130">
        <v>0</v>
      </c>
    </row>
    <row r="39" spans="1:3" ht="21" customHeight="1" x14ac:dyDescent="0.25">
      <c r="A39" s="124" t="s">
        <v>111</v>
      </c>
      <c r="B39" s="138">
        <v>0</v>
      </c>
      <c r="C39" s="130">
        <v>0</v>
      </c>
    </row>
    <row r="40" spans="1:3" ht="21" customHeight="1" x14ac:dyDescent="0.25">
      <c r="A40" s="124" t="s">
        <v>113</v>
      </c>
      <c r="B40" s="138">
        <v>0</v>
      </c>
      <c r="C40" s="130">
        <v>0</v>
      </c>
    </row>
    <row r="41" spans="1:3" ht="21" customHeight="1" x14ac:dyDescent="0.25">
      <c r="A41" s="124" t="s">
        <v>115</v>
      </c>
      <c r="B41" s="138">
        <v>0</v>
      </c>
      <c r="C41" s="130">
        <v>0</v>
      </c>
    </row>
    <row r="42" spans="1:3" ht="21" customHeight="1" x14ac:dyDescent="0.25">
      <c r="A42" s="124" t="s">
        <v>117</v>
      </c>
      <c r="B42" s="138">
        <v>0</v>
      </c>
      <c r="C42" s="130">
        <v>0</v>
      </c>
    </row>
    <row r="43" spans="1:3" ht="21" customHeight="1" x14ac:dyDescent="0.25">
      <c r="A43" s="124" t="s">
        <v>119</v>
      </c>
      <c r="B43" s="138">
        <v>0</v>
      </c>
      <c r="C43" s="130">
        <v>0</v>
      </c>
    </row>
    <row r="44" spans="1:3" ht="6" customHeight="1" x14ac:dyDescent="0.25">
      <c r="A44" s="142" t="s">
        <v>142</v>
      </c>
      <c r="B44" s="143"/>
      <c r="C44" s="144"/>
    </row>
    <row r="45" spans="1:3" ht="21" customHeight="1" x14ac:dyDescent="0.25">
      <c r="A45" s="133" t="s">
        <v>126</v>
      </c>
      <c r="B45" s="134">
        <f>+B46+B50+B56</f>
        <v>17109663.600000001</v>
      </c>
      <c r="C45" s="135">
        <f>+C46+C50+C56</f>
        <v>8924131.5</v>
      </c>
    </row>
    <row r="46" spans="1:3" ht="21" customHeight="1" x14ac:dyDescent="0.25">
      <c r="A46" s="121" t="s">
        <v>127</v>
      </c>
      <c r="B46" s="151">
        <f>SUM(B47:B49)</f>
        <v>16533793.300000001</v>
      </c>
      <c r="C46" s="137">
        <f>SUM(C47:C49)</f>
        <v>0</v>
      </c>
    </row>
    <row r="47" spans="1:3" ht="21" customHeight="1" x14ac:dyDescent="0.25">
      <c r="A47" s="124" t="s">
        <v>63</v>
      </c>
      <c r="B47" s="145">
        <v>16533793.300000001</v>
      </c>
      <c r="C47" s="130">
        <v>0</v>
      </c>
    </row>
    <row r="48" spans="1:3" ht="21" customHeight="1" x14ac:dyDescent="0.25">
      <c r="A48" s="124" t="s">
        <v>128</v>
      </c>
      <c r="B48" s="138">
        <v>0</v>
      </c>
      <c r="C48" s="130">
        <v>0</v>
      </c>
    </row>
    <row r="49" spans="1:3" ht="21" customHeight="1" x14ac:dyDescent="0.25">
      <c r="A49" s="124" t="s">
        <v>129</v>
      </c>
      <c r="B49" s="138">
        <v>0</v>
      </c>
      <c r="C49" s="130">
        <v>0</v>
      </c>
    </row>
    <row r="50" spans="1:3" ht="21" customHeight="1" x14ac:dyDescent="0.25">
      <c r="A50" s="121" t="s">
        <v>130</v>
      </c>
      <c r="B50" s="136">
        <f>SUM(B51:B55)</f>
        <v>575870.30000000005</v>
      </c>
      <c r="C50" s="137">
        <f>SUM(C51:C55)</f>
        <v>8924131.5</v>
      </c>
    </row>
    <row r="51" spans="1:3" ht="21" customHeight="1" x14ac:dyDescent="0.25">
      <c r="A51" s="124" t="s">
        <v>131</v>
      </c>
      <c r="B51" s="139">
        <v>0</v>
      </c>
      <c r="C51" s="128">
        <v>8676464</v>
      </c>
    </row>
    <row r="52" spans="1:3" ht="21" customHeight="1" x14ac:dyDescent="0.25">
      <c r="A52" s="124" t="s">
        <v>132</v>
      </c>
      <c r="B52" s="139">
        <v>575870.30000000005</v>
      </c>
      <c r="C52" s="130">
        <v>0</v>
      </c>
    </row>
    <row r="53" spans="1:3" ht="21" customHeight="1" x14ac:dyDescent="0.25">
      <c r="A53" s="124" t="s">
        <v>133</v>
      </c>
      <c r="B53" s="145">
        <v>0</v>
      </c>
      <c r="C53" s="130">
        <v>0</v>
      </c>
    </row>
    <row r="54" spans="1:3" ht="21" customHeight="1" x14ac:dyDescent="0.25">
      <c r="A54" s="124" t="s">
        <v>134</v>
      </c>
      <c r="B54" s="138">
        <v>0</v>
      </c>
      <c r="C54" s="130">
        <v>0</v>
      </c>
    </row>
    <row r="55" spans="1:3" ht="21" customHeight="1" x14ac:dyDescent="0.25">
      <c r="A55" s="124" t="s">
        <v>135</v>
      </c>
      <c r="B55" s="138">
        <v>0</v>
      </c>
      <c r="C55" s="131">
        <v>247667.5</v>
      </c>
    </row>
    <row r="56" spans="1:3" ht="21" customHeight="1" x14ac:dyDescent="0.25">
      <c r="A56" s="121" t="s">
        <v>136</v>
      </c>
      <c r="B56" s="140">
        <f>SUM(B57:B58)</f>
        <v>0</v>
      </c>
      <c r="C56" s="141">
        <f>SUM(C57:C58)</f>
        <v>0</v>
      </c>
    </row>
    <row r="57" spans="1:3" ht="21" customHeight="1" x14ac:dyDescent="0.25">
      <c r="A57" s="124" t="s">
        <v>137</v>
      </c>
      <c r="B57" s="138">
        <v>0</v>
      </c>
      <c r="C57" s="130">
        <v>0</v>
      </c>
    </row>
    <row r="58" spans="1:3" ht="21" customHeight="1" x14ac:dyDescent="0.25">
      <c r="A58" s="146" t="s">
        <v>138</v>
      </c>
      <c r="B58" s="147">
        <v>0</v>
      </c>
      <c r="C58" s="148">
        <v>0</v>
      </c>
    </row>
    <row r="59" spans="1:3" ht="5.25" customHeight="1" x14ac:dyDescent="0.25">
      <c r="A59" s="9"/>
    </row>
    <row r="60" spans="1:3" ht="6" customHeight="1" x14ac:dyDescent="0.25">
      <c r="A60" s="9"/>
    </row>
    <row r="61" spans="1:3" s="61" customFormat="1" ht="33.75" customHeight="1" x14ac:dyDescent="0.25">
      <c r="A61" s="113" t="s">
        <v>154</v>
      </c>
      <c r="B61" s="189" t="s">
        <v>3</v>
      </c>
      <c r="C61" s="190"/>
    </row>
    <row r="62" spans="1:3" s="61" customFormat="1" ht="15.6" customHeight="1" x14ac:dyDescent="0.25">
      <c r="A62" s="82" t="s">
        <v>1</v>
      </c>
      <c r="B62" s="191" t="s">
        <v>0</v>
      </c>
      <c r="C62" s="192"/>
    </row>
    <row r="63" spans="1:3" s="61" customFormat="1" ht="11.25" x14ac:dyDescent="0.25">
      <c r="A63" s="114"/>
      <c r="B63" s="115"/>
      <c r="C63" s="116"/>
    </row>
    <row r="64" spans="1:3" ht="41.25" customHeight="1" x14ac:dyDescent="0.25">
      <c r="A64" s="193" t="s">
        <v>2</v>
      </c>
      <c r="B64" s="194"/>
      <c r="C64" s="195"/>
    </row>
    <row r="73" spans="2:2" x14ac:dyDescent="0.25">
      <c r="B73" s="150"/>
    </row>
  </sheetData>
  <mergeCells count="8">
    <mergeCell ref="B61:C61"/>
    <mergeCell ref="B62:C62"/>
    <mergeCell ref="A64:C64"/>
    <mergeCell ref="A1:C1"/>
    <mergeCell ref="A2:C2"/>
    <mergeCell ref="A3:C3"/>
    <mergeCell ref="A4:C4"/>
    <mergeCell ref="A5:C5"/>
  </mergeCells>
  <printOptions horizontalCentered="1" verticalCentered="1"/>
  <pageMargins left="0.70866141732283472" right="0.70866141732283472" top="0.74803149606299213" bottom="0.74803149606299213" header="0.31496062992125984" footer="0.31496062992125984"/>
  <pageSetup scale="6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DE953"/>
    <pageSetUpPr fitToPage="1"/>
  </sheetPr>
  <dimension ref="A1:G43"/>
  <sheetViews>
    <sheetView zoomScaleNormal="100" workbookViewId="0">
      <selection activeCell="B5" sqref="B5:F5"/>
    </sheetView>
  </sheetViews>
  <sheetFormatPr baseColWidth="10" defaultRowHeight="15" x14ac:dyDescent="0.25"/>
  <cols>
    <col min="1" max="1" width="47" style="1" customWidth="1"/>
    <col min="2" max="6" width="25.7109375" style="1" customWidth="1"/>
    <col min="7" max="16384" width="11.42578125" style="1"/>
  </cols>
  <sheetData>
    <row r="1" spans="1:7" ht="15.75" x14ac:dyDescent="0.25">
      <c r="A1" s="205"/>
      <c r="B1" s="207" t="s">
        <v>4</v>
      </c>
      <c r="C1" s="207"/>
      <c r="D1" s="207"/>
      <c r="E1" s="207"/>
      <c r="F1" s="207"/>
    </row>
    <row r="2" spans="1:7" ht="15" customHeight="1" x14ac:dyDescent="0.25">
      <c r="A2" s="205"/>
      <c r="B2" s="207" t="s">
        <v>153</v>
      </c>
      <c r="C2" s="207"/>
      <c r="D2" s="207"/>
      <c r="E2" s="207"/>
      <c r="F2" s="207"/>
    </row>
    <row r="3" spans="1:7" ht="15" customHeight="1" x14ac:dyDescent="0.25">
      <c r="A3" s="205"/>
      <c r="B3" s="208" t="s">
        <v>149</v>
      </c>
      <c r="C3" s="208"/>
      <c r="D3" s="208"/>
      <c r="E3" s="208"/>
      <c r="F3" s="208"/>
    </row>
    <row r="4" spans="1:7" ht="15" customHeight="1" x14ac:dyDescent="0.25">
      <c r="A4" s="205"/>
      <c r="B4" s="207" t="str">
        <f>[1]EAA.!$B$4:$F$4</f>
        <v xml:space="preserve">Del 01 de Enero al 31 de Diciembre de 2021 </v>
      </c>
      <c r="C4" s="207"/>
      <c r="D4" s="207"/>
      <c r="E4" s="207"/>
      <c r="F4" s="207"/>
    </row>
    <row r="5" spans="1:7" ht="13.5" customHeight="1" x14ac:dyDescent="0.25">
      <c r="A5" s="206"/>
      <c r="B5" s="209" t="s">
        <v>150</v>
      </c>
      <c r="C5" s="209"/>
      <c r="D5" s="209"/>
      <c r="E5" s="209"/>
      <c r="F5" s="209"/>
    </row>
    <row r="6" spans="1:7" ht="5.25" customHeight="1" x14ac:dyDescent="0.25">
      <c r="A6" s="2"/>
    </row>
    <row r="7" spans="1:7" ht="18" customHeight="1" x14ac:dyDescent="0.25">
      <c r="A7" s="212" t="s">
        <v>27</v>
      </c>
      <c r="B7" s="57" t="s">
        <v>148</v>
      </c>
      <c r="C7" s="57" t="s">
        <v>147</v>
      </c>
      <c r="D7" s="57" t="s">
        <v>146</v>
      </c>
      <c r="E7" s="57" t="s">
        <v>145</v>
      </c>
      <c r="F7" s="212" t="s">
        <v>144</v>
      </c>
    </row>
    <row r="8" spans="1:7" ht="18" customHeight="1" x14ac:dyDescent="0.25">
      <c r="A8" s="213"/>
      <c r="B8" s="58">
        <v>1</v>
      </c>
      <c r="C8" s="58">
        <v>2</v>
      </c>
      <c r="D8" s="58">
        <v>3</v>
      </c>
      <c r="E8" s="58" t="s">
        <v>143</v>
      </c>
      <c r="F8" s="213"/>
    </row>
    <row r="9" spans="1:7" ht="19.5" customHeight="1" x14ac:dyDescent="0.25">
      <c r="A9" s="63" t="s">
        <v>84</v>
      </c>
      <c r="B9" s="74">
        <f>+B10+B18</f>
        <v>1027492156</v>
      </c>
      <c r="C9" s="74">
        <f>+C10+C18+0.51</f>
        <v>1623274257.1099999</v>
      </c>
      <c r="D9" s="74">
        <f>+D10+D18</f>
        <v>1618185757</v>
      </c>
      <c r="E9" s="74">
        <f>+E10+E18</f>
        <v>1032580655</v>
      </c>
      <c r="F9" s="74">
        <f>+F10+F18+0.6</f>
        <v>5088499.5999999531</v>
      </c>
    </row>
    <row r="10" spans="1:7" ht="19.5" customHeight="1" x14ac:dyDescent="0.25">
      <c r="A10" s="64" t="s">
        <v>86</v>
      </c>
      <c r="B10" s="75">
        <f>SUM(B11:B17)</f>
        <v>18206036</v>
      </c>
      <c r="C10" s="75">
        <f>SUM(C11:C17)</f>
        <v>1600446005.5999999</v>
      </c>
      <c r="D10" s="75">
        <f>SUM(D11:D17)</f>
        <v>1609653563</v>
      </c>
      <c r="E10" s="75">
        <f>SUM(E11:E17)-0.6</f>
        <v>8998477.9999999534</v>
      </c>
      <c r="F10" s="75">
        <f>SUM(F11:F17)-0.6</f>
        <v>-9207558.0000000466</v>
      </c>
      <c r="G10" s="65"/>
    </row>
    <row r="11" spans="1:7" ht="19.5" customHeight="1" x14ac:dyDescent="0.25">
      <c r="A11" s="59" t="s">
        <v>88</v>
      </c>
      <c r="B11" s="76">
        <v>17801275</v>
      </c>
      <c r="C11" s="76">
        <v>1481607944.3</v>
      </c>
      <c r="D11" s="76">
        <v>1490828906</v>
      </c>
      <c r="E11" s="76">
        <f>+B11+C11-D11</f>
        <v>8580313.2999999523</v>
      </c>
      <c r="F11" s="76">
        <f>+E11-B11</f>
        <v>-9220961.7000000477</v>
      </c>
    </row>
    <row r="12" spans="1:7" ht="19.5" customHeight="1" x14ac:dyDescent="0.25">
      <c r="A12" s="59" t="s">
        <v>90</v>
      </c>
      <c r="B12" s="76">
        <v>404761</v>
      </c>
      <c r="C12" s="76">
        <v>7851011.2999999998</v>
      </c>
      <c r="D12" s="76">
        <v>7837607</v>
      </c>
      <c r="E12" s="76">
        <f t="shared" ref="E12:E17" si="0">+B12+C12-D12</f>
        <v>418165.29999999981</v>
      </c>
      <c r="F12" s="76">
        <f>+E12-B12</f>
        <v>13404.299999999814</v>
      </c>
    </row>
    <row r="13" spans="1:7" ht="19.5" customHeight="1" x14ac:dyDescent="0.25">
      <c r="A13" s="59" t="s">
        <v>92</v>
      </c>
      <c r="B13" s="77">
        <v>0</v>
      </c>
      <c r="C13" s="76">
        <v>1976591</v>
      </c>
      <c r="D13" s="76">
        <v>1976591</v>
      </c>
      <c r="E13" s="76">
        <f>+B13+C13-D13</f>
        <v>0</v>
      </c>
      <c r="F13" s="76">
        <f t="shared" ref="F13:F17" si="1">+E13-B13</f>
        <v>0</v>
      </c>
    </row>
    <row r="14" spans="1:7" ht="19.5" customHeight="1" x14ac:dyDescent="0.25">
      <c r="A14" s="59" t="s">
        <v>94</v>
      </c>
      <c r="B14" s="77">
        <v>0</v>
      </c>
      <c r="C14" s="77">
        <v>0</v>
      </c>
      <c r="D14" s="77">
        <v>0</v>
      </c>
      <c r="E14" s="76">
        <f t="shared" si="0"/>
        <v>0</v>
      </c>
      <c r="F14" s="76">
        <f t="shared" si="1"/>
        <v>0</v>
      </c>
    </row>
    <row r="15" spans="1:7" ht="19.5" customHeight="1" x14ac:dyDescent="0.25">
      <c r="A15" s="59" t="s">
        <v>96</v>
      </c>
      <c r="B15" s="77">
        <v>0</v>
      </c>
      <c r="C15" s="76">
        <v>109010459</v>
      </c>
      <c r="D15" s="76">
        <v>109010459</v>
      </c>
      <c r="E15" s="76">
        <f t="shared" si="0"/>
        <v>0</v>
      </c>
      <c r="F15" s="76">
        <f t="shared" si="1"/>
        <v>0</v>
      </c>
    </row>
    <row r="16" spans="1:7" ht="19.5" customHeight="1" x14ac:dyDescent="0.25">
      <c r="A16" s="59" t="s">
        <v>98</v>
      </c>
      <c r="B16" s="77">
        <v>0</v>
      </c>
      <c r="C16" s="77">
        <v>0</v>
      </c>
      <c r="D16" s="77">
        <v>0</v>
      </c>
      <c r="E16" s="76">
        <f t="shared" si="0"/>
        <v>0</v>
      </c>
      <c r="F16" s="76">
        <f t="shared" si="1"/>
        <v>0</v>
      </c>
    </row>
    <row r="17" spans="1:6" ht="19.5" customHeight="1" x14ac:dyDescent="0.25">
      <c r="A17" s="59" t="s">
        <v>100</v>
      </c>
      <c r="B17" s="77">
        <v>0</v>
      </c>
      <c r="C17" s="77">
        <v>0</v>
      </c>
      <c r="D17" s="77">
        <v>0</v>
      </c>
      <c r="E17" s="76">
        <f t="shared" si="0"/>
        <v>0</v>
      </c>
      <c r="F17" s="76">
        <f t="shared" si="1"/>
        <v>0</v>
      </c>
    </row>
    <row r="18" spans="1:6" ht="19.5" customHeight="1" x14ac:dyDescent="0.25">
      <c r="A18" s="64" t="s">
        <v>104</v>
      </c>
      <c r="B18" s="75">
        <f>SUM(B19:B27)</f>
        <v>1009286120</v>
      </c>
      <c r="C18" s="75">
        <f>SUM(C19:C27)</f>
        <v>22828251</v>
      </c>
      <c r="D18" s="75">
        <f>SUM(D19:D27)</f>
        <v>8532194</v>
      </c>
      <c r="E18" s="75">
        <f>SUM(E19:E27)</f>
        <v>1023582177</v>
      </c>
      <c r="F18" s="75">
        <f>SUM(F19:F27)</f>
        <v>14296057</v>
      </c>
    </row>
    <row r="19" spans="1:6" ht="19.5" customHeight="1" x14ac:dyDescent="0.25">
      <c r="A19" s="59" t="s">
        <v>106</v>
      </c>
      <c r="B19" s="77">
        <v>0</v>
      </c>
      <c r="C19" s="77">
        <v>0</v>
      </c>
      <c r="D19" s="77">
        <v>0</v>
      </c>
      <c r="E19" s="76">
        <f t="shared" ref="E19:E27" si="2">+B19+C19-D19</f>
        <v>0</v>
      </c>
      <c r="F19" s="76">
        <f t="shared" ref="F19:F27" si="3">+E19-B19</f>
        <v>0</v>
      </c>
    </row>
    <row r="20" spans="1:6" ht="19.5" customHeight="1" x14ac:dyDescent="0.25">
      <c r="A20" s="59" t="s">
        <v>108</v>
      </c>
      <c r="B20" s="77">
        <v>0</v>
      </c>
      <c r="C20" s="77">
        <v>0</v>
      </c>
      <c r="D20" s="77">
        <v>0</v>
      </c>
      <c r="E20" s="76">
        <f t="shared" si="2"/>
        <v>0</v>
      </c>
      <c r="F20" s="76">
        <f t="shared" si="3"/>
        <v>0</v>
      </c>
    </row>
    <row r="21" spans="1:6" ht="19.5" customHeight="1" x14ac:dyDescent="0.25">
      <c r="A21" s="59" t="s">
        <v>110</v>
      </c>
      <c r="B21" s="78">
        <v>914372753</v>
      </c>
      <c r="C21" s="78">
        <v>16546027</v>
      </c>
      <c r="D21" s="78">
        <v>0</v>
      </c>
      <c r="E21" s="78">
        <f t="shared" si="2"/>
        <v>930918780</v>
      </c>
      <c r="F21" s="78">
        <f t="shared" si="3"/>
        <v>16546027</v>
      </c>
    </row>
    <row r="22" spans="1:6" ht="19.5" customHeight="1" x14ac:dyDescent="0.25">
      <c r="A22" s="59" t="s">
        <v>112</v>
      </c>
      <c r="B22" s="78">
        <v>132008507</v>
      </c>
      <c r="C22" s="78">
        <v>5707860</v>
      </c>
      <c r="D22" s="78">
        <v>420311</v>
      </c>
      <c r="E22" s="78">
        <f t="shared" si="2"/>
        <v>137296056</v>
      </c>
      <c r="F22" s="78">
        <f t="shared" si="3"/>
        <v>5287549</v>
      </c>
    </row>
    <row r="23" spans="1:6" ht="19.5" customHeight="1" x14ac:dyDescent="0.25">
      <c r="A23" s="59" t="s">
        <v>114</v>
      </c>
      <c r="B23" s="78">
        <v>6190590</v>
      </c>
      <c r="C23" s="78">
        <v>421645</v>
      </c>
      <c r="D23" s="78">
        <v>17189</v>
      </c>
      <c r="E23" s="78">
        <f t="shared" si="2"/>
        <v>6595046</v>
      </c>
      <c r="F23" s="78">
        <f t="shared" si="3"/>
        <v>404456</v>
      </c>
    </row>
    <row r="24" spans="1:6" ht="19.5" customHeight="1" x14ac:dyDescent="0.25">
      <c r="A24" s="59" t="s">
        <v>116</v>
      </c>
      <c r="B24" s="78">
        <v>-43285730</v>
      </c>
      <c r="C24" s="78">
        <v>152719</v>
      </c>
      <c r="D24" s="78">
        <v>8094694</v>
      </c>
      <c r="E24" s="78">
        <f t="shared" si="2"/>
        <v>-51227705</v>
      </c>
      <c r="F24" s="78">
        <f t="shared" si="3"/>
        <v>-7941975</v>
      </c>
    </row>
    <row r="25" spans="1:6" ht="19.5" customHeight="1" x14ac:dyDescent="0.25">
      <c r="A25" s="59" t="s">
        <v>118</v>
      </c>
      <c r="B25" s="77">
        <v>0</v>
      </c>
      <c r="C25" s="77">
        <v>0</v>
      </c>
      <c r="D25" s="77">
        <v>0</v>
      </c>
      <c r="E25" s="76">
        <f t="shared" si="2"/>
        <v>0</v>
      </c>
      <c r="F25" s="76">
        <f t="shared" si="3"/>
        <v>0</v>
      </c>
    </row>
    <row r="26" spans="1:6" ht="19.5" customHeight="1" x14ac:dyDescent="0.25">
      <c r="A26" s="59" t="s">
        <v>120</v>
      </c>
      <c r="B26" s="77">
        <v>0</v>
      </c>
      <c r="C26" s="77">
        <v>0</v>
      </c>
      <c r="D26" s="77">
        <v>0</v>
      </c>
      <c r="E26" s="76">
        <f t="shared" si="2"/>
        <v>0</v>
      </c>
      <c r="F26" s="76">
        <f t="shared" si="3"/>
        <v>0</v>
      </c>
    </row>
    <row r="27" spans="1:6" ht="19.5" customHeight="1" x14ac:dyDescent="0.25">
      <c r="A27" s="59" t="s">
        <v>122</v>
      </c>
      <c r="B27" s="77">
        <v>0</v>
      </c>
      <c r="C27" s="77">
        <v>0</v>
      </c>
      <c r="D27" s="77">
        <v>0</v>
      </c>
      <c r="E27" s="76">
        <f t="shared" si="2"/>
        <v>0</v>
      </c>
      <c r="F27" s="76">
        <f t="shared" si="3"/>
        <v>0</v>
      </c>
    </row>
    <row r="28" spans="1:6" ht="9" customHeight="1" x14ac:dyDescent="0.25">
      <c r="A28" s="9"/>
    </row>
    <row r="29" spans="1:6" ht="6" customHeight="1" x14ac:dyDescent="0.25">
      <c r="A29" s="9"/>
    </row>
    <row r="30" spans="1:6" x14ac:dyDescent="0.25">
      <c r="A30" s="9"/>
      <c r="B30" s="28"/>
      <c r="C30" s="28"/>
    </row>
    <row r="31" spans="1:6" s="61" customFormat="1" ht="36.75" customHeight="1" x14ac:dyDescent="0.25">
      <c r="A31" s="23" t="s">
        <v>154</v>
      </c>
      <c r="B31" s="191" t="s">
        <v>3</v>
      </c>
      <c r="C31" s="191"/>
      <c r="D31" s="211" t="s">
        <v>2</v>
      </c>
      <c r="E31" s="211"/>
      <c r="F31" s="211"/>
    </row>
    <row r="32" spans="1:6" s="61" customFormat="1" ht="15" customHeight="1" x14ac:dyDescent="0.25">
      <c r="A32" s="24" t="s">
        <v>1</v>
      </c>
      <c r="B32" s="210" t="s">
        <v>0</v>
      </c>
      <c r="C32" s="210"/>
      <c r="D32" s="60"/>
      <c r="E32" s="60"/>
      <c r="F32" s="60"/>
    </row>
    <row r="43" spans="4:4" x14ac:dyDescent="0.25">
      <c r="D43" s="150"/>
    </row>
  </sheetData>
  <mergeCells count="11">
    <mergeCell ref="B31:C31"/>
    <mergeCell ref="B32:C32"/>
    <mergeCell ref="D31:F31"/>
    <mergeCell ref="A7:A8"/>
    <mergeCell ref="F7:F8"/>
    <mergeCell ref="A1:A5"/>
    <mergeCell ref="B1:F1"/>
    <mergeCell ref="B2:F2"/>
    <mergeCell ref="B3:F3"/>
    <mergeCell ref="B4:F4"/>
    <mergeCell ref="B5:F5"/>
  </mergeCells>
  <pageMargins left="0.51181102362204722" right="0.51181102362204722" top="0.74803149606299213" bottom="0.55118110236220474" header="0.31496062992125984" footer="0.31496062992125984"/>
  <pageSetup scale="7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DE953"/>
  </sheetPr>
  <dimension ref="A1:E53"/>
  <sheetViews>
    <sheetView topLeftCell="A19" zoomScaleNormal="100" workbookViewId="0">
      <selection activeCell="C33" sqref="C33"/>
    </sheetView>
  </sheetViews>
  <sheetFormatPr baseColWidth="10" defaultRowHeight="15" x14ac:dyDescent="0.25"/>
  <cols>
    <col min="1" max="1" width="34.5703125" style="1" customWidth="1"/>
    <col min="2" max="2" width="24" style="1" customWidth="1"/>
    <col min="3" max="3" width="21.7109375" style="1" customWidth="1"/>
    <col min="4" max="4" width="23.140625" style="1" customWidth="1"/>
    <col min="5" max="5" width="25.42578125" style="1" customWidth="1"/>
    <col min="6" max="16384" width="11.42578125" style="1"/>
  </cols>
  <sheetData>
    <row r="1" spans="1:5" ht="15.75" x14ac:dyDescent="0.25">
      <c r="A1" s="205"/>
      <c r="B1" s="207" t="s">
        <v>4</v>
      </c>
      <c r="C1" s="207"/>
      <c r="D1" s="207"/>
      <c r="E1" s="207"/>
    </row>
    <row r="2" spans="1:5" ht="15.75" x14ac:dyDescent="0.25">
      <c r="A2" s="205"/>
      <c r="B2" s="207" t="s">
        <v>153</v>
      </c>
      <c r="C2" s="207"/>
      <c r="D2" s="207"/>
      <c r="E2" s="207"/>
    </row>
    <row r="3" spans="1:5" ht="15.75" x14ac:dyDescent="0.25">
      <c r="A3" s="205"/>
      <c r="B3" s="208" t="s">
        <v>25</v>
      </c>
      <c r="C3" s="208"/>
      <c r="D3" s="208"/>
      <c r="E3" s="208"/>
    </row>
    <row r="4" spans="1:5" ht="14.25" customHeight="1" x14ac:dyDescent="0.25">
      <c r="A4" s="205"/>
      <c r="B4" s="207" t="str">
        <f>'[1]EAD y OP.'!$B$4:$E$4</f>
        <v xml:space="preserve">Del 01 de Enero al 31 de Diciembre de 2021 </v>
      </c>
      <c r="C4" s="207"/>
      <c r="D4" s="207"/>
      <c r="E4" s="207"/>
    </row>
    <row r="5" spans="1:5" ht="10.5" customHeight="1" x14ac:dyDescent="0.25">
      <c r="A5" s="206"/>
      <c r="B5" s="209" t="s">
        <v>5</v>
      </c>
      <c r="C5" s="209"/>
      <c r="D5" s="209"/>
      <c r="E5" s="209"/>
    </row>
    <row r="6" spans="1:5" ht="7.5" customHeight="1" x14ac:dyDescent="0.25">
      <c r="A6" s="2"/>
    </row>
    <row r="7" spans="1:5" ht="30" customHeight="1" x14ac:dyDescent="0.25">
      <c r="A7" s="3" t="s">
        <v>24</v>
      </c>
      <c r="B7" s="3" t="s">
        <v>23</v>
      </c>
      <c r="C7" s="3" t="s">
        <v>22</v>
      </c>
      <c r="D7" s="3" t="s">
        <v>21</v>
      </c>
      <c r="E7" s="3" t="s">
        <v>20</v>
      </c>
    </row>
    <row r="8" spans="1:5" ht="18.75" customHeight="1" x14ac:dyDescent="0.25">
      <c r="A8" s="20" t="s">
        <v>19</v>
      </c>
      <c r="B8" s="4"/>
      <c r="C8" s="4"/>
      <c r="D8" s="4"/>
      <c r="E8" s="4"/>
    </row>
    <row r="9" spans="1:5" ht="18.75" customHeight="1" x14ac:dyDescent="0.25">
      <c r="A9" s="11" t="s">
        <v>18</v>
      </c>
      <c r="B9" s="5"/>
      <c r="C9" s="5"/>
      <c r="D9" s="5"/>
      <c r="E9" s="5"/>
    </row>
    <row r="10" spans="1:5" ht="18.75" customHeight="1" x14ac:dyDescent="0.25">
      <c r="A10" s="10" t="s">
        <v>15</v>
      </c>
      <c r="B10" s="5"/>
      <c r="C10" s="5"/>
      <c r="D10" s="6">
        <v>0</v>
      </c>
      <c r="E10" s="6">
        <v>0</v>
      </c>
    </row>
    <row r="11" spans="1:5" ht="19.5" customHeight="1" x14ac:dyDescent="0.25">
      <c r="A11" s="7" t="s">
        <v>14</v>
      </c>
      <c r="B11" s="5"/>
      <c r="C11" s="5"/>
      <c r="D11" s="8">
        <v>0</v>
      </c>
      <c r="E11" s="8">
        <v>0</v>
      </c>
    </row>
    <row r="12" spans="1:5" ht="19.5" customHeight="1" x14ac:dyDescent="0.25">
      <c r="A12" s="7" t="s">
        <v>10</v>
      </c>
      <c r="B12" s="5"/>
      <c r="C12" s="5"/>
      <c r="D12" s="8">
        <v>0</v>
      </c>
      <c r="E12" s="8">
        <v>0</v>
      </c>
    </row>
    <row r="13" spans="1:5" ht="19.5" customHeight="1" x14ac:dyDescent="0.25">
      <c r="A13" s="7" t="s">
        <v>9</v>
      </c>
      <c r="B13" s="5"/>
      <c r="C13" s="5"/>
      <c r="D13" s="8">
        <v>0</v>
      </c>
      <c r="E13" s="8">
        <v>0</v>
      </c>
    </row>
    <row r="14" spans="1:5" ht="18.75" customHeight="1" x14ac:dyDescent="0.25">
      <c r="A14" s="10" t="s">
        <v>13</v>
      </c>
      <c r="B14" s="5"/>
      <c r="C14" s="5"/>
      <c r="D14" s="6">
        <v>0</v>
      </c>
      <c r="E14" s="6">
        <v>0</v>
      </c>
    </row>
    <row r="15" spans="1:5" ht="19.5" customHeight="1" x14ac:dyDescent="0.25">
      <c r="A15" s="7" t="s">
        <v>12</v>
      </c>
      <c r="B15" s="5"/>
      <c r="C15" s="5"/>
      <c r="D15" s="8">
        <v>0</v>
      </c>
      <c r="E15" s="8">
        <v>0</v>
      </c>
    </row>
    <row r="16" spans="1:5" ht="19.5" customHeight="1" x14ac:dyDescent="0.25">
      <c r="A16" s="7" t="s">
        <v>11</v>
      </c>
      <c r="B16" s="5"/>
      <c r="C16" s="5"/>
      <c r="D16" s="8">
        <v>0</v>
      </c>
      <c r="E16" s="8">
        <v>0</v>
      </c>
    </row>
    <row r="17" spans="1:5" ht="19.5" customHeight="1" x14ac:dyDescent="0.25">
      <c r="A17" s="7" t="s">
        <v>10</v>
      </c>
      <c r="B17" s="5"/>
      <c r="C17" s="5"/>
      <c r="D17" s="8">
        <v>0</v>
      </c>
      <c r="E17" s="8">
        <v>0</v>
      </c>
    </row>
    <row r="18" spans="1:5" ht="19.5" customHeight="1" x14ac:dyDescent="0.25">
      <c r="A18" s="7" t="s">
        <v>9</v>
      </c>
      <c r="B18" s="5"/>
      <c r="C18" s="5"/>
      <c r="D18" s="8">
        <v>0</v>
      </c>
      <c r="E18" s="8">
        <v>0</v>
      </c>
    </row>
    <row r="19" spans="1:5" ht="18.75" customHeight="1" x14ac:dyDescent="0.25">
      <c r="A19" s="14" t="s">
        <v>17</v>
      </c>
      <c r="B19" s="12"/>
      <c r="C19" s="12"/>
      <c r="D19" s="13">
        <v>0</v>
      </c>
      <c r="E19" s="13">
        <v>0</v>
      </c>
    </row>
    <row r="20" spans="1:5" ht="18.75" customHeight="1" x14ac:dyDescent="0.25">
      <c r="A20" s="11" t="s">
        <v>16</v>
      </c>
      <c r="B20" s="5"/>
      <c r="C20" s="5"/>
      <c r="D20" s="5"/>
      <c r="E20" s="5"/>
    </row>
    <row r="21" spans="1:5" ht="12.75" customHeight="1" x14ac:dyDescent="0.25">
      <c r="A21" s="10" t="s">
        <v>15</v>
      </c>
      <c r="B21" s="5"/>
      <c r="C21" s="5"/>
      <c r="D21" s="6">
        <v>0</v>
      </c>
      <c r="E21" s="6">
        <v>0</v>
      </c>
    </row>
    <row r="22" spans="1:5" ht="19.5" customHeight="1" x14ac:dyDescent="0.25">
      <c r="A22" s="7" t="s">
        <v>14</v>
      </c>
      <c r="B22" s="5"/>
      <c r="C22" s="5"/>
      <c r="D22" s="8">
        <v>0</v>
      </c>
      <c r="E22" s="8">
        <v>0</v>
      </c>
    </row>
    <row r="23" spans="1:5" ht="19.5" customHeight="1" x14ac:dyDescent="0.25">
      <c r="A23" s="7" t="s">
        <v>10</v>
      </c>
      <c r="B23" s="5"/>
      <c r="C23" s="5"/>
      <c r="D23" s="8">
        <v>0</v>
      </c>
      <c r="E23" s="8">
        <v>0</v>
      </c>
    </row>
    <row r="24" spans="1:5" ht="19.5" customHeight="1" x14ac:dyDescent="0.25">
      <c r="A24" s="7" t="s">
        <v>9</v>
      </c>
      <c r="B24" s="5"/>
      <c r="C24" s="5"/>
      <c r="D24" s="8">
        <v>0</v>
      </c>
      <c r="E24" s="8">
        <v>0</v>
      </c>
    </row>
    <row r="25" spans="1:5" ht="19.5" customHeight="1" x14ac:dyDescent="0.25">
      <c r="A25" s="10" t="s">
        <v>13</v>
      </c>
      <c r="B25" s="5"/>
      <c r="C25" s="5"/>
      <c r="D25" s="6">
        <v>0</v>
      </c>
      <c r="E25" s="6">
        <v>0</v>
      </c>
    </row>
    <row r="26" spans="1:5" ht="19.5" customHeight="1" x14ac:dyDescent="0.25">
      <c r="A26" s="7" t="s">
        <v>12</v>
      </c>
      <c r="B26" s="5"/>
      <c r="C26" s="5"/>
      <c r="D26" s="8">
        <v>0</v>
      </c>
      <c r="E26" s="8">
        <v>0</v>
      </c>
    </row>
    <row r="27" spans="1:5" ht="19.5" customHeight="1" x14ac:dyDescent="0.25">
      <c r="A27" s="7" t="s">
        <v>11</v>
      </c>
      <c r="B27" s="5"/>
      <c r="C27" s="5"/>
      <c r="D27" s="8">
        <v>0</v>
      </c>
      <c r="E27" s="8">
        <v>0</v>
      </c>
    </row>
    <row r="28" spans="1:5" ht="19.5" customHeight="1" x14ac:dyDescent="0.25">
      <c r="A28" s="7" t="s">
        <v>10</v>
      </c>
      <c r="B28" s="5"/>
      <c r="C28" s="5"/>
      <c r="D28" s="8">
        <v>0</v>
      </c>
      <c r="E28" s="8">
        <v>0</v>
      </c>
    </row>
    <row r="29" spans="1:5" ht="19.5" customHeight="1" x14ac:dyDescent="0.25">
      <c r="A29" s="7" t="s">
        <v>9</v>
      </c>
      <c r="B29" s="5"/>
      <c r="C29" s="5"/>
      <c r="D29" s="8">
        <v>0</v>
      </c>
      <c r="E29" s="8">
        <v>0</v>
      </c>
    </row>
    <row r="30" spans="1:5" x14ac:dyDescent="0.25">
      <c r="A30" s="14" t="s">
        <v>8</v>
      </c>
      <c r="B30" s="12"/>
      <c r="C30" s="12"/>
      <c r="D30" s="13">
        <v>0</v>
      </c>
      <c r="E30" s="13">
        <v>0</v>
      </c>
    </row>
    <row r="31" spans="1:5" ht="6.75" customHeight="1" x14ac:dyDescent="0.25">
      <c r="A31" s="5"/>
      <c r="B31" s="5"/>
      <c r="C31" s="5"/>
      <c r="D31" s="5"/>
      <c r="E31" s="5"/>
    </row>
    <row r="32" spans="1:5" ht="19.5" customHeight="1" x14ac:dyDescent="0.25">
      <c r="A32" s="19" t="s">
        <v>7</v>
      </c>
      <c r="B32" s="15"/>
      <c r="C32" s="15"/>
      <c r="D32" s="16">
        <v>14158599</v>
      </c>
      <c r="E32" s="16">
        <v>11061566.850000001</v>
      </c>
    </row>
    <row r="33" spans="1:5" x14ac:dyDescent="0.25">
      <c r="A33" s="18" t="s">
        <v>6</v>
      </c>
      <c r="B33" s="17"/>
      <c r="C33" s="17"/>
      <c r="D33" s="70">
        <f>SUM(D32)</f>
        <v>14158599</v>
      </c>
      <c r="E33" s="70">
        <f>SUM(E32)</f>
        <v>11061566.850000001</v>
      </c>
    </row>
    <row r="34" spans="1:5" x14ac:dyDescent="0.25">
      <c r="A34" s="9"/>
    </row>
    <row r="35" spans="1:5" ht="9" customHeight="1" x14ac:dyDescent="0.25">
      <c r="A35" s="9"/>
    </row>
    <row r="36" spans="1:5" x14ac:dyDescent="0.25">
      <c r="A36" s="27"/>
      <c r="B36" s="28"/>
      <c r="C36" s="28"/>
    </row>
    <row r="37" spans="1:5" s="21" customFormat="1" ht="44.25" customHeight="1" x14ac:dyDescent="0.25">
      <c r="A37" s="26" t="s">
        <v>154</v>
      </c>
      <c r="B37" s="191" t="s">
        <v>3</v>
      </c>
      <c r="C37" s="191"/>
      <c r="D37" s="211" t="s">
        <v>2</v>
      </c>
      <c r="E37" s="211"/>
    </row>
    <row r="38" spans="1:5" s="21" customFormat="1" ht="13.5" customHeight="1" x14ac:dyDescent="0.25">
      <c r="A38" s="11" t="s">
        <v>1</v>
      </c>
      <c r="B38" s="210" t="s">
        <v>0</v>
      </c>
      <c r="C38" s="210"/>
      <c r="D38" s="22"/>
      <c r="E38" s="22"/>
    </row>
    <row r="39" spans="1:5" x14ac:dyDescent="0.25">
      <c r="A39" s="25"/>
      <c r="B39" s="25"/>
      <c r="C39" s="25"/>
    </row>
    <row r="53" spans="4:4" x14ac:dyDescent="0.25">
      <c r="D53" s="150"/>
    </row>
  </sheetData>
  <mergeCells count="9">
    <mergeCell ref="B38:C38"/>
    <mergeCell ref="D37:E37"/>
    <mergeCell ref="A1:A5"/>
    <mergeCell ref="B1:E1"/>
    <mergeCell ref="B2:E2"/>
    <mergeCell ref="B3:E3"/>
    <mergeCell ref="B4:E4"/>
    <mergeCell ref="B5:E5"/>
    <mergeCell ref="B37:C37"/>
  </mergeCells>
  <printOptions horizontalCentered="1" verticalCentered="1"/>
  <pageMargins left="0.70866141732283472" right="0.70866141732283472" top="0.74803149606299213" bottom="0.74803149606299213" header="0.31496062992125984" footer="0.31496062992125984"/>
  <pageSetup scale="75" fitToWidth="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G92"/>
  <sheetViews>
    <sheetView showGridLines="0" workbookViewId="0">
      <selection sqref="A1:A7"/>
    </sheetView>
  </sheetViews>
  <sheetFormatPr baseColWidth="10" defaultRowHeight="15" x14ac:dyDescent="0.25"/>
  <cols>
    <col min="1" max="1" width="45.7109375" bestFit="1" customWidth="1"/>
    <col min="2" max="2" width="27.5703125" bestFit="1" customWidth="1"/>
    <col min="3" max="3" width="41.7109375" customWidth="1"/>
    <col min="4" max="4" width="16" customWidth="1"/>
    <col min="5" max="5" width="16.140625" customWidth="1"/>
    <col min="6" max="6" width="16" customWidth="1"/>
    <col min="7" max="7" width="10.7109375" bestFit="1" customWidth="1"/>
  </cols>
  <sheetData>
    <row r="1" spans="1:7" ht="15" customHeight="1" x14ac:dyDescent="0.25">
      <c r="A1" s="383"/>
      <c r="B1" s="384" t="s">
        <v>4</v>
      </c>
      <c r="C1" s="384"/>
      <c r="D1" s="384"/>
      <c r="E1" s="384"/>
      <c r="F1" s="384"/>
      <c r="G1" s="384"/>
    </row>
    <row r="2" spans="1:7" ht="15" customHeight="1" x14ac:dyDescent="0.25">
      <c r="A2" s="383"/>
      <c r="B2" s="385"/>
      <c r="C2" s="385"/>
      <c r="D2" s="385"/>
      <c r="E2" s="385"/>
      <c r="F2" s="385"/>
      <c r="G2" s="385"/>
    </row>
    <row r="3" spans="1:7" ht="15" customHeight="1" x14ac:dyDescent="0.25">
      <c r="A3" s="383"/>
      <c r="B3" s="384" t="s">
        <v>153</v>
      </c>
      <c r="C3" s="384"/>
      <c r="D3" s="384"/>
      <c r="E3" s="384"/>
      <c r="F3" s="384"/>
      <c r="G3" s="384"/>
    </row>
    <row r="4" spans="1:7" ht="15" customHeight="1" x14ac:dyDescent="0.25">
      <c r="A4" s="383"/>
      <c r="B4" s="384" t="s">
        <v>247</v>
      </c>
      <c r="C4" s="384"/>
      <c r="D4" s="384"/>
      <c r="E4" s="384"/>
      <c r="F4" s="384"/>
      <c r="G4" s="384"/>
    </row>
    <row r="5" spans="1:7" ht="15" customHeight="1" x14ac:dyDescent="0.25">
      <c r="A5" s="383"/>
      <c r="B5" s="384" t="s">
        <v>248</v>
      </c>
      <c r="C5" s="384"/>
      <c r="D5" s="384"/>
      <c r="E5" s="384"/>
      <c r="F5" s="384"/>
      <c r="G5" s="384"/>
    </row>
    <row r="6" spans="1:7" ht="15" customHeight="1" x14ac:dyDescent="0.25">
      <c r="A6" s="383"/>
      <c r="B6" s="384" t="s">
        <v>249</v>
      </c>
      <c r="C6" s="384"/>
      <c r="D6" s="384"/>
      <c r="E6" s="384"/>
      <c r="F6" s="384"/>
      <c r="G6" s="384"/>
    </row>
    <row r="7" spans="1:7" ht="15" customHeight="1" x14ac:dyDescent="0.25">
      <c r="A7" s="386"/>
      <c r="B7" s="387" t="s">
        <v>161</v>
      </c>
      <c r="C7" s="387"/>
      <c r="D7" s="387"/>
      <c r="E7" s="387"/>
      <c r="F7" s="387"/>
      <c r="G7" s="387"/>
    </row>
    <row r="8" spans="1:7" x14ac:dyDescent="0.25">
      <c r="A8" s="388"/>
    </row>
    <row r="9" spans="1:7" x14ac:dyDescent="0.25">
      <c r="A9" s="388"/>
    </row>
    <row r="10" spans="1:7" x14ac:dyDescent="0.25">
      <c r="A10" s="388"/>
    </row>
    <row r="11" spans="1:7" x14ac:dyDescent="0.25">
      <c r="A11" s="388"/>
    </row>
    <row r="12" spans="1:7" ht="15.6" customHeight="1" x14ac:dyDescent="0.25">
      <c r="A12" s="389" t="s">
        <v>27</v>
      </c>
      <c r="B12" s="390" t="s">
        <v>250</v>
      </c>
      <c r="C12" s="391"/>
      <c r="D12" s="391"/>
      <c r="E12" s="391"/>
      <c r="F12" s="392"/>
      <c r="G12" s="389" t="s">
        <v>251</v>
      </c>
    </row>
    <row r="13" spans="1:7" ht="15.6" customHeight="1" x14ac:dyDescent="0.25">
      <c r="A13" s="393"/>
      <c r="B13" s="394" t="s">
        <v>201</v>
      </c>
      <c r="C13" s="394" t="s">
        <v>252</v>
      </c>
      <c r="D13" s="394" t="s">
        <v>202</v>
      </c>
      <c r="E13" s="394" t="s">
        <v>205</v>
      </c>
      <c r="F13" s="394" t="s">
        <v>207</v>
      </c>
      <c r="G13" s="395"/>
    </row>
    <row r="14" spans="1:7" ht="15.6" customHeight="1" x14ac:dyDescent="0.25">
      <c r="A14" s="395"/>
      <c r="B14" s="394">
        <v>1</v>
      </c>
      <c r="C14" s="394">
        <v>2</v>
      </c>
      <c r="D14" s="394" t="s">
        <v>253</v>
      </c>
      <c r="E14" s="394">
        <v>4</v>
      </c>
      <c r="F14" s="394">
        <v>5</v>
      </c>
      <c r="G14" s="394" t="s">
        <v>254</v>
      </c>
    </row>
    <row r="15" spans="1:7" ht="24.2" customHeight="1" x14ac:dyDescent="0.25">
      <c r="A15" s="396" t="s">
        <v>166</v>
      </c>
      <c r="B15" s="397">
        <v>281941202</v>
      </c>
      <c r="C15" s="397">
        <v>-7312061</v>
      </c>
      <c r="D15" s="397">
        <v>274629141</v>
      </c>
      <c r="E15" s="397">
        <v>274629141</v>
      </c>
      <c r="F15" s="397">
        <v>274629141</v>
      </c>
      <c r="G15" s="398">
        <v>0</v>
      </c>
    </row>
    <row r="16" spans="1:7" ht="24.2" customHeight="1" x14ac:dyDescent="0.25">
      <c r="A16" s="399" t="s">
        <v>255</v>
      </c>
      <c r="B16" s="400">
        <v>135423288</v>
      </c>
      <c r="C16" s="400">
        <v>4410657</v>
      </c>
      <c r="D16" s="400">
        <v>139833945</v>
      </c>
      <c r="E16" s="400">
        <v>139833945</v>
      </c>
      <c r="F16" s="400">
        <v>139833945</v>
      </c>
      <c r="G16" s="401">
        <v>0</v>
      </c>
    </row>
    <row r="17" spans="1:7" ht="24.2" customHeight="1" x14ac:dyDescent="0.25">
      <c r="A17" s="399" t="s">
        <v>256</v>
      </c>
      <c r="B17" s="400">
        <v>5000000</v>
      </c>
      <c r="C17" s="400">
        <v>119187</v>
      </c>
      <c r="D17" s="400">
        <v>5119187</v>
      </c>
      <c r="E17" s="400">
        <v>5119187</v>
      </c>
      <c r="F17" s="400">
        <v>5119187</v>
      </c>
      <c r="G17" s="401">
        <v>0</v>
      </c>
    </row>
    <row r="18" spans="1:7" ht="24.2" customHeight="1" x14ac:dyDescent="0.25">
      <c r="A18" s="399" t="s">
        <v>257</v>
      </c>
      <c r="B18" s="400">
        <v>46654489</v>
      </c>
      <c r="C18" s="400">
        <v>-633250</v>
      </c>
      <c r="D18" s="400">
        <v>46021239</v>
      </c>
      <c r="E18" s="400">
        <v>46021239</v>
      </c>
      <c r="F18" s="400">
        <v>46021239</v>
      </c>
      <c r="G18" s="401">
        <v>0</v>
      </c>
    </row>
    <row r="19" spans="1:7" ht="24.2" customHeight="1" x14ac:dyDescent="0.25">
      <c r="A19" s="399" t="s">
        <v>258</v>
      </c>
      <c r="B19" s="400">
        <v>29700000</v>
      </c>
      <c r="C19" s="400">
        <v>843459</v>
      </c>
      <c r="D19" s="400">
        <v>30543459</v>
      </c>
      <c r="E19" s="400">
        <v>30543459</v>
      </c>
      <c r="F19" s="400">
        <v>30543459</v>
      </c>
      <c r="G19" s="401">
        <v>0</v>
      </c>
    </row>
    <row r="20" spans="1:7" ht="24.2" customHeight="1" x14ac:dyDescent="0.25">
      <c r="A20" s="399" t="s">
        <v>259</v>
      </c>
      <c r="B20" s="400">
        <v>43454489</v>
      </c>
      <c r="C20" s="400">
        <v>3665398</v>
      </c>
      <c r="D20" s="400">
        <v>47119887</v>
      </c>
      <c r="E20" s="400">
        <v>47119887</v>
      </c>
      <c r="F20" s="400">
        <v>47119887</v>
      </c>
      <c r="G20" s="401">
        <v>0</v>
      </c>
    </row>
    <row r="21" spans="1:7" ht="24.2" customHeight="1" x14ac:dyDescent="0.25">
      <c r="A21" s="399" t="s">
        <v>260</v>
      </c>
      <c r="B21" s="400">
        <v>15958936</v>
      </c>
      <c r="C21" s="400">
        <v>-15958936</v>
      </c>
      <c r="D21" s="402">
        <v>0</v>
      </c>
      <c r="E21" s="402">
        <v>0</v>
      </c>
      <c r="F21" s="402">
        <v>0</v>
      </c>
      <c r="G21" s="401">
        <v>0</v>
      </c>
    </row>
    <row r="22" spans="1:7" ht="24.2" customHeight="1" x14ac:dyDescent="0.25">
      <c r="A22" s="399" t="s">
        <v>261</v>
      </c>
      <c r="B22" s="400">
        <v>5750000</v>
      </c>
      <c r="C22" s="400">
        <v>241424</v>
      </c>
      <c r="D22" s="400">
        <v>5991424</v>
      </c>
      <c r="E22" s="400">
        <v>5991424</v>
      </c>
      <c r="F22" s="400">
        <v>5991424</v>
      </c>
      <c r="G22" s="401">
        <v>0</v>
      </c>
    </row>
    <row r="23" spans="1:7" ht="24.2" customHeight="1" x14ac:dyDescent="0.25">
      <c r="A23" s="396" t="s">
        <v>167</v>
      </c>
      <c r="B23" s="397">
        <v>5035668</v>
      </c>
      <c r="C23" s="397">
        <v>-286688</v>
      </c>
      <c r="D23" s="397">
        <v>4748980</v>
      </c>
      <c r="E23" s="397">
        <v>4683695</v>
      </c>
      <c r="F23" s="397">
        <v>4683695</v>
      </c>
      <c r="G23" s="403">
        <v>65285</v>
      </c>
    </row>
    <row r="24" spans="1:7" ht="24.2" customHeight="1" x14ac:dyDescent="0.25">
      <c r="A24" s="399" t="s">
        <v>262</v>
      </c>
      <c r="B24" s="400">
        <v>1100000</v>
      </c>
      <c r="C24" s="400">
        <v>-236185</v>
      </c>
      <c r="D24" s="400">
        <v>863815</v>
      </c>
      <c r="E24" s="400">
        <v>863815</v>
      </c>
      <c r="F24" s="400">
        <v>863815</v>
      </c>
      <c r="G24" s="401">
        <v>0</v>
      </c>
    </row>
    <row r="25" spans="1:7" ht="24.2" customHeight="1" x14ac:dyDescent="0.25">
      <c r="A25" s="399" t="s">
        <v>263</v>
      </c>
      <c r="B25" s="400">
        <v>276000</v>
      </c>
      <c r="C25" s="400">
        <v>-204990</v>
      </c>
      <c r="D25" s="400">
        <v>71010</v>
      </c>
      <c r="E25" s="400">
        <v>71010</v>
      </c>
      <c r="F25" s="400">
        <v>71010</v>
      </c>
      <c r="G25" s="401">
        <v>0</v>
      </c>
    </row>
    <row r="26" spans="1:7" ht="24.2" customHeight="1" x14ac:dyDescent="0.25">
      <c r="A26" s="399" t="s">
        <v>264</v>
      </c>
      <c r="B26" s="402">
        <v>0</v>
      </c>
      <c r="C26" s="402">
        <v>0</v>
      </c>
      <c r="D26" s="402">
        <v>0</v>
      </c>
      <c r="E26" s="402">
        <v>0</v>
      </c>
      <c r="F26" s="402">
        <v>0</v>
      </c>
      <c r="G26" s="401">
        <v>0</v>
      </c>
    </row>
    <row r="27" spans="1:7" ht="24.2" customHeight="1" x14ac:dyDescent="0.25">
      <c r="A27" s="399" t="s">
        <v>265</v>
      </c>
      <c r="B27" s="400">
        <v>850000</v>
      </c>
      <c r="C27" s="400">
        <v>355730</v>
      </c>
      <c r="D27" s="400">
        <v>1205730</v>
      </c>
      <c r="E27" s="400">
        <v>1197670</v>
      </c>
      <c r="F27" s="400">
        <v>1197670</v>
      </c>
      <c r="G27" s="404">
        <v>8060</v>
      </c>
    </row>
    <row r="28" spans="1:7" ht="24.2" customHeight="1" x14ac:dyDescent="0.25">
      <c r="A28" s="399" t="s">
        <v>266</v>
      </c>
      <c r="B28" s="400">
        <v>336360</v>
      </c>
      <c r="C28" s="400">
        <v>290899</v>
      </c>
      <c r="D28" s="400">
        <v>627259</v>
      </c>
      <c r="E28" s="400">
        <v>570034</v>
      </c>
      <c r="F28" s="400">
        <v>570034</v>
      </c>
      <c r="G28" s="404">
        <v>57224</v>
      </c>
    </row>
    <row r="29" spans="1:7" ht="24.2" customHeight="1" x14ac:dyDescent="0.25">
      <c r="A29" s="399" t="s">
        <v>267</v>
      </c>
      <c r="B29" s="400">
        <v>950000</v>
      </c>
      <c r="C29" s="400">
        <v>-380383</v>
      </c>
      <c r="D29" s="400">
        <v>569617</v>
      </c>
      <c r="E29" s="400">
        <v>569617</v>
      </c>
      <c r="F29" s="400">
        <v>569617</v>
      </c>
      <c r="G29" s="401">
        <v>0</v>
      </c>
    </row>
    <row r="30" spans="1:7" ht="24.2" customHeight="1" x14ac:dyDescent="0.25">
      <c r="A30" s="399" t="s">
        <v>268</v>
      </c>
      <c r="B30" s="400">
        <v>800000</v>
      </c>
      <c r="C30" s="400">
        <v>-28866</v>
      </c>
      <c r="D30" s="400">
        <v>771134</v>
      </c>
      <c r="E30" s="400">
        <v>771134</v>
      </c>
      <c r="F30" s="400">
        <v>771134</v>
      </c>
      <c r="G30" s="401">
        <v>0</v>
      </c>
    </row>
    <row r="31" spans="1:7" ht="24.2" customHeight="1" x14ac:dyDescent="0.25">
      <c r="A31" s="399" t="s">
        <v>269</v>
      </c>
      <c r="B31" s="402">
        <v>0</v>
      </c>
      <c r="C31" s="402">
        <v>0</v>
      </c>
      <c r="D31" s="402">
        <v>0</v>
      </c>
      <c r="E31" s="402">
        <v>0</v>
      </c>
      <c r="F31" s="402">
        <v>0</v>
      </c>
      <c r="G31" s="401">
        <v>0</v>
      </c>
    </row>
    <row r="32" spans="1:7" ht="24.2" customHeight="1" x14ac:dyDescent="0.25">
      <c r="A32" s="399" t="s">
        <v>270</v>
      </c>
      <c r="B32" s="400">
        <v>723308</v>
      </c>
      <c r="C32" s="400">
        <v>-82893</v>
      </c>
      <c r="D32" s="400">
        <v>640415</v>
      </c>
      <c r="E32" s="400">
        <v>640415</v>
      </c>
      <c r="F32" s="400">
        <v>640415</v>
      </c>
      <c r="G32" s="401">
        <v>0</v>
      </c>
    </row>
    <row r="33" spans="1:7" ht="24.2" customHeight="1" x14ac:dyDescent="0.25">
      <c r="A33" s="396" t="s">
        <v>168</v>
      </c>
      <c r="B33" s="397">
        <v>39446257</v>
      </c>
      <c r="C33" s="397">
        <v>58227092</v>
      </c>
      <c r="D33" s="397">
        <v>97673349</v>
      </c>
      <c r="E33" s="397">
        <v>95555229</v>
      </c>
      <c r="F33" s="397">
        <v>95555229</v>
      </c>
      <c r="G33" s="403">
        <v>2118120</v>
      </c>
    </row>
    <row r="34" spans="1:7" ht="24.2" customHeight="1" x14ac:dyDescent="0.25">
      <c r="A34" s="399" t="s">
        <v>271</v>
      </c>
      <c r="B34" s="400">
        <v>5260000</v>
      </c>
      <c r="C34" s="400">
        <v>-2267934</v>
      </c>
      <c r="D34" s="400">
        <v>2992066</v>
      </c>
      <c r="E34" s="400">
        <v>2992066</v>
      </c>
      <c r="F34" s="400">
        <v>2992066</v>
      </c>
      <c r="G34" s="401">
        <v>0</v>
      </c>
    </row>
    <row r="35" spans="1:7" ht="24.2" customHeight="1" x14ac:dyDescent="0.25">
      <c r="A35" s="399" t="s">
        <v>272</v>
      </c>
      <c r="B35" s="400">
        <v>2438637</v>
      </c>
      <c r="C35" s="400">
        <v>507510</v>
      </c>
      <c r="D35" s="400">
        <v>2946147</v>
      </c>
      <c r="E35" s="400">
        <v>2946147</v>
      </c>
      <c r="F35" s="400">
        <v>2946147</v>
      </c>
      <c r="G35" s="401">
        <v>0</v>
      </c>
    </row>
    <row r="36" spans="1:7" ht="24.2" customHeight="1" x14ac:dyDescent="0.25">
      <c r="A36" s="399" t="s">
        <v>273</v>
      </c>
      <c r="B36" s="400">
        <v>14900000</v>
      </c>
      <c r="C36" s="400">
        <v>10452972</v>
      </c>
      <c r="D36" s="400">
        <v>25352972</v>
      </c>
      <c r="E36" s="400">
        <v>25333917</v>
      </c>
      <c r="F36" s="400">
        <v>25333917</v>
      </c>
      <c r="G36" s="404">
        <v>19055</v>
      </c>
    </row>
    <row r="37" spans="1:7" ht="24.2" customHeight="1" x14ac:dyDescent="0.25">
      <c r="A37" s="399" t="s">
        <v>274</v>
      </c>
      <c r="B37" s="400">
        <v>1100000</v>
      </c>
      <c r="C37" s="400">
        <v>95398</v>
      </c>
      <c r="D37" s="400">
        <v>1195398</v>
      </c>
      <c r="E37" s="400">
        <v>1121334</v>
      </c>
      <c r="F37" s="400">
        <v>1121334</v>
      </c>
      <c r="G37" s="404">
        <v>74065</v>
      </c>
    </row>
    <row r="38" spans="1:7" ht="24.2" customHeight="1" x14ac:dyDescent="0.25">
      <c r="A38" s="399" t="s">
        <v>275</v>
      </c>
      <c r="B38" s="400">
        <v>8497620</v>
      </c>
      <c r="C38" s="400">
        <v>3365477</v>
      </c>
      <c r="D38" s="400">
        <v>11863097</v>
      </c>
      <c r="E38" s="400">
        <v>9863097</v>
      </c>
      <c r="F38" s="400">
        <v>9863097</v>
      </c>
      <c r="G38" s="404">
        <v>2000000</v>
      </c>
    </row>
    <row r="39" spans="1:7" ht="24.2" customHeight="1" x14ac:dyDescent="0.25">
      <c r="A39" s="399" t="s">
        <v>276</v>
      </c>
      <c r="B39" s="400">
        <v>200000</v>
      </c>
      <c r="C39" s="400">
        <v>-177082</v>
      </c>
      <c r="D39" s="400">
        <v>22918</v>
      </c>
      <c r="E39" s="400">
        <v>22918</v>
      </c>
      <c r="F39" s="400">
        <v>22918</v>
      </c>
      <c r="G39" s="401">
        <v>0</v>
      </c>
    </row>
    <row r="40" spans="1:7" ht="24.2" customHeight="1" x14ac:dyDescent="0.25">
      <c r="A40" s="399" t="s">
        <v>277</v>
      </c>
      <c r="B40" s="400">
        <v>500000</v>
      </c>
      <c r="C40" s="400">
        <v>-272320</v>
      </c>
      <c r="D40" s="400">
        <v>227680</v>
      </c>
      <c r="E40" s="400">
        <v>227680</v>
      </c>
      <c r="F40" s="400">
        <v>227680</v>
      </c>
      <c r="G40" s="401">
        <v>0</v>
      </c>
    </row>
    <row r="41" spans="1:7" ht="24.2" customHeight="1" x14ac:dyDescent="0.25">
      <c r="A41" s="399" t="s">
        <v>278</v>
      </c>
      <c r="B41" s="400">
        <v>1250000</v>
      </c>
      <c r="C41" s="400">
        <v>180041</v>
      </c>
      <c r="D41" s="400">
        <v>1430041</v>
      </c>
      <c r="E41" s="400">
        <v>1405041</v>
      </c>
      <c r="F41" s="400">
        <v>1405041</v>
      </c>
      <c r="G41" s="404">
        <v>25000</v>
      </c>
    </row>
    <row r="42" spans="1:7" ht="24.2" customHeight="1" x14ac:dyDescent="0.25">
      <c r="A42" s="399" t="s">
        <v>279</v>
      </c>
      <c r="B42" s="400">
        <v>5300000</v>
      </c>
      <c r="C42" s="400">
        <v>46343030</v>
      </c>
      <c r="D42" s="400">
        <v>51643030</v>
      </c>
      <c r="E42" s="400">
        <v>51643030</v>
      </c>
      <c r="F42" s="400">
        <v>51643030</v>
      </c>
      <c r="G42" s="401">
        <v>0</v>
      </c>
    </row>
    <row r="43" spans="1:7" ht="24.2" customHeight="1" x14ac:dyDescent="0.25">
      <c r="A43" s="396" t="s">
        <v>280</v>
      </c>
      <c r="B43" s="397">
        <v>29967624</v>
      </c>
      <c r="C43" s="397">
        <v>20141323</v>
      </c>
      <c r="D43" s="397">
        <v>50108947</v>
      </c>
      <c r="E43" s="397">
        <v>50068025</v>
      </c>
      <c r="F43" s="397">
        <v>50068025</v>
      </c>
      <c r="G43" s="403">
        <v>40922</v>
      </c>
    </row>
    <row r="44" spans="1:7" ht="24.2" customHeight="1" x14ac:dyDescent="0.25">
      <c r="A44" s="399" t="s">
        <v>281</v>
      </c>
      <c r="B44" s="402">
        <v>0</v>
      </c>
      <c r="C44" s="402">
        <v>0</v>
      </c>
      <c r="D44" s="402">
        <v>0</v>
      </c>
      <c r="E44" s="402">
        <v>0</v>
      </c>
      <c r="F44" s="402">
        <v>0</v>
      </c>
      <c r="G44" s="401">
        <v>0</v>
      </c>
    </row>
    <row r="45" spans="1:7" ht="24.2" customHeight="1" x14ac:dyDescent="0.25">
      <c r="A45" s="399" t="s">
        <v>282</v>
      </c>
      <c r="B45" s="402">
        <v>0</v>
      </c>
      <c r="C45" s="402">
        <v>0</v>
      </c>
      <c r="D45" s="402">
        <v>0</v>
      </c>
      <c r="E45" s="402">
        <v>0</v>
      </c>
      <c r="F45" s="402">
        <v>0</v>
      </c>
      <c r="G45" s="401">
        <v>0</v>
      </c>
    </row>
    <row r="46" spans="1:7" ht="24.2" customHeight="1" x14ac:dyDescent="0.25">
      <c r="A46" s="399" t="s">
        <v>283</v>
      </c>
      <c r="B46" s="402">
        <v>0</v>
      </c>
      <c r="C46" s="402">
        <v>0</v>
      </c>
      <c r="D46" s="402">
        <v>0</v>
      </c>
      <c r="E46" s="402">
        <v>0</v>
      </c>
      <c r="F46" s="402">
        <v>0</v>
      </c>
      <c r="G46" s="401">
        <v>0</v>
      </c>
    </row>
    <row r="47" spans="1:7" ht="24.2" customHeight="1" x14ac:dyDescent="0.25">
      <c r="A47" s="399" t="s">
        <v>284</v>
      </c>
      <c r="B47" s="400">
        <v>10500000</v>
      </c>
      <c r="C47" s="400">
        <v>2652235</v>
      </c>
      <c r="D47" s="400">
        <v>13152235</v>
      </c>
      <c r="E47" s="400">
        <v>13111313</v>
      </c>
      <c r="F47" s="400">
        <v>13111313</v>
      </c>
      <c r="G47" s="404">
        <v>40922</v>
      </c>
    </row>
    <row r="48" spans="1:7" ht="24.2" customHeight="1" x14ac:dyDescent="0.25">
      <c r="A48" s="399" t="s">
        <v>285</v>
      </c>
      <c r="B48" s="400">
        <v>19467624</v>
      </c>
      <c r="C48" s="400">
        <v>17489088</v>
      </c>
      <c r="D48" s="400">
        <v>36956712</v>
      </c>
      <c r="E48" s="400">
        <v>36956712</v>
      </c>
      <c r="F48" s="400">
        <v>36956712</v>
      </c>
      <c r="G48" s="401">
        <v>0</v>
      </c>
    </row>
    <row r="49" spans="1:7" ht="24.2" customHeight="1" x14ac:dyDescent="0.25">
      <c r="A49" s="399" t="s">
        <v>286</v>
      </c>
      <c r="B49" s="402">
        <v>0</v>
      </c>
      <c r="C49" s="402">
        <v>0</v>
      </c>
      <c r="D49" s="402">
        <v>0</v>
      </c>
      <c r="E49" s="402">
        <v>0</v>
      </c>
      <c r="F49" s="402">
        <v>0</v>
      </c>
      <c r="G49" s="401">
        <v>0</v>
      </c>
    </row>
    <row r="50" spans="1:7" ht="24.2" customHeight="1" x14ac:dyDescent="0.25">
      <c r="A50" s="399" t="s">
        <v>287</v>
      </c>
      <c r="B50" s="402">
        <v>0</v>
      </c>
      <c r="C50" s="402">
        <v>0</v>
      </c>
      <c r="D50" s="402">
        <v>0</v>
      </c>
      <c r="E50" s="402">
        <v>0</v>
      </c>
      <c r="F50" s="402">
        <v>0</v>
      </c>
      <c r="G50" s="401">
        <v>0</v>
      </c>
    </row>
    <row r="51" spans="1:7" ht="24.2" customHeight="1" x14ac:dyDescent="0.25">
      <c r="A51" s="399" t="s">
        <v>288</v>
      </c>
      <c r="B51" s="402">
        <v>0</v>
      </c>
      <c r="C51" s="402">
        <v>0</v>
      </c>
      <c r="D51" s="402">
        <v>0</v>
      </c>
      <c r="E51" s="402">
        <v>0</v>
      </c>
      <c r="F51" s="402">
        <v>0</v>
      </c>
      <c r="G51" s="401">
        <v>0</v>
      </c>
    </row>
    <row r="52" spans="1:7" ht="24.2" customHeight="1" x14ac:dyDescent="0.25">
      <c r="A52" s="399" t="s">
        <v>289</v>
      </c>
      <c r="B52" s="402">
        <v>0</v>
      </c>
      <c r="C52" s="402">
        <v>0</v>
      </c>
      <c r="D52" s="402">
        <v>0</v>
      </c>
      <c r="E52" s="402">
        <v>0</v>
      </c>
      <c r="F52" s="402">
        <v>0</v>
      </c>
      <c r="G52" s="401">
        <v>0</v>
      </c>
    </row>
    <row r="53" spans="1:7" ht="24.2" customHeight="1" x14ac:dyDescent="0.25">
      <c r="A53" s="396" t="s">
        <v>290</v>
      </c>
      <c r="B53" s="397">
        <v>8323944</v>
      </c>
      <c r="C53" s="397">
        <v>-995097</v>
      </c>
      <c r="D53" s="397">
        <v>7328847</v>
      </c>
      <c r="E53" s="397">
        <v>5875418</v>
      </c>
      <c r="F53" s="397">
        <v>5875418</v>
      </c>
      <c r="G53" s="403">
        <v>1453429</v>
      </c>
    </row>
    <row r="54" spans="1:7" ht="24.2" customHeight="1" x14ac:dyDescent="0.25">
      <c r="A54" s="399" t="s">
        <v>291</v>
      </c>
      <c r="B54" s="400">
        <v>2427775</v>
      </c>
      <c r="C54" s="400">
        <v>1764925</v>
      </c>
      <c r="D54" s="400">
        <v>4192700</v>
      </c>
      <c r="E54" s="400">
        <v>4192700</v>
      </c>
      <c r="F54" s="400">
        <v>4192700</v>
      </c>
      <c r="G54" s="401">
        <v>0</v>
      </c>
    </row>
    <row r="55" spans="1:7" ht="24.2" customHeight="1" x14ac:dyDescent="0.25">
      <c r="A55" s="399" t="s">
        <v>292</v>
      </c>
      <c r="B55" s="400">
        <v>2983000</v>
      </c>
      <c r="C55" s="400">
        <v>-647388</v>
      </c>
      <c r="D55" s="400">
        <v>2335612</v>
      </c>
      <c r="E55" s="400">
        <v>900159</v>
      </c>
      <c r="F55" s="400">
        <v>900159</v>
      </c>
      <c r="G55" s="404">
        <v>1435453</v>
      </c>
    </row>
    <row r="56" spans="1:7" ht="24.2" customHeight="1" x14ac:dyDescent="0.25">
      <c r="A56" s="399" t="s">
        <v>293</v>
      </c>
      <c r="B56" s="400">
        <v>200000</v>
      </c>
      <c r="C56" s="400">
        <v>-128799</v>
      </c>
      <c r="D56" s="400">
        <v>71201</v>
      </c>
      <c r="E56" s="400">
        <v>53225</v>
      </c>
      <c r="F56" s="400">
        <v>53225</v>
      </c>
      <c r="G56" s="404">
        <v>17976</v>
      </c>
    </row>
    <row r="57" spans="1:7" ht="24.2" customHeight="1" x14ac:dyDescent="0.25">
      <c r="A57" s="399" t="s">
        <v>294</v>
      </c>
      <c r="B57" s="400">
        <v>834600</v>
      </c>
      <c r="C57" s="400">
        <v>-834600</v>
      </c>
      <c r="D57" s="402">
        <v>0</v>
      </c>
      <c r="E57" s="402">
        <v>0</v>
      </c>
      <c r="F57" s="402">
        <v>0</v>
      </c>
      <c r="G57" s="401">
        <v>0</v>
      </c>
    </row>
    <row r="58" spans="1:7" ht="24.2" customHeight="1" x14ac:dyDescent="0.25">
      <c r="A58" s="399" t="s">
        <v>295</v>
      </c>
      <c r="B58" s="402">
        <v>0</v>
      </c>
      <c r="C58" s="402">
        <v>0</v>
      </c>
      <c r="D58" s="402">
        <v>0</v>
      </c>
      <c r="E58" s="402">
        <v>0</v>
      </c>
      <c r="F58" s="402">
        <v>0</v>
      </c>
      <c r="G58" s="401">
        <v>0</v>
      </c>
    </row>
    <row r="59" spans="1:7" ht="24.2" customHeight="1" x14ac:dyDescent="0.25">
      <c r="A59" s="399" t="s">
        <v>296</v>
      </c>
      <c r="B59" s="400">
        <v>534700</v>
      </c>
      <c r="C59" s="400">
        <v>-209821</v>
      </c>
      <c r="D59" s="400">
        <v>324879</v>
      </c>
      <c r="E59" s="400">
        <v>324879</v>
      </c>
      <c r="F59" s="400">
        <v>324879</v>
      </c>
      <c r="G59" s="401">
        <v>0</v>
      </c>
    </row>
    <row r="60" spans="1:7" ht="24.2" customHeight="1" x14ac:dyDescent="0.25">
      <c r="A60" s="399" t="s">
        <v>297</v>
      </c>
      <c r="B60" s="402">
        <v>0</v>
      </c>
      <c r="C60" s="402">
        <v>0</v>
      </c>
      <c r="D60" s="402">
        <v>0</v>
      </c>
      <c r="E60" s="402">
        <v>0</v>
      </c>
      <c r="F60" s="402">
        <v>0</v>
      </c>
      <c r="G60" s="401">
        <v>0</v>
      </c>
    </row>
    <row r="61" spans="1:7" ht="24.2" customHeight="1" x14ac:dyDescent="0.25">
      <c r="A61" s="399" t="s">
        <v>298</v>
      </c>
      <c r="B61" s="402">
        <v>0</v>
      </c>
      <c r="C61" s="402">
        <v>0</v>
      </c>
      <c r="D61" s="402">
        <v>0</v>
      </c>
      <c r="E61" s="402">
        <v>0</v>
      </c>
      <c r="F61" s="402">
        <v>0</v>
      </c>
      <c r="G61" s="401">
        <v>0</v>
      </c>
    </row>
    <row r="62" spans="1:7" ht="24.2" customHeight="1" x14ac:dyDescent="0.25">
      <c r="A62" s="399" t="s">
        <v>299</v>
      </c>
      <c r="B62" s="400">
        <v>1343869</v>
      </c>
      <c r="C62" s="400">
        <v>-939413</v>
      </c>
      <c r="D62" s="400">
        <v>404456</v>
      </c>
      <c r="E62" s="400">
        <v>404456</v>
      </c>
      <c r="F62" s="400">
        <v>404456</v>
      </c>
      <c r="G62" s="401">
        <v>0</v>
      </c>
    </row>
    <row r="63" spans="1:7" ht="24.2" customHeight="1" x14ac:dyDescent="0.25">
      <c r="A63" s="396" t="s">
        <v>300</v>
      </c>
      <c r="B63" s="405">
        <v>0</v>
      </c>
      <c r="C63" s="405">
        <v>0</v>
      </c>
      <c r="D63" s="405">
        <v>0</v>
      </c>
      <c r="E63" s="405">
        <v>0</v>
      </c>
      <c r="F63" s="405">
        <v>0</v>
      </c>
      <c r="G63" s="398">
        <v>0</v>
      </c>
    </row>
    <row r="64" spans="1:7" ht="24.2" customHeight="1" x14ac:dyDescent="0.25">
      <c r="A64" s="399" t="s">
        <v>301</v>
      </c>
      <c r="B64" s="402">
        <v>0</v>
      </c>
      <c r="C64" s="402">
        <v>0</v>
      </c>
      <c r="D64" s="402">
        <v>0</v>
      </c>
      <c r="E64" s="402">
        <v>0</v>
      </c>
      <c r="F64" s="402">
        <v>0</v>
      </c>
      <c r="G64" s="401">
        <v>0</v>
      </c>
    </row>
    <row r="65" spans="1:7" ht="24.2" customHeight="1" x14ac:dyDescent="0.25">
      <c r="A65" s="399" t="s">
        <v>302</v>
      </c>
      <c r="B65" s="402">
        <v>0</v>
      </c>
      <c r="C65" s="402">
        <v>0</v>
      </c>
      <c r="D65" s="402">
        <v>0</v>
      </c>
      <c r="E65" s="402">
        <v>0</v>
      </c>
      <c r="F65" s="402">
        <v>0</v>
      </c>
      <c r="G65" s="401">
        <v>0</v>
      </c>
    </row>
    <row r="66" spans="1:7" ht="24.2" customHeight="1" x14ac:dyDescent="0.25">
      <c r="A66" s="399" t="s">
        <v>303</v>
      </c>
      <c r="B66" s="402">
        <v>0</v>
      </c>
      <c r="C66" s="402">
        <v>0</v>
      </c>
      <c r="D66" s="402">
        <v>0</v>
      </c>
      <c r="E66" s="402">
        <v>0</v>
      </c>
      <c r="F66" s="402">
        <v>0</v>
      </c>
      <c r="G66" s="401">
        <v>0</v>
      </c>
    </row>
    <row r="67" spans="1:7" ht="24.2" customHeight="1" x14ac:dyDescent="0.25">
      <c r="A67" s="396" t="s">
        <v>304</v>
      </c>
      <c r="B67" s="405">
        <v>0</v>
      </c>
      <c r="C67" s="405">
        <v>0</v>
      </c>
      <c r="D67" s="405">
        <v>0</v>
      </c>
      <c r="E67" s="405">
        <v>0</v>
      </c>
      <c r="F67" s="405">
        <v>0</v>
      </c>
      <c r="G67" s="398">
        <v>0</v>
      </c>
    </row>
    <row r="68" spans="1:7" ht="24.2" customHeight="1" x14ac:dyDescent="0.25">
      <c r="A68" s="399" t="s">
        <v>305</v>
      </c>
      <c r="B68" s="402">
        <v>0</v>
      </c>
      <c r="C68" s="402">
        <v>0</v>
      </c>
      <c r="D68" s="402">
        <v>0</v>
      </c>
      <c r="E68" s="402">
        <v>0</v>
      </c>
      <c r="F68" s="402">
        <v>0</v>
      </c>
      <c r="G68" s="401">
        <v>0</v>
      </c>
    </row>
    <row r="69" spans="1:7" ht="24.2" customHeight="1" x14ac:dyDescent="0.25">
      <c r="A69" s="399" t="s">
        <v>306</v>
      </c>
      <c r="B69" s="402">
        <v>0</v>
      </c>
      <c r="C69" s="402">
        <v>0</v>
      </c>
      <c r="D69" s="402">
        <v>0</v>
      </c>
      <c r="E69" s="402">
        <v>0</v>
      </c>
      <c r="F69" s="402">
        <v>0</v>
      </c>
      <c r="G69" s="401">
        <v>0</v>
      </c>
    </row>
    <row r="70" spans="1:7" ht="24.2" customHeight="1" x14ac:dyDescent="0.25">
      <c r="A70" s="399" t="s">
        <v>307</v>
      </c>
      <c r="B70" s="402">
        <v>0</v>
      </c>
      <c r="C70" s="402">
        <v>0</v>
      </c>
      <c r="D70" s="402">
        <v>0</v>
      </c>
      <c r="E70" s="402">
        <v>0</v>
      </c>
      <c r="F70" s="402">
        <v>0</v>
      </c>
      <c r="G70" s="401">
        <v>0</v>
      </c>
    </row>
    <row r="71" spans="1:7" ht="24.2" customHeight="1" x14ac:dyDescent="0.25">
      <c r="A71" s="399" t="s">
        <v>308</v>
      </c>
      <c r="B71" s="402">
        <v>0</v>
      </c>
      <c r="C71" s="402">
        <v>0</v>
      </c>
      <c r="D71" s="402">
        <v>0</v>
      </c>
      <c r="E71" s="402">
        <v>0</v>
      </c>
      <c r="F71" s="402">
        <v>0</v>
      </c>
      <c r="G71" s="401">
        <v>0</v>
      </c>
    </row>
    <row r="72" spans="1:7" ht="24.2" customHeight="1" x14ac:dyDescent="0.25">
      <c r="A72" s="399" t="s">
        <v>309</v>
      </c>
      <c r="B72" s="402">
        <v>0</v>
      </c>
      <c r="C72" s="402">
        <v>0</v>
      </c>
      <c r="D72" s="402">
        <v>0</v>
      </c>
      <c r="E72" s="402">
        <v>0</v>
      </c>
      <c r="F72" s="402">
        <v>0</v>
      </c>
      <c r="G72" s="401">
        <v>0</v>
      </c>
    </row>
    <row r="73" spans="1:7" ht="24.2" customHeight="1" x14ac:dyDescent="0.25">
      <c r="A73" s="399" t="s">
        <v>310</v>
      </c>
      <c r="B73" s="402">
        <v>0</v>
      </c>
      <c r="C73" s="402">
        <v>0</v>
      </c>
      <c r="D73" s="402">
        <v>0</v>
      </c>
      <c r="E73" s="402">
        <v>0</v>
      </c>
      <c r="F73" s="402">
        <v>0</v>
      </c>
      <c r="G73" s="401">
        <v>0</v>
      </c>
    </row>
    <row r="74" spans="1:7" ht="24.2" customHeight="1" x14ac:dyDescent="0.25">
      <c r="A74" s="399" t="s">
        <v>311</v>
      </c>
      <c r="B74" s="402">
        <v>0</v>
      </c>
      <c r="C74" s="402">
        <v>0</v>
      </c>
      <c r="D74" s="402">
        <v>0</v>
      </c>
      <c r="E74" s="402">
        <v>0</v>
      </c>
      <c r="F74" s="402">
        <v>0</v>
      </c>
      <c r="G74" s="401">
        <v>0</v>
      </c>
    </row>
    <row r="75" spans="1:7" ht="24.2" customHeight="1" x14ac:dyDescent="0.25">
      <c r="A75" s="396" t="s">
        <v>312</v>
      </c>
      <c r="B75" s="405">
        <v>0</v>
      </c>
      <c r="C75" s="405">
        <v>0</v>
      </c>
      <c r="D75" s="405">
        <v>0</v>
      </c>
      <c r="E75" s="405">
        <v>0</v>
      </c>
      <c r="F75" s="405">
        <v>0</v>
      </c>
      <c r="G75" s="398">
        <v>0</v>
      </c>
    </row>
    <row r="76" spans="1:7" ht="24.2" customHeight="1" x14ac:dyDescent="0.25">
      <c r="A76" s="399" t="s">
        <v>313</v>
      </c>
      <c r="B76" s="402">
        <v>0</v>
      </c>
      <c r="C76" s="402">
        <v>0</v>
      </c>
      <c r="D76" s="402">
        <v>0</v>
      </c>
      <c r="E76" s="402">
        <v>0</v>
      </c>
      <c r="F76" s="402">
        <v>0</v>
      </c>
      <c r="G76" s="401">
        <v>0</v>
      </c>
    </row>
    <row r="77" spans="1:7" ht="24.2" customHeight="1" x14ac:dyDescent="0.25">
      <c r="A77" s="399" t="s">
        <v>314</v>
      </c>
      <c r="B77" s="402">
        <v>0</v>
      </c>
      <c r="C77" s="402">
        <v>0</v>
      </c>
      <c r="D77" s="402">
        <v>0</v>
      </c>
      <c r="E77" s="402">
        <v>0</v>
      </c>
      <c r="F77" s="402">
        <v>0</v>
      </c>
      <c r="G77" s="401">
        <v>0</v>
      </c>
    </row>
    <row r="78" spans="1:7" ht="24.2" customHeight="1" x14ac:dyDescent="0.25">
      <c r="A78" s="399" t="s">
        <v>315</v>
      </c>
      <c r="B78" s="402">
        <v>0</v>
      </c>
      <c r="C78" s="402">
        <v>0</v>
      </c>
      <c r="D78" s="402">
        <v>0</v>
      </c>
      <c r="E78" s="402">
        <v>0</v>
      </c>
      <c r="F78" s="402">
        <v>0</v>
      </c>
      <c r="G78" s="401">
        <v>0</v>
      </c>
    </row>
    <row r="79" spans="1:7" ht="24.2" customHeight="1" x14ac:dyDescent="0.25">
      <c r="A79" s="396" t="s">
        <v>19</v>
      </c>
      <c r="B79" s="405">
        <v>0</v>
      </c>
      <c r="C79" s="405">
        <v>0</v>
      </c>
      <c r="D79" s="405">
        <v>0</v>
      </c>
      <c r="E79" s="405">
        <v>0</v>
      </c>
      <c r="F79" s="405">
        <v>0</v>
      </c>
      <c r="G79" s="398">
        <v>0</v>
      </c>
    </row>
    <row r="80" spans="1:7" ht="24.2" customHeight="1" x14ac:dyDescent="0.25">
      <c r="A80" s="399" t="s">
        <v>316</v>
      </c>
      <c r="B80" s="402">
        <v>0</v>
      </c>
      <c r="C80" s="402">
        <v>0</v>
      </c>
      <c r="D80" s="402">
        <v>0</v>
      </c>
      <c r="E80" s="402">
        <v>0</v>
      </c>
      <c r="F80" s="402">
        <v>0</v>
      </c>
      <c r="G80" s="401">
        <v>0</v>
      </c>
    </row>
    <row r="81" spans="1:7" ht="24.2" customHeight="1" x14ac:dyDescent="0.25">
      <c r="A81" s="399" t="s">
        <v>317</v>
      </c>
      <c r="B81" s="402">
        <v>0</v>
      </c>
      <c r="C81" s="402">
        <v>0</v>
      </c>
      <c r="D81" s="402">
        <v>0</v>
      </c>
      <c r="E81" s="402">
        <v>0</v>
      </c>
      <c r="F81" s="402">
        <v>0</v>
      </c>
      <c r="G81" s="401">
        <v>0</v>
      </c>
    </row>
    <row r="82" spans="1:7" ht="24.2" customHeight="1" x14ac:dyDescent="0.25">
      <c r="A82" s="399" t="s">
        <v>318</v>
      </c>
      <c r="B82" s="402">
        <v>0</v>
      </c>
      <c r="C82" s="402">
        <v>0</v>
      </c>
      <c r="D82" s="402">
        <v>0</v>
      </c>
      <c r="E82" s="402">
        <v>0</v>
      </c>
      <c r="F82" s="402">
        <v>0</v>
      </c>
      <c r="G82" s="401">
        <v>0</v>
      </c>
    </row>
    <row r="83" spans="1:7" ht="24.2" customHeight="1" x14ac:dyDescent="0.25">
      <c r="A83" s="399" t="s">
        <v>319</v>
      </c>
      <c r="B83" s="402">
        <v>0</v>
      </c>
      <c r="C83" s="402">
        <v>0</v>
      </c>
      <c r="D83" s="402">
        <v>0</v>
      </c>
      <c r="E83" s="402">
        <v>0</v>
      </c>
      <c r="F83" s="402">
        <v>0</v>
      </c>
      <c r="G83" s="401">
        <v>0</v>
      </c>
    </row>
    <row r="84" spans="1:7" ht="24.2" customHeight="1" x14ac:dyDescent="0.25">
      <c r="A84" s="399" t="s">
        <v>320</v>
      </c>
      <c r="B84" s="402">
        <v>0</v>
      </c>
      <c r="C84" s="402">
        <v>0</v>
      </c>
      <c r="D84" s="402">
        <v>0</v>
      </c>
      <c r="E84" s="402">
        <v>0</v>
      </c>
      <c r="F84" s="402">
        <v>0</v>
      </c>
      <c r="G84" s="401">
        <v>0</v>
      </c>
    </row>
    <row r="85" spans="1:7" ht="24.2" customHeight="1" x14ac:dyDescent="0.25">
      <c r="A85" s="399" t="s">
        <v>321</v>
      </c>
      <c r="B85" s="402">
        <v>0</v>
      </c>
      <c r="C85" s="402">
        <v>0</v>
      </c>
      <c r="D85" s="402">
        <v>0</v>
      </c>
      <c r="E85" s="402">
        <v>0</v>
      </c>
      <c r="F85" s="402">
        <v>0</v>
      </c>
      <c r="G85" s="401">
        <v>0</v>
      </c>
    </row>
    <row r="86" spans="1:7" ht="24.2" customHeight="1" x14ac:dyDescent="0.25">
      <c r="A86" s="399" t="s">
        <v>322</v>
      </c>
      <c r="B86" s="402">
        <v>0</v>
      </c>
      <c r="C86" s="402">
        <v>0</v>
      </c>
      <c r="D86" s="402">
        <v>0</v>
      </c>
      <c r="E86" s="402">
        <v>0</v>
      </c>
      <c r="F86" s="402">
        <v>0</v>
      </c>
      <c r="G86" s="401">
        <v>0</v>
      </c>
    </row>
    <row r="87" spans="1:7" ht="24.2" customHeight="1" x14ac:dyDescent="0.25">
      <c r="A87" s="394" t="s">
        <v>323</v>
      </c>
      <c r="B87" s="406">
        <v>364714695</v>
      </c>
      <c r="C87" s="406">
        <v>69774569</v>
      </c>
      <c r="D87" s="406">
        <v>434489264</v>
      </c>
      <c r="E87" s="406">
        <v>430811509</v>
      </c>
      <c r="F87" s="406">
        <v>430811509</v>
      </c>
      <c r="G87" s="406">
        <v>3677755</v>
      </c>
    </row>
    <row r="88" spans="1:7" ht="15.75" x14ac:dyDescent="0.25">
      <c r="A88" s="407"/>
    </row>
    <row r="89" spans="1:7" ht="15.75" x14ac:dyDescent="0.25">
      <c r="A89" s="407"/>
    </row>
    <row r="90" spans="1:7" ht="15.75" x14ac:dyDescent="0.25">
      <c r="A90" s="407"/>
    </row>
    <row r="91" spans="1:7" ht="15.75" customHeight="1" x14ac:dyDescent="0.25">
      <c r="A91" s="408" t="s">
        <v>154</v>
      </c>
      <c r="B91" s="408" t="s">
        <v>3</v>
      </c>
      <c r="C91" s="409" t="s">
        <v>324</v>
      </c>
      <c r="D91" s="409"/>
      <c r="E91" s="409"/>
      <c r="F91" s="409"/>
    </row>
    <row r="92" spans="1:7" ht="10.7" customHeight="1" x14ac:dyDescent="0.25">
      <c r="A92" s="410" t="s">
        <v>1</v>
      </c>
      <c r="B92" s="410" t="s">
        <v>0</v>
      </c>
      <c r="C92" s="411"/>
      <c r="D92" s="411"/>
      <c r="E92" s="411"/>
      <c r="F92" s="411"/>
    </row>
  </sheetData>
  <mergeCells count="12">
    <mergeCell ref="A12:A14"/>
    <mergeCell ref="B12:F12"/>
    <mergeCell ref="G12:G13"/>
    <mergeCell ref="C91:F92"/>
    <mergeCell ref="A1:A7"/>
    <mergeCell ref="B1:G1"/>
    <mergeCell ref="B2:G2"/>
    <mergeCell ref="B3:G3"/>
    <mergeCell ref="B4:G4"/>
    <mergeCell ref="B5:G5"/>
    <mergeCell ref="B6:G6"/>
    <mergeCell ref="B7:G7"/>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DE953"/>
  </sheetPr>
  <dimension ref="A1:C73"/>
  <sheetViews>
    <sheetView tabSelected="1" zoomScaleNormal="100" workbookViewId="0">
      <selection activeCell="D14" sqref="D14"/>
    </sheetView>
  </sheetViews>
  <sheetFormatPr baseColWidth="10" defaultRowHeight="15" customHeight="1" x14ac:dyDescent="0.25"/>
  <cols>
    <col min="1" max="1" width="50.140625" style="29" customWidth="1"/>
    <col min="2" max="2" width="22.5703125" style="29" customWidth="1"/>
    <col min="3" max="3" width="22.42578125" style="29" customWidth="1"/>
    <col min="4" max="16384" width="11.42578125" style="29"/>
  </cols>
  <sheetData>
    <row r="1" spans="1:3" ht="15" customHeight="1" x14ac:dyDescent="0.25">
      <c r="A1" s="162" t="s">
        <v>4</v>
      </c>
      <c r="B1" s="163"/>
      <c r="C1" s="164"/>
    </row>
    <row r="2" spans="1:3" ht="15" customHeight="1" x14ac:dyDescent="0.25">
      <c r="A2" s="165" t="s">
        <v>153</v>
      </c>
      <c r="B2" s="166"/>
      <c r="C2" s="167"/>
    </row>
    <row r="3" spans="1:3" ht="15" customHeight="1" x14ac:dyDescent="0.25">
      <c r="A3" s="168" t="s">
        <v>26</v>
      </c>
      <c r="B3" s="169"/>
      <c r="C3" s="170"/>
    </row>
    <row r="4" spans="1:3" ht="15" customHeight="1" x14ac:dyDescent="0.25">
      <c r="A4" s="171" t="s">
        <v>155</v>
      </c>
      <c r="B4" s="172"/>
      <c r="C4" s="173"/>
    </row>
    <row r="5" spans="1:3" ht="16.5" customHeight="1" x14ac:dyDescent="0.25">
      <c r="A5" s="174" t="s">
        <v>5</v>
      </c>
      <c r="B5" s="175"/>
      <c r="C5" s="176"/>
    </row>
    <row r="6" spans="1:3" ht="5.25" customHeight="1" x14ac:dyDescent="0.25">
      <c r="A6" s="30"/>
    </row>
    <row r="7" spans="1:3" ht="15" customHeight="1" x14ac:dyDescent="0.25">
      <c r="A7" s="90" t="s">
        <v>27</v>
      </c>
      <c r="B7" s="91">
        <v>2021</v>
      </c>
      <c r="C7" s="90">
        <v>2020</v>
      </c>
    </row>
    <row r="8" spans="1:3" ht="15" customHeight="1" x14ac:dyDescent="0.25">
      <c r="A8" s="180" t="s">
        <v>28</v>
      </c>
      <c r="B8" s="181"/>
      <c r="C8" s="182"/>
    </row>
    <row r="9" spans="1:3" ht="21.75" customHeight="1" x14ac:dyDescent="0.25">
      <c r="A9" s="92" t="s">
        <v>30</v>
      </c>
      <c r="B9" s="93">
        <f>SUM(B10:B16)</f>
        <v>70376549</v>
      </c>
      <c r="C9" s="94">
        <f>SUM(C10:C16)</f>
        <v>77012564</v>
      </c>
    </row>
    <row r="10" spans="1:3" ht="18.75" customHeight="1" x14ac:dyDescent="0.25">
      <c r="A10" s="95" t="s">
        <v>32</v>
      </c>
      <c r="B10" s="96">
        <v>0</v>
      </c>
      <c r="C10" s="97">
        <v>0</v>
      </c>
    </row>
    <row r="11" spans="1:3" ht="18.75" customHeight="1" x14ac:dyDescent="0.25">
      <c r="A11" s="95" t="s">
        <v>34</v>
      </c>
      <c r="B11" s="96">
        <v>0</v>
      </c>
      <c r="C11" s="97">
        <v>0</v>
      </c>
    </row>
    <row r="12" spans="1:3" ht="18.75" customHeight="1" x14ac:dyDescent="0.25">
      <c r="A12" s="95" t="s">
        <v>36</v>
      </c>
      <c r="B12" s="96">
        <v>0</v>
      </c>
      <c r="C12" s="97">
        <v>0</v>
      </c>
    </row>
    <row r="13" spans="1:3" ht="25.5" customHeight="1" x14ac:dyDescent="0.25">
      <c r="A13" s="95" t="s">
        <v>38</v>
      </c>
      <c r="B13" s="96">
        <v>0</v>
      </c>
      <c r="C13" s="97">
        <v>0</v>
      </c>
    </row>
    <row r="14" spans="1:3" ht="18.75" customHeight="1" x14ac:dyDescent="0.25">
      <c r="A14" s="95" t="s">
        <v>40</v>
      </c>
      <c r="B14" s="98">
        <v>385609.5</v>
      </c>
      <c r="C14" s="99">
        <v>328958.5</v>
      </c>
    </row>
    <row r="15" spans="1:3" ht="18.75" customHeight="1" x14ac:dyDescent="0.25">
      <c r="A15" s="95" t="s">
        <v>42</v>
      </c>
      <c r="B15" s="96">
        <v>0</v>
      </c>
      <c r="C15" s="97">
        <v>0</v>
      </c>
    </row>
    <row r="16" spans="1:3" ht="18.75" customHeight="1" x14ac:dyDescent="0.25">
      <c r="A16" s="95" t="s">
        <v>44</v>
      </c>
      <c r="B16" s="98">
        <v>69990939.5</v>
      </c>
      <c r="C16" s="99">
        <v>76683605.5</v>
      </c>
    </row>
    <row r="17" spans="1:3" ht="45" customHeight="1" x14ac:dyDescent="0.25">
      <c r="A17" s="112" t="s">
        <v>46</v>
      </c>
      <c r="B17" s="93">
        <f>SUM(B18:B25)</f>
        <v>354572102</v>
      </c>
      <c r="C17" s="94">
        <f>SUM(C18:C25)</f>
        <v>288981361</v>
      </c>
    </row>
    <row r="18" spans="1:3" ht="34.5" customHeight="1" x14ac:dyDescent="0.25">
      <c r="A18" s="95" t="s">
        <v>48</v>
      </c>
      <c r="B18" s="96">
        <v>0</v>
      </c>
      <c r="C18" s="97">
        <v>0</v>
      </c>
    </row>
    <row r="19" spans="1:3" ht="22.5" customHeight="1" x14ac:dyDescent="0.25">
      <c r="A19" s="95" t="s">
        <v>50</v>
      </c>
      <c r="B19" s="98">
        <v>354572102</v>
      </c>
      <c r="C19" s="99">
        <v>288981361</v>
      </c>
    </row>
    <row r="20" spans="1:3" ht="18.75" customHeight="1" x14ac:dyDescent="0.25">
      <c r="A20" s="95" t="s">
        <v>52</v>
      </c>
      <c r="B20" s="96">
        <v>0</v>
      </c>
      <c r="C20" s="97">
        <v>0</v>
      </c>
    </row>
    <row r="21" spans="1:3" ht="18.75" customHeight="1" x14ac:dyDescent="0.25">
      <c r="A21" s="95" t="s">
        <v>54</v>
      </c>
      <c r="B21" s="96">
        <v>0</v>
      </c>
      <c r="C21" s="97">
        <v>0</v>
      </c>
    </row>
    <row r="22" spans="1:3" ht="18.75" customHeight="1" x14ac:dyDescent="0.25">
      <c r="A22" s="95" t="s">
        <v>56</v>
      </c>
      <c r="B22" s="96">
        <v>0</v>
      </c>
      <c r="C22" s="97">
        <v>0</v>
      </c>
    </row>
    <row r="23" spans="1:3" ht="21.75" customHeight="1" x14ac:dyDescent="0.25">
      <c r="A23" s="95" t="s">
        <v>58</v>
      </c>
      <c r="B23" s="96">
        <v>0</v>
      </c>
      <c r="C23" s="97">
        <v>0</v>
      </c>
    </row>
    <row r="24" spans="1:3" ht="18.75" customHeight="1" x14ac:dyDescent="0.25">
      <c r="A24" s="95" t="s">
        <v>60</v>
      </c>
      <c r="B24" s="96">
        <v>0</v>
      </c>
      <c r="C24" s="97">
        <v>0</v>
      </c>
    </row>
    <row r="25" spans="1:3" ht="18.75" customHeight="1" x14ac:dyDescent="0.25">
      <c r="A25" s="95" t="s">
        <v>62</v>
      </c>
      <c r="B25" s="96">
        <v>0</v>
      </c>
      <c r="C25" s="97">
        <v>0</v>
      </c>
    </row>
    <row r="26" spans="1:3" ht="29.25" customHeight="1" x14ac:dyDescent="0.25">
      <c r="A26" s="92" t="s">
        <v>64</v>
      </c>
      <c r="B26" s="100">
        <f>+B9+B17</f>
        <v>424948651</v>
      </c>
      <c r="C26" s="101">
        <f>+C9+C17</f>
        <v>365993925</v>
      </c>
    </row>
    <row r="27" spans="1:3" ht="7.5" customHeight="1" x14ac:dyDescent="0.25">
      <c r="A27" s="186"/>
      <c r="B27" s="187"/>
      <c r="C27" s="188"/>
    </row>
    <row r="28" spans="1:3" ht="18.75" customHeight="1" x14ac:dyDescent="0.25">
      <c r="A28" s="183" t="s">
        <v>29</v>
      </c>
      <c r="B28" s="184"/>
      <c r="C28" s="185"/>
    </row>
    <row r="29" spans="1:3" ht="18.75" customHeight="1" x14ac:dyDescent="0.25">
      <c r="A29" s="92" t="s">
        <v>31</v>
      </c>
      <c r="B29" s="93">
        <f>SUM(B30:B32)</f>
        <v>374868065.60000002</v>
      </c>
      <c r="C29" s="94">
        <f>SUM(C30:C32)</f>
        <v>321745889</v>
      </c>
    </row>
    <row r="30" spans="1:3" ht="18.75" customHeight="1" x14ac:dyDescent="0.25">
      <c r="A30" s="95" t="s">
        <v>33</v>
      </c>
      <c r="B30" s="98">
        <v>274629141.30000001</v>
      </c>
      <c r="C30" s="99">
        <v>262953841</v>
      </c>
    </row>
    <row r="31" spans="1:3" ht="18.75" customHeight="1" x14ac:dyDescent="0.25">
      <c r="A31" s="95" t="s">
        <v>35</v>
      </c>
      <c r="B31" s="98">
        <v>4683695.3</v>
      </c>
      <c r="C31" s="99">
        <v>3775742</v>
      </c>
    </row>
    <row r="32" spans="1:3" ht="18.75" customHeight="1" x14ac:dyDescent="0.25">
      <c r="A32" s="95" t="s">
        <v>37</v>
      </c>
      <c r="B32" s="98">
        <v>95555229</v>
      </c>
      <c r="C32" s="99">
        <v>55016306</v>
      </c>
    </row>
    <row r="33" spans="1:3" ht="18.75" customHeight="1" x14ac:dyDescent="0.25">
      <c r="A33" s="92" t="s">
        <v>39</v>
      </c>
      <c r="B33" s="93">
        <f>SUM(B34:B52)</f>
        <v>50068025</v>
      </c>
      <c r="C33" s="94">
        <f>SUM(C34:C52)</f>
        <v>37396588.799999997</v>
      </c>
    </row>
    <row r="34" spans="1:3" ht="26.25" customHeight="1" x14ac:dyDescent="0.25">
      <c r="A34" s="95" t="s">
        <v>41</v>
      </c>
      <c r="B34" s="96">
        <v>0</v>
      </c>
      <c r="C34" s="97">
        <v>0</v>
      </c>
    </row>
    <row r="35" spans="1:3" ht="18.75" customHeight="1" x14ac:dyDescent="0.25">
      <c r="A35" s="95" t="s">
        <v>43</v>
      </c>
      <c r="B35" s="96">
        <v>0</v>
      </c>
      <c r="C35" s="97">
        <v>0</v>
      </c>
    </row>
    <row r="36" spans="1:3" ht="18.75" customHeight="1" x14ac:dyDescent="0.25">
      <c r="A36" s="95" t="s">
        <v>45</v>
      </c>
      <c r="B36" s="96">
        <v>0</v>
      </c>
      <c r="C36" s="97">
        <v>0</v>
      </c>
    </row>
    <row r="37" spans="1:3" ht="18.75" customHeight="1" x14ac:dyDescent="0.25">
      <c r="A37" s="95" t="s">
        <v>47</v>
      </c>
      <c r="B37" s="98">
        <v>13111313</v>
      </c>
      <c r="C37" s="102">
        <v>14794727.4</v>
      </c>
    </row>
    <row r="38" spans="1:3" ht="18.75" customHeight="1" x14ac:dyDescent="0.25">
      <c r="A38" s="95" t="s">
        <v>49</v>
      </c>
      <c r="B38" s="98">
        <v>36956712</v>
      </c>
      <c r="C38" s="99">
        <v>22601861.399999999</v>
      </c>
    </row>
    <row r="39" spans="1:3" ht="18.75" customHeight="1" x14ac:dyDescent="0.25">
      <c r="A39" s="95" t="s">
        <v>51</v>
      </c>
      <c r="B39" s="96">
        <v>0</v>
      </c>
      <c r="C39" s="97">
        <v>0</v>
      </c>
    </row>
    <row r="40" spans="1:3" ht="18.75" customHeight="1" x14ac:dyDescent="0.25">
      <c r="A40" s="95" t="s">
        <v>53</v>
      </c>
      <c r="B40" s="96">
        <v>0</v>
      </c>
      <c r="C40" s="97">
        <v>0</v>
      </c>
    </row>
    <row r="41" spans="1:3" ht="18.75" customHeight="1" x14ac:dyDescent="0.25">
      <c r="A41" s="95" t="s">
        <v>55</v>
      </c>
      <c r="B41" s="96">
        <v>0</v>
      </c>
      <c r="C41" s="97">
        <v>0</v>
      </c>
    </row>
    <row r="42" spans="1:3" ht="20.25" customHeight="1" x14ac:dyDescent="0.25">
      <c r="A42" s="95" t="s">
        <v>57</v>
      </c>
      <c r="B42" s="96">
        <v>0</v>
      </c>
      <c r="C42" s="97">
        <v>0</v>
      </c>
    </row>
    <row r="43" spans="1:3" ht="18.75" customHeight="1" x14ac:dyDescent="0.25">
      <c r="A43" s="103" t="s">
        <v>59</v>
      </c>
      <c r="B43" s="104">
        <v>0</v>
      </c>
      <c r="C43" s="105">
        <v>0</v>
      </c>
    </row>
    <row r="44" spans="1:3" ht="18.75" customHeight="1" x14ac:dyDescent="0.25">
      <c r="A44" s="95" t="s">
        <v>61</v>
      </c>
      <c r="B44" s="96">
        <v>0</v>
      </c>
      <c r="C44" s="97">
        <v>0</v>
      </c>
    </row>
    <row r="45" spans="1:3" ht="18.75" customHeight="1" x14ac:dyDescent="0.25">
      <c r="A45" s="95" t="s">
        <v>63</v>
      </c>
      <c r="B45" s="96">
        <v>0</v>
      </c>
      <c r="C45" s="97">
        <v>0</v>
      </c>
    </row>
    <row r="46" spans="1:3" ht="18.75" customHeight="1" x14ac:dyDescent="0.25">
      <c r="A46" s="95" t="s">
        <v>65</v>
      </c>
      <c r="B46" s="96">
        <v>0</v>
      </c>
      <c r="C46" s="97">
        <v>0</v>
      </c>
    </row>
    <row r="47" spans="1:3" ht="28.5" customHeight="1" x14ac:dyDescent="0.25">
      <c r="A47" s="103" t="s">
        <v>66</v>
      </c>
      <c r="B47" s="104">
        <v>0</v>
      </c>
      <c r="C47" s="105">
        <v>0</v>
      </c>
    </row>
    <row r="48" spans="1:3" ht="18.75" customHeight="1" x14ac:dyDescent="0.25">
      <c r="A48" s="95" t="s">
        <v>67</v>
      </c>
      <c r="B48" s="96">
        <v>0</v>
      </c>
      <c r="C48" s="97">
        <v>0</v>
      </c>
    </row>
    <row r="49" spans="1:3" ht="18.75" customHeight="1" x14ac:dyDescent="0.25">
      <c r="A49" s="95" t="s">
        <v>68</v>
      </c>
      <c r="B49" s="96">
        <v>0</v>
      </c>
      <c r="C49" s="97">
        <v>0</v>
      </c>
    </row>
    <row r="50" spans="1:3" ht="18.75" customHeight="1" x14ac:dyDescent="0.25">
      <c r="A50" s="95" t="s">
        <v>69</v>
      </c>
      <c r="B50" s="96">
        <v>0</v>
      </c>
      <c r="C50" s="97">
        <v>0</v>
      </c>
    </row>
    <row r="51" spans="1:3" ht="18.75" customHeight="1" x14ac:dyDescent="0.25">
      <c r="A51" s="95" t="s">
        <v>70</v>
      </c>
      <c r="B51" s="96">
        <v>0</v>
      </c>
      <c r="C51" s="97">
        <v>0</v>
      </c>
    </row>
    <row r="52" spans="1:3" ht="18.75" customHeight="1" x14ac:dyDescent="0.25">
      <c r="A52" s="95" t="s">
        <v>71</v>
      </c>
      <c r="B52" s="96">
        <v>0</v>
      </c>
      <c r="C52" s="97">
        <v>0</v>
      </c>
    </row>
    <row r="53" spans="1:3" ht="18.75" customHeight="1" x14ac:dyDescent="0.25">
      <c r="A53" s="92" t="s">
        <v>72</v>
      </c>
      <c r="B53" s="93">
        <f>SUM(B54:B61)</f>
        <v>8113154</v>
      </c>
      <c r="C53" s="94">
        <f>SUM(C54:C61)</f>
        <v>6275577</v>
      </c>
    </row>
    <row r="54" spans="1:3" ht="18.75" customHeight="1" x14ac:dyDescent="0.25">
      <c r="A54" s="95" t="s">
        <v>73</v>
      </c>
      <c r="B54" s="98">
        <v>8113154</v>
      </c>
      <c r="C54" s="99">
        <v>6275577</v>
      </c>
    </row>
    <row r="55" spans="1:3" ht="18.75" customHeight="1" x14ac:dyDescent="0.25">
      <c r="A55" s="95" t="s">
        <v>74</v>
      </c>
      <c r="B55" s="96">
        <v>0</v>
      </c>
      <c r="C55" s="97">
        <v>0</v>
      </c>
    </row>
    <row r="56" spans="1:3" ht="18.75" customHeight="1" x14ac:dyDescent="0.25">
      <c r="A56" s="95" t="s">
        <v>75</v>
      </c>
      <c r="B56" s="96">
        <v>0</v>
      </c>
      <c r="C56" s="97">
        <v>0</v>
      </c>
    </row>
    <row r="57" spans="1:3" ht="18.75" customHeight="1" x14ac:dyDescent="0.25">
      <c r="A57" s="95" t="s">
        <v>76</v>
      </c>
      <c r="B57" s="96">
        <v>0</v>
      </c>
      <c r="C57" s="97">
        <v>0</v>
      </c>
    </row>
    <row r="58" spans="1:3" ht="18.75" customHeight="1" x14ac:dyDescent="0.25">
      <c r="A58" s="95" t="s">
        <v>77</v>
      </c>
      <c r="B58" s="96">
        <v>0</v>
      </c>
      <c r="C58" s="97">
        <v>0</v>
      </c>
    </row>
    <row r="59" spans="1:3" ht="18.75" customHeight="1" x14ac:dyDescent="0.25">
      <c r="A59" s="95" t="s">
        <v>78</v>
      </c>
      <c r="B59" s="96">
        <v>0</v>
      </c>
      <c r="C59" s="97">
        <v>0</v>
      </c>
    </row>
    <row r="60" spans="1:3" ht="18.75" customHeight="1" x14ac:dyDescent="0.25">
      <c r="A60" s="103" t="s">
        <v>79</v>
      </c>
      <c r="B60" s="104">
        <v>0</v>
      </c>
      <c r="C60" s="105">
        <v>0</v>
      </c>
    </row>
    <row r="61" spans="1:3" ht="18.75" customHeight="1" x14ac:dyDescent="0.25">
      <c r="A61" s="95" t="s">
        <v>80</v>
      </c>
      <c r="B61" s="96">
        <v>0</v>
      </c>
      <c r="C61" s="97">
        <v>0</v>
      </c>
    </row>
    <row r="62" spans="1:3" ht="18.75" customHeight="1" x14ac:dyDescent="0.25">
      <c r="A62" s="92" t="s">
        <v>81</v>
      </c>
      <c r="B62" s="93">
        <f>+B29+B33+B53</f>
        <v>433049244.60000002</v>
      </c>
      <c r="C62" s="94">
        <f>+C29+C33+C53</f>
        <v>365418054.80000001</v>
      </c>
    </row>
    <row r="63" spans="1:3" ht="6" customHeight="1" x14ac:dyDescent="0.25">
      <c r="A63" s="106"/>
      <c r="B63" s="107"/>
      <c r="C63" s="108"/>
    </row>
    <row r="64" spans="1:3" ht="18.75" customHeight="1" x14ac:dyDescent="0.25">
      <c r="A64" s="109" t="s">
        <v>82</v>
      </c>
      <c r="B64" s="110">
        <f>+B26-B62</f>
        <v>-8100593.6000000238</v>
      </c>
      <c r="C64" s="111">
        <f>+C26-C62-0.51</f>
        <v>575869.68999998807</v>
      </c>
    </row>
    <row r="65" spans="1:3" ht="4.5" customHeight="1" x14ac:dyDescent="0.25">
      <c r="A65" s="32"/>
      <c r="B65" s="84"/>
      <c r="C65" s="84"/>
    </row>
    <row r="66" spans="1:3" ht="29.25" customHeight="1" x14ac:dyDescent="0.25">
      <c r="A66" s="85" t="s">
        <v>154</v>
      </c>
      <c r="B66" s="177" t="s">
        <v>3</v>
      </c>
      <c r="C66" s="178"/>
    </row>
    <row r="67" spans="1:3" ht="15" customHeight="1" x14ac:dyDescent="0.25">
      <c r="A67" s="86" t="s">
        <v>1</v>
      </c>
      <c r="B67" s="154" t="s">
        <v>0</v>
      </c>
      <c r="C67" s="179"/>
    </row>
    <row r="68" spans="1:3" ht="15" customHeight="1" x14ac:dyDescent="0.25">
      <c r="A68" s="87"/>
      <c r="B68" s="88"/>
      <c r="C68" s="89"/>
    </row>
    <row r="69" spans="1:3" ht="41.25" customHeight="1" x14ac:dyDescent="0.25">
      <c r="A69" s="174" t="s">
        <v>2</v>
      </c>
      <c r="B69" s="175"/>
      <c r="C69" s="176"/>
    </row>
    <row r="73" spans="1:3" ht="15" customHeight="1" x14ac:dyDescent="0.25">
      <c r="B73" s="149"/>
    </row>
  </sheetData>
  <mergeCells count="11">
    <mergeCell ref="B66:C66"/>
    <mergeCell ref="B67:C67"/>
    <mergeCell ref="A69:C69"/>
    <mergeCell ref="A8:C8"/>
    <mergeCell ref="A28:C28"/>
    <mergeCell ref="A27:C27"/>
    <mergeCell ref="A1:C1"/>
    <mergeCell ref="A2:C2"/>
    <mergeCell ref="A3:C3"/>
    <mergeCell ref="A4:C4"/>
    <mergeCell ref="A5:C5"/>
  </mergeCells>
  <printOptions horizontalCentered="1" verticalCentered="1"/>
  <pageMargins left="0.51181102362204722" right="0.51181102362204722" top="0.55118110236220474" bottom="0.55118110236220474" header="0.31496062992125984" footer="0.31496062992125984"/>
  <pageSetup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C2:K39"/>
  <sheetViews>
    <sheetView workbookViewId="0">
      <selection activeCell="A3" sqref="A3:C3"/>
    </sheetView>
  </sheetViews>
  <sheetFormatPr baseColWidth="10" defaultColWidth="9.140625" defaultRowHeight="15" x14ac:dyDescent="0.25"/>
  <cols>
    <col min="1" max="2" width="1.7109375" customWidth="1"/>
    <col min="3" max="3" width="10.28515625" customWidth="1"/>
    <col min="4" max="4" width="38.7109375" customWidth="1"/>
    <col min="5" max="5" width="10.42578125" customWidth="1"/>
    <col min="6" max="6" width="18" bestFit="1" customWidth="1"/>
    <col min="7" max="7" width="16.28515625" bestFit="1" customWidth="1"/>
    <col min="8" max="8" width="10.5703125" customWidth="1"/>
    <col min="9" max="9" width="13.140625" customWidth="1"/>
  </cols>
  <sheetData>
    <row r="2" spans="3:8" x14ac:dyDescent="0.25">
      <c r="C2" s="214"/>
      <c r="D2" s="215" t="s">
        <v>4</v>
      </c>
      <c r="E2" s="215"/>
      <c r="F2" s="215"/>
      <c r="G2" s="215"/>
      <c r="H2" s="216"/>
    </row>
    <row r="3" spans="3:8" x14ac:dyDescent="0.25">
      <c r="C3" s="214"/>
      <c r="D3" s="215" t="s">
        <v>158</v>
      </c>
      <c r="E3" s="215"/>
      <c r="F3" s="215"/>
      <c r="G3" s="215"/>
      <c r="H3" s="216"/>
    </row>
    <row r="4" spans="3:8" x14ac:dyDescent="0.25">
      <c r="C4" s="214"/>
      <c r="D4" s="215" t="s">
        <v>159</v>
      </c>
      <c r="E4" s="215"/>
      <c r="F4" s="215"/>
      <c r="G4" s="215"/>
      <c r="H4" s="216"/>
    </row>
    <row r="5" spans="3:8" x14ac:dyDescent="0.25">
      <c r="C5" s="217"/>
      <c r="D5" s="218" t="s">
        <v>160</v>
      </c>
      <c r="E5" s="218"/>
      <c r="F5" s="218"/>
      <c r="G5" s="218"/>
      <c r="H5" s="219"/>
    </row>
    <row r="6" spans="3:8" x14ac:dyDescent="0.25">
      <c r="C6" s="217"/>
      <c r="D6" s="218" t="s">
        <v>161</v>
      </c>
      <c r="E6" s="218"/>
      <c r="F6" s="218"/>
      <c r="G6" s="218"/>
      <c r="H6" s="219"/>
    </row>
    <row r="7" spans="3:8" ht="15.75" thickBot="1" x14ac:dyDescent="0.3"/>
    <row r="8" spans="3:8" ht="15.75" thickTop="1" x14ac:dyDescent="0.25">
      <c r="D8" s="220" t="s">
        <v>28</v>
      </c>
      <c r="E8" s="221"/>
      <c r="F8" s="222"/>
      <c r="G8" s="223">
        <f>+F10</f>
        <v>81556264.689999998</v>
      </c>
      <c r="H8" s="224"/>
    </row>
    <row r="9" spans="3:8" x14ac:dyDescent="0.25">
      <c r="D9" s="225"/>
      <c r="E9" s="226"/>
      <c r="F9" s="226"/>
      <c r="G9" s="227"/>
      <c r="H9" s="214"/>
    </row>
    <row r="10" spans="3:8" x14ac:dyDescent="0.25">
      <c r="D10" s="228" t="s">
        <v>162</v>
      </c>
      <c r="E10" s="229"/>
      <c r="F10" s="230">
        <v>81556264.689999998</v>
      </c>
      <c r="G10" s="231"/>
      <c r="H10" s="232"/>
    </row>
    <row r="11" spans="3:8" x14ac:dyDescent="0.25">
      <c r="D11" s="225"/>
      <c r="E11" s="226"/>
      <c r="F11" s="226"/>
      <c r="G11" s="227"/>
      <c r="H11" s="214"/>
    </row>
    <row r="12" spans="3:8" x14ac:dyDescent="0.25">
      <c r="D12" s="233" t="s">
        <v>163</v>
      </c>
      <c r="E12" s="234"/>
      <c r="F12" s="235"/>
      <c r="G12" s="236">
        <f>+G8</f>
        <v>81556264.689999998</v>
      </c>
      <c r="H12" s="237"/>
    </row>
    <row r="13" spans="3:8" x14ac:dyDescent="0.25">
      <c r="D13" s="225"/>
      <c r="E13" s="226"/>
      <c r="F13" s="226"/>
      <c r="G13" s="227"/>
      <c r="H13" s="214"/>
    </row>
    <row r="14" spans="3:8" x14ac:dyDescent="0.25">
      <c r="D14" s="225"/>
      <c r="E14" s="226"/>
      <c r="F14" s="226"/>
      <c r="G14" s="227"/>
      <c r="H14" s="214"/>
    </row>
    <row r="15" spans="3:8" x14ac:dyDescent="0.25">
      <c r="D15" s="233" t="s">
        <v>164</v>
      </c>
      <c r="E15" s="234"/>
      <c r="F15" s="235"/>
      <c r="G15" s="236">
        <f>SUM(F18:F20)</f>
        <v>81419350.000000045</v>
      </c>
      <c r="H15" s="237"/>
    </row>
    <row r="16" spans="3:8" x14ac:dyDescent="0.25">
      <c r="D16" s="238"/>
      <c r="E16" s="239"/>
      <c r="F16" s="239"/>
      <c r="G16" s="240"/>
      <c r="H16" s="241"/>
    </row>
    <row r="17" spans="4:11" x14ac:dyDescent="0.25">
      <c r="D17" s="228" t="s">
        <v>165</v>
      </c>
      <c r="E17" s="229"/>
      <c r="F17" s="230"/>
      <c r="G17" s="231"/>
      <c r="H17" s="232"/>
    </row>
    <row r="18" spans="4:11" x14ac:dyDescent="0.25">
      <c r="D18" s="228" t="s">
        <v>166</v>
      </c>
      <c r="E18" s="229"/>
      <c r="F18" s="230">
        <v>79526709.660000041</v>
      </c>
      <c r="G18" s="231"/>
      <c r="H18" s="232"/>
    </row>
    <row r="19" spans="4:11" x14ac:dyDescent="0.25">
      <c r="D19" s="228" t="s">
        <v>167</v>
      </c>
      <c r="E19" s="229"/>
      <c r="F19" s="242">
        <v>400464.84</v>
      </c>
      <c r="G19" s="231"/>
      <c r="H19" s="232"/>
    </row>
    <row r="20" spans="4:11" ht="15.75" thickBot="1" x14ac:dyDescent="0.3">
      <c r="D20" s="243" t="s">
        <v>168</v>
      </c>
      <c r="E20" s="244"/>
      <c r="F20" s="245">
        <v>1492175.5</v>
      </c>
      <c r="G20" s="246"/>
      <c r="H20" s="232"/>
    </row>
    <row r="21" spans="4:11" ht="15.75" thickTop="1" x14ac:dyDescent="0.25"/>
    <row r="22" spans="4:11" ht="15.75" thickBot="1" x14ac:dyDescent="0.3"/>
    <row r="23" spans="4:11" ht="16.5" thickTop="1" thickBot="1" x14ac:dyDescent="0.3">
      <c r="D23" s="247" t="s">
        <v>169</v>
      </c>
      <c r="E23" s="248"/>
      <c r="F23" s="249"/>
      <c r="G23" s="250">
        <f>+G12-G15</f>
        <v>136914.68999995291</v>
      </c>
      <c r="H23" s="251"/>
    </row>
    <row r="24" spans="4:11" ht="15.75" thickTop="1" x14ac:dyDescent="0.25"/>
    <row r="27" spans="4:11" x14ac:dyDescent="0.25">
      <c r="D27" s="252"/>
      <c r="F27" s="253"/>
      <c r="G27" s="253"/>
      <c r="H27" s="232"/>
    </row>
    <row r="28" spans="4:11" x14ac:dyDescent="0.25">
      <c r="D28" s="254" t="s">
        <v>170</v>
      </c>
      <c r="E28" s="255"/>
      <c r="F28" s="256" t="s">
        <v>3</v>
      </c>
      <c r="G28" s="256"/>
      <c r="H28" s="216"/>
      <c r="I28" s="257"/>
    </row>
    <row r="29" spans="4:11" x14ac:dyDescent="0.25">
      <c r="D29" s="254" t="s">
        <v>171</v>
      </c>
      <c r="E29" s="255"/>
      <c r="F29" s="256" t="s">
        <v>0</v>
      </c>
      <c r="G29" s="256"/>
    </row>
    <row r="32" spans="4:11" x14ac:dyDescent="0.25">
      <c r="D32" s="257"/>
      <c r="E32" s="257"/>
      <c r="G32" s="258"/>
      <c r="H32" s="258"/>
      <c r="I32" s="258"/>
      <c r="J32" s="258"/>
      <c r="K32" s="258"/>
    </row>
    <row r="39" spans="10:10" x14ac:dyDescent="0.25">
      <c r="J39" s="257"/>
    </row>
  </sheetData>
  <mergeCells count="10">
    <mergeCell ref="F27:G27"/>
    <mergeCell ref="F28:G28"/>
    <mergeCell ref="F29:G29"/>
    <mergeCell ref="G32:K32"/>
    <mergeCell ref="D2:G2"/>
    <mergeCell ref="D3:G3"/>
    <mergeCell ref="D4:G4"/>
    <mergeCell ref="D5:G5"/>
    <mergeCell ref="D6:G6"/>
    <mergeCell ref="D23:F23"/>
  </mergeCells>
  <printOptions horizontalCentered="1"/>
  <pageMargins left="0.70866141732283472" right="0.70866141732283472"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pageSetUpPr fitToPage="1"/>
  </sheetPr>
  <dimension ref="B2:O307"/>
  <sheetViews>
    <sheetView showGridLines="0" topLeftCell="A13" zoomScale="64" zoomScaleNormal="64" zoomScaleSheetLayoutView="120" zoomScalePageLayoutView="80" workbookViewId="0">
      <selection activeCell="A3" sqref="A3:C3"/>
    </sheetView>
  </sheetViews>
  <sheetFormatPr baseColWidth="10" defaultRowHeight="12.75" x14ac:dyDescent="0.2"/>
  <cols>
    <col min="1" max="1" width="2.7109375" style="260" customWidth="1"/>
    <col min="2" max="2" width="8.28515625" style="260" customWidth="1"/>
    <col min="3" max="3" width="30.7109375" style="260" customWidth="1"/>
    <col min="4" max="4" width="43.7109375" style="260" customWidth="1"/>
    <col min="5" max="11" width="33" style="260" customWidth="1"/>
    <col min="12" max="12" width="2.7109375" style="260" customWidth="1"/>
    <col min="13" max="13" width="14.140625" style="260" customWidth="1"/>
    <col min="14" max="16384" width="11.42578125" style="260"/>
  </cols>
  <sheetData>
    <row r="2" spans="2:13" ht="80.25" customHeight="1" x14ac:dyDescent="0.2">
      <c r="B2" s="259" t="s">
        <v>172</v>
      </c>
      <c r="C2" s="259"/>
      <c r="D2" s="259"/>
      <c r="E2" s="259"/>
      <c r="F2" s="259"/>
      <c r="G2" s="259"/>
      <c r="H2" s="259"/>
      <c r="I2" s="259"/>
      <c r="J2" s="259"/>
      <c r="K2" s="259"/>
    </row>
    <row r="3" spans="2:13" ht="68.25" customHeight="1" x14ac:dyDescent="0.2">
      <c r="B3" s="259"/>
      <c r="C3" s="259"/>
      <c r="D3" s="259"/>
      <c r="E3" s="259"/>
      <c r="F3" s="259"/>
      <c r="G3" s="259"/>
      <c r="H3" s="259"/>
      <c r="I3" s="259"/>
      <c r="J3" s="259"/>
      <c r="K3" s="259"/>
    </row>
    <row r="4" spans="2:13" ht="5.25" customHeight="1" x14ac:dyDescent="0.4">
      <c r="B4" s="261"/>
      <c r="C4" s="261"/>
      <c r="D4" s="261"/>
      <c r="E4" s="261"/>
      <c r="F4" s="261"/>
      <c r="G4" s="261"/>
      <c r="H4" s="261"/>
      <c r="I4" s="261"/>
      <c r="J4" s="261"/>
      <c r="K4" s="261"/>
    </row>
    <row r="5" spans="2:13" ht="16.5" customHeight="1" x14ac:dyDescent="0.25">
      <c r="I5" s="262" t="s">
        <v>173</v>
      </c>
      <c r="J5" s="262"/>
      <c r="K5" s="262"/>
    </row>
    <row r="6" spans="2:13" ht="7.5" customHeight="1" x14ac:dyDescent="0.25">
      <c r="B6" s="263"/>
      <c r="C6" s="263"/>
      <c r="D6" s="263"/>
      <c r="E6" s="263"/>
      <c r="F6" s="263"/>
      <c r="G6" s="263"/>
      <c r="H6" s="263"/>
    </row>
    <row r="7" spans="2:13" s="267" customFormat="1" ht="27.75" customHeight="1" x14ac:dyDescent="0.2">
      <c r="B7" s="264" t="s">
        <v>174</v>
      </c>
      <c r="C7" s="265"/>
      <c r="D7" s="265"/>
      <c r="E7" s="264" t="s">
        <v>175</v>
      </c>
      <c r="F7" s="266"/>
      <c r="G7" s="264" t="s">
        <v>176</v>
      </c>
      <c r="H7" s="266"/>
      <c r="I7" s="264" t="s">
        <v>177</v>
      </c>
      <c r="J7" s="265"/>
      <c r="K7" s="266"/>
    </row>
    <row r="8" spans="2:13" s="267" customFormat="1" ht="30.75" customHeight="1" x14ac:dyDescent="0.2">
      <c r="B8" s="268" t="s">
        <v>178</v>
      </c>
      <c r="C8" s="269"/>
      <c r="D8" s="270" t="s">
        <v>179</v>
      </c>
      <c r="E8" s="271" t="s">
        <v>180</v>
      </c>
      <c r="F8" s="270">
        <v>2016</v>
      </c>
      <c r="G8" s="271" t="s">
        <v>181</v>
      </c>
      <c r="H8" s="272">
        <v>38</v>
      </c>
      <c r="I8" s="271" t="s">
        <v>182</v>
      </c>
      <c r="J8" s="273" t="s">
        <v>183</v>
      </c>
      <c r="K8" s="274"/>
    </row>
    <row r="9" spans="2:13" ht="53.25" customHeight="1" x14ac:dyDescent="0.2">
      <c r="B9" s="268" t="s">
        <v>184</v>
      </c>
      <c r="C9" s="269"/>
      <c r="D9" s="270" t="s">
        <v>185</v>
      </c>
      <c r="E9" s="271" t="s">
        <v>186</v>
      </c>
      <c r="F9" s="270" t="s">
        <v>187</v>
      </c>
      <c r="G9" s="271" t="s">
        <v>188</v>
      </c>
      <c r="H9" s="272" t="s">
        <v>189</v>
      </c>
      <c r="I9" s="271" t="s">
        <v>190</v>
      </c>
      <c r="J9" s="275" t="s">
        <v>191</v>
      </c>
      <c r="K9" s="274"/>
    </row>
    <row r="10" spans="2:13" ht="30.75" customHeight="1" x14ac:dyDescent="0.2">
      <c r="B10" s="268" t="s">
        <v>192</v>
      </c>
      <c r="C10" s="269"/>
      <c r="D10" s="276">
        <v>44567</v>
      </c>
      <c r="E10" s="277"/>
      <c r="F10" s="278"/>
      <c r="G10" s="271" t="s">
        <v>193</v>
      </c>
      <c r="H10" s="279" t="s">
        <v>194</v>
      </c>
      <c r="I10" s="280" t="s">
        <v>195</v>
      </c>
      <c r="J10" s="281" t="s">
        <v>196</v>
      </c>
      <c r="K10" s="282"/>
    </row>
    <row r="12" spans="2:13" ht="24.75" customHeight="1" x14ac:dyDescent="0.3">
      <c r="B12" s="283" t="s">
        <v>197</v>
      </c>
      <c r="C12" s="284"/>
      <c r="D12" s="284"/>
      <c r="E12" s="284"/>
      <c r="F12" s="284"/>
      <c r="G12" s="284"/>
      <c r="H12" s="284"/>
      <c r="I12" s="284"/>
      <c r="J12" s="284"/>
      <c r="K12" s="285"/>
    </row>
    <row r="13" spans="2:13" s="287" customFormat="1" ht="40.5" customHeight="1" x14ac:dyDescent="0.2">
      <c r="B13" s="286" t="s">
        <v>198</v>
      </c>
      <c r="C13" s="286" t="s">
        <v>199</v>
      </c>
      <c r="D13" s="286" t="s">
        <v>200</v>
      </c>
      <c r="E13" s="286" t="s">
        <v>201</v>
      </c>
      <c r="F13" s="286" t="s">
        <v>202</v>
      </c>
      <c r="G13" s="286" t="s">
        <v>203</v>
      </c>
      <c r="H13" s="286" t="s">
        <v>204</v>
      </c>
      <c r="I13" s="286" t="s">
        <v>205</v>
      </c>
      <c r="J13" s="286" t="s">
        <v>206</v>
      </c>
      <c r="K13" s="286" t="s">
        <v>207</v>
      </c>
    </row>
    <row r="14" spans="2:13" ht="38.25" customHeight="1" x14ac:dyDescent="0.2">
      <c r="B14" s="288">
        <v>1</v>
      </c>
      <c r="C14" s="289" t="s">
        <v>208</v>
      </c>
      <c r="D14" s="289">
        <v>251</v>
      </c>
      <c r="E14" s="290">
        <v>120000</v>
      </c>
      <c r="F14" s="290">
        <v>57793.2</v>
      </c>
      <c r="G14" s="290">
        <v>57793.2</v>
      </c>
      <c r="H14" s="290">
        <v>57793.2</v>
      </c>
      <c r="I14" s="290">
        <v>57793.2</v>
      </c>
      <c r="J14" s="290">
        <v>57793.2</v>
      </c>
      <c r="K14" s="290">
        <v>57793.2</v>
      </c>
    </row>
    <row r="15" spans="2:13" ht="38.25" customHeight="1" x14ac:dyDescent="0.2">
      <c r="B15" s="288">
        <v>2</v>
      </c>
      <c r="C15" s="289" t="s">
        <v>208</v>
      </c>
      <c r="D15" s="289">
        <v>255</v>
      </c>
      <c r="E15" s="290">
        <v>0</v>
      </c>
      <c r="F15" s="290">
        <v>37394.199999999997</v>
      </c>
      <c r="G15" s="290">
        <v>37394.199999999997</v>
      </c>
      <c r="H15" s="290">
        <v>37394.199999999997</v>
      </c>
      <c r="I15" s="290">
        <v>37394.199999999997</v>
      </c>
      <c r="J15" s="290">
        <v>37394.199999999997</v>
      </c>
      <c r="K15" s="290">
        <v>37394.199999999997</v>
      </c>
    </row>
    <row r="16" spans="2:13" ht="38.25" customHeight="1" x14ac:dyDescent="0.2">
      <c r="B16" s="288">
        <v>3</v>
      </c>
      <c r="C16" s="289" t="s">
        <v>208</v>
      </c>
      <c r="D16" s="289">
        <v>259</v>
      </c>
      <c r="E16" s="290">
        <v>125000</v>
      </c>
      <c r="F16" s="290">
        <v>4981.2700000000004</v>
      </c>
      <c r="G16" s="290">
        <v>4981.2700000000004</v>
      </c>
      <c r="H16" s="290">
        <v>4981.2700000000004</v>
      </c>
      <c r="I16" s="290">
        <v>4981.2700000000004</v>
      </c>
      <c r="J16" s="290">
        <v>4981.2700000000004</v>
      </c>
      <c r="K16" s="290">
        <v>4981.2700000000004</v>
      </c>
      <c r="M16" s="291"/>
    </row>
    <row r="17" spans="2:13" ht="38.25" customHeight="1" x14ac:dyDescent="0.2">
      <c r="B17" s="288">
        <v>4</v>
      </c>
      <c r="C17" s="289" t="s">
        <v>208</v>
      </c>
      <c r="D17" s="289">
        <v>275</v>
      </c>
      <c r="E17" s="290">
        <v>0</v>
      </c>
      <c r="F17" s="290">
        <v>1248.1600000000001</v>
      </c>
      <c r="G17" s="290">
        <v>1248.1600000000001</v>
      </c>
      <c r="H17" s="290">
        <v>1248.1600000000001</v>
      </c>
      <c r="I17" s="290">
        <v>1248.1600000000001</v>
      </c>
      <c r="J17" s="290">
        <v>1248.1600000000001</v>
      </c>
      <c r="K17" s="290">
        <v>1248.1600000000001</v>
      </c>
      <c r="M17" s="291"/>
    </row>
    <row r="18" spans="2:13" ht="38.25" customHeight="1" x14ac:dyDescent="0.2">
      <c r="B18" s="288">
        <v>5</v>
      </c>
      <c r="C18" s="289" t="s">
        <v>208</v>
      </c>
      <c r="D18" s="289">
        <v>291</v>
      </c>
      <c r="E18" s="290">
        <v>0</v>
      </c>
      <c r="F18" s="290">
        <v>881.6</v>
      </c>
      <c r="G18" s="290">
        <v>881.6</v>
      </c>
      <c r="H18" s="290">
        <v>881.6</v>
      </c>
      <c r="I18" s="290">
        <v>881.6</v>
      </c>
      <c r="J18" s="290">
        <v>881.6</v>
      </c>
      <c r="K18" s="290">
        <v>881.6</v>
      </c>
      <c r="M18" s="291"/>
    </row>
    <row r="19" spans="2:13" ht="38.25" customHeight="1" x14ac:dyDescent="0.2">
      <c r="B19" s="288">
        <v>6</v>
      </c>
      <c r="C19" s="289" t="s">
        <v>208</v>
      </c>
      <c r="D19" s="289">
        <v>299</v>
      </c>
      <c r="E19" s="290">
        <v>10000</v>
      </c>
      <c r="F19" s="290">
        <v>116</v>
      </c>
      <c r="G19" s="290">
        <v>116</v>
      </c>
      <c r="H19" s="290">
        <v>116</v>
      </c>
      <c r="I19" s="290">
        <v>116</v>
      </c>
      <c r="J19" s="290">
        <v>116</v>
      </c>
      <c r="K19" s="290">
        <v>116</v>
      </c>
      <c r="M19" s="291"/>
    </row>
    <row r="20" spans="2:13" ht="38.25" customHeight="1" x14ac:dyDescent="0.2">
      <c r="B20" s="288">
        <v>7</v>
      </c>
      <c r="C20" s="289" t="s">
        <v>208</v>
      </c>
      <c r="D20" s="289">
        <v>327</v>
      </c>
      <c r="E20" s="290">
        <v>0</v>
      </c>
      <c r="F20" s="290">
        <f>1508+149365.27</f>
        <v>150873.26999999999</v>
      </c>
      <c r="G20" s="292">
        <f t="shared" ref="G20:K20" si="0">1508+149365.27</f>
        <v>150873.26999999999</v>
      </c>
      <c r="H20" s="292">
        <f t="shared" si="0"/>
        <v>150873.26999999999</v>
      </c>
      <c r="I20" s="292">
        <f t="shared" si="0"/>
        <v>150873.26999999999</v>
      </c>
      <c r="J20" s="292">
        <f t="shared" si="0"/>
        <v>150873.26999999999</v>
      </c>
      <c r="K20" s="292">
        <f t="shared" si="0"/>
        <v>150873.26999999999</v>
      </c>
      <c r="M20" s="291"/>
    </row>
    <row r="21" spans="2:13" ht="38.25" customHeight="1" x14ac:dyDescent="0.2">
      <c r="B21" s="288">
        <v>8</v>
      </c>
      <c r="C21" s="293" t="s">
        <v>208</v>
      </c>
      <c r="D21" s="289">
        <v>331</v>
      </c>
      <c r="E21" s="290">
        <v>0</v>
      </c>
      <c r="F21" s="290">
        <v>24940</v>
      </c>
      <c r="G21" s="290">
        <v>24940</v>
      </c>
      <c r="H21" s="292">
        <v>24940</v>
      </c>
      <c r="I21" s="292">
        <v>24940</v>
      </c>
      <c r="J21" s="292">
        <v>24940</v>
      </c>
      <c r="K21" s="292">
        <v>24940</v>
      </c>
      <c r="M21" s="291"/>
    </row>
    <row r="22" spans="2:13" ht="38.25" customHeight="1" x14ac:dyDescent="0.2">
      <c r="B22" s="294">
        <v>9</v>
      </c>
      <c r="C22" s="289" t="s">
        <v>208</v>
      </c>
      <c r="D22" s="289">
        <v>333</v>
      </c>
      <c r="E22" s="290">
        <v>0</v>
      </c>
      <c r="F22" s="292">
        <v>39440</v>
      </c>
      <c r="G22" s="292">
        <v>39440</v>
      </c>
      <c r="H22" s="290">
        <v>39440</v>
      </c>
      <c r="I22" s="290">
        <v>39440</v>
      </c>
      <c r="J22" s="290">
        <v>39440</v>
      </c>
      <c r="K22" s="290">
        <v>39440</v>
      </c>
      <c r="M22" s="291"/>
    </row>
    <row r="23" spans="2:13" ht="38.25" customHeight="1" x14ac:dyDescent="0.2">
      <c r="B23" s="294">
        <v>10</v>
      </c>
      <c r="C23" s="289" t="s">
        <v>208</v>
      </c>
      <c r="D23" s="289">
        <v>334</v>
      </c>
      <c r="E23" s="290">
        <v>60000</v>
      </c>
      <c r="F23" s="292">
        <f>22769.4+3300</f>
        <v>26069.4</v>
      </c>
      <c r="G23" s="292">
        <f>22769.4+3300</f>
        <v>26069.4</v>
      </c>
      <c r="H23" s="290">
        <f>22769.4+3300-301.6</f>
        <v>25767.800000000003</v>
      </c>
      <c r="I23" s="292">
        <f t="shared" ref="I23:K23" si="1">22769.4+3300-301.6</f>
        <v>25767.800000000003</v>
      </c>
      <c r="J23" s="292">
        <f t="shared" si="1"/>
        <v>25767.800000000003</v>
      </c>
      <c r="K23" s="292">
        <f t="shared" si="1"/>
        <v>25767.800000000003</v>
      </c>
      <c r="M23" s="291"/>
    </row>
    <row r="24" spans="2:13" ht="38.25" customHeight="1" x14ac:dyDescent="0.2">
      <c r="B24" s="294">
        <v>11</v>
      </c>
      <c r="C24" s="293" t="s">
        <v>208</v>
      </c>
      <c r="D24" s="289">
        <v>336</v>
      </c>
      <c r="E24" s="292">
        <v>0</v>
      </c>
      <c r="F24" s="292">
        <v>35740</v>
      </c>
      <c r="G24" s="292">
        <v>35740</v>
      </c>
      <c r="H24" s="292">
        <v>35740</v>
      </c>
      <c r="I24" s="292">
        <v>35740</v>
      </c>
      <c r="J24" s="292">
        <v>35740</v>
      </c>
      <c r="K24" s="292">
        <v>35740</v>
      </c>
      <c r="M24" s="295"/>
    </row>
    <row r="25" spans="2:13" ht="38.25" customHeight="1" x14ac:dyDescent="0.2">
      <c r="B25" s="294">
        <v>12</v>
      </c>
      <c r="C25" s="293" t="s">
        <v>208</v>
      </c>
      <c r="D25" s="289">
        <v>338</v>
      </c>
      <c r="E25" s="292">
        <v>90000</v>
      </c>
      <c r="F25" s="292">
        <v>0</v>
      </c>
      <c r="G25" s="292">
        <v>0</v>
      </c>
      <c r="H25" s="292">
        <v>0</v>
      </c>
      <c r="I25" s="292">
        <v>0</v>
      </c>
      <c r="J25" s="292">
        <v>0</v>
      </c>
      <c r="K25" s="292">
        <v>0</v>
      </c>
      <c r="M25" s="295"/>
    </row>
    <row r="26" spans="2:13" ht="38.25" customHeight="1" x14ac:dyDescent="0.2">
      <c r="B26" s="294">
        <v>13</v>
      </c>
      <c r="C26" s="293" t="s">
        <v>208</v>
      </c>
      <c r="D26" s="289">
        <v>339</v>
      </c>
      <c r="E26" s="292">
        <v>60000</v>
      </c>
      <c r="F26" s="292">
        <f>40497.2+59726.13</f>
        <v>100223.32999999999</v>
      </c>
      <c r="G26" s="292">
        <f>40497.2+59726.13</f>
        <v>100223.32999999999</v>
      </c>
      <c r="H26" s="292">
        <f>40497.2+59726.13</f>
        <v>100223.32999999999</v>
      </c>
      <c r="I26" s="292">
        <f t="shared" ref="I26:K26" si="2">40497.2+59726.13</f>
        <v>100223.32999999999</v>
      </c>
      <c r="J26" s="292">
        <f t="shared" si="2"/>
        <v>100223.32999999999</v>
      </c>
      <c r="K26" s="292">
        <f t="shared" si="2"/>
        <v>100223.32999999999</v>
      </c>
      <c r="M26" s="295"/>
    </row>
    <row r="27" spans="2:13" ht="38.25" customHeight="1" x14ac:dyDescent="0.2">
      <c r="B27" s="294">
        <v>14</v>
      </c>
      <c r="C27" s="293" t="s">
        <v>208</v>
      </c>
      <c r="D27" s="289">
        <v>361</v>
      </c>
      <c r="E27" s="292">
        <v>80000</v>
      </c>
      <c r="F27" s="292">
        <v>0</v>
      </c>
      <c r="G27" s="292">
        <v>0</v>
      </c>
      <c r="H27" s="292">
        <v>0</v>
      </c>
      <c r="I27" s="292">
        <v>0</v>
      </c>
      <c r="J27" s="292">
        <v>0</v>
      </c>
      <c r="K27" s="292">
        <v>0</v>
      </c>
      <c r="M27" s="295"/>
    </row>
    <row r="28" spans="2:13" ht="38.25" customHeight="1" x14ac:dyDescent="0.2">
      <c r="B28" s="294">
        <v>15</v>
      </c>
      <c r="C28" s="293" t="s">
        <v>208</v>
      </c>
      <c r="D28" s="289">
        <v>371</v>
      </c>
      <c r="E28" s="292">
        <v>150000</v>
      </c>
      <c r="F28" s="292">
        <v>23775</v>
      </c>
      <c r="G28" s="292">
        <v>23775</v>
      </c>
      <c r="H28" s="292">
        <v>23775</v>
      </c>
      <c r="I28" s="292">
        <v>23775</v>
      </c>
      <c r="J28" s="292">
        <v>23775</v>
      </c>
      <c r="K28" s="292">
        <v>23775</v>
      </c>
      <c r="M28" s="295"/>
    </row>
    <row r="29" spans="2:13" ht="38.25" customHeight="1" x14ac:dyDescent="0.2">
      <c r="B29" s="294">
        <v>16</v>
      </c>
      <c r="C29" s="293" t="s">
        <v>208</v>
      </c>
      <c r="D29" s="289">
        <v>372</v>
      </c>
      <c r="E29" s="292">
        <v>0</v>
      </c>
      <c r="F29" s="292">
        <v>0</v>
      </c>
      <c r="G29" s="292">
        <v>0</v>
      </c>
      <c r="H29" s="292">
        <v>0</v>
      </c>
      <c r="I29" s="292">
        <v>0</v>
      </c>
      <c r="J29" s="292">
        <v>0</v>
      </c>
      <c r="K29" s="292">
        <v>0</v>
      </c>
      <c r="M29" s="295"/>
    </row>
    <row r="30" spans="2:13" ht="38.25" customHeight="1" x14ac:dyDescent="0.2">
      <c r="B30" s="294">
        <v>17</v>
      </c>
      <c r="C30" s="293" t="s">
        <v>208</v>
      </c>
      <c r="D30" s="289">
        <v>375</v>
      </c>
      <c r="E30" s="292">
        <v>90000</v>
      </c>
      <c r="F30" s="292">
        <v>30897.29</v>
      </c>
      <c r="G30" s="292">
        <v>30897.29</v>
      </c>
      <c r="H30" s="292">
        <v>30897.29</v>
      </c>
      <c r="I30" s="292">
        <v>30897.29</v>
      </c>
      <c r="J30" s="292">
        <v>30897.29</v>
      </c>
      <c r="K30" s="292">
        <v>30897.29</v>
      </c>
      <c r="M30" s="295"/>
    </row>
    <row r="31" spans="2:13" ht="38.25" customHeight="1" x14ac:dyDescent="0.2">
      <c r="B31" s="294">
        <v>18</v>
      </c>
      <c r="C31" s="293" t="s">
        <v>208</v>
      </c>
      <c r="D31" s="289">
        <v>376</v>
      </c>
      <c r="E31" s="292">
        <v>0</v>
      </c>
      <c r="F31" s="292">
        <v>20580.82</v>
      </c>
      <c r="G31" s="292">
        <v>20580.82</v>
      </c>
      <c r="H31" s="292">
        <v>20580.82</v>
      </c>
      <c r="I31" s="292">
        <v>20580.82</v>
      </c>
      <c r="J31" s="292">
        <v>20580.82</v>
      </c>
      <c r="K31" s="292">
        <v>20580.82</v>
      </c>
      <c r="M31" s="295"/>
    </row>
    <row r="32" spans="2:13" ht="38.25" customHeight="1" x14ac:dyDescent="0.2">
      <c r="B32" s="294">
        <v>19</v>
      </c>
      <c r="C32" s="293" t="s">
        <v>208</v>
      </c>
      <c r="D32" s="289">
        <v>378</v>
      </c>
      <c r="E32" s="292">
        <v>0</v>
      </c>
      <c r="F32" s="292">
        <f>80453-3057.27-4600</f>
        <v>72795.73</v>
      </c>
      <c r="G32" s="292">
        <f>80453-3057.27-4600</f>
        <v>72795.73</v>
      </c>
      <c r="H32" s="292">
        <v>48584.28</v>
      </c>
      <c r="I32" s="292">
        <v>48584.28</v>
      </c>
      <c r="J32" s="292">
        <v>48584.28</v>
      </c>
      <c r="K32" s="292">
        <v>48584.28</v>
      </c>
      <c r="M32" s="295"/>
    </row>
    <row r="33" spans="2:13" ht="38.25" customHeight="1" x14ac:dyDescent="0.2">
      <c r="B33" s="294">
        <v>20</v>
      </c>
      <c r="C33" s="293" t="s">
        <v>208</v>
      </c>
      <c r="D33" s="289">
        <v>383</v>
      </c>
      <c r="E33" s="292">
        <v>0</v>
      </c>
      <c r="F33" s="292">
        <v>19254.52</v>
      </c>
      <c r="G33" s="292">
        <v>19254.52</v>
      </c>
      <c r="H33" s="292">
        <v>19254.52</v>
      </c>
      <c r="I33" s="292">
        <v>19254.52</v>
      </c>
      <c r="J33" s="292">
        <v>19254.52</v>
      </c>
      <c r="K33" s="292">
        <v>19254.52</v>
      </c>
      <c r="M33" s="295"/>
    </row>
    <row r="34" spans="2:13" ht="38.25" customHeight="1" x14ac:dyDescent="0.2">
      <c r="B34" s="294">
        <v>21</v>
      </c>
      <c r="C34" s="293" t="s">
        <v>208</v>
      </c>
      <c r="D34" s="289">
        <v>442</v>
      </c>
      <c r="E34" s="292">
        <v>350000</v>
      </c>
      <c r="F34" s="292">
        <f>235646+80733.8+4600</f>
        <v>320979.8</v>
      </c>
      <c r="G34" s="292">
        <f>235646+80733.8+4600</f>
        <v>320979.8</v>
      </c>
      <c r="H34" s="292">
        <f>235646+80733.8+4600</f>
        <v>320979.8</v>
      </c>
      <c r="I34" s="292">
        <f t="shared" ref="I34:K34" si="3">235646+80733.8+4600</f>
        <v>320979.8</v>
      </c>
      <c r="J34" s="292">
        <f t="shared" si="3"/>
        <v>320979.8</v>
      </c>
      <c r="K34" s="292">
        <f t="shared" si="3"/>
        <v>320979.8</v>
      </c>
      <c r="M34" s="295"/>
    </row>
    <row r="35" spans="2:13" ht="38.25" customHeight="1" x14ac:dyDescent="0.2">
      <c r="B35" s="294">
        <v>22</v>
      </c>
      <c r="C35" s="293" t="s">
        <v>209</v>
      </c>
      <c r="D35" s="289">
        <v>515</v>
      </c>
      <c r="E35" s="292">
        <v>60000</v>
      </c>
      <c r="F35" s="292">
        <v>59999.839999999997</v>
      </c>
      <c r="G35" s="292">
        <v>59999.839999999997</v>
      </c>
      <c r="H35" s="292">
        <v>59999.839999999997</v>
      </c>
      <c r="I35" s="292">
        <v>59999.839999999997</v>
      </c>
      <c r="J35" s="292">
        <v>59999.839999999997</v>
      </c>
      <c r="K35" s="292">
        <v>59999.839999999997</v>
      </c>
      <c r="M35" s="295"/>
    </row>
    <row r="36" spans="2:13" ht="38.25" customHeight="1" x14ac:dyDescent="0.2">
      <c r="B36" s="294">
        <v>23</v>
      </c>
      <c r="C36" s="293" t="s">
        <v>209</v>
      </c>
      <c r="D36" s="289">
        <v>532</v>
      </c>
      <c r="E36" s="292">
        <v>55000</v>
      </c>
      <c r="F36" s="292">
        <v>55538.13</v>
      </c>
      <c r="G36" s="292">
        <v>55538.13</v>
      </c>
      <c r="H36" s="292">
        <v>55538.13</v>
      </c>
      <c r="I36" s="292">
        <v>55538.13</v>
      </c>
      <c r="J36" s="292">
        <v>55538.13</v>
      </c>
      <c r="K36" s="292">
        <v>55538.13</v>
      </c>
      <c r="M36" s="295"/>
    </row>
    <row r="37" spans="2:13" ht="38.25" customHeight="1" x14ac:dyDescent="0.2">
      <c r="B37" s="294">
        <v>24</v>
      </c>
      <c r="C37" s="293" t="s">
        <v>209</v>
      </c>
      <c r="D37" s="289">
        <v>566</v>
      </c>
      <c r="E37" s="292">
        <v>0</v>
      </c>
      <c r="F37" s="292">
        <v>18070.36</v>
      </c>
      <c r="G37" s="292">
        <v>18070.36</v>
      </c>
      <c r="H37" s="292">
        <v>18070.36</v>
      </c>
      <c r="I37" s="292">
        <v>18070.36</v>
      </c>
      <c r="J37" s="292">
        <v>18070.36</v>
      </c>
      <c r="K37" s="292">
        <v>18070.36</v>
      </c>
      <c r="M37" s="295"/>
    </row>
    <row r="38" spans="2:13" ht="38.25" customHeight="1" x14ac:dyDescent="0.2">
      <c r="B38" s="294">
        <v>25</v>
      </c>
      <c r="C38" s="293" t="s">
        <v>209</v>
      </c>
      <c r="D38" s="289">
        <v>597</v>
      </c>
      <c r="E38" s="292">
        <v>0</v>
      </c>
      <c r="F38" s="292">
        <v>148408.07999999999</v>
      </c>
      <c r="G38" s="292">
        <v>148408.07999999999</v>
      </c>
      <c r="H38" s="292">
        <v>148408.07999999999</v>
      </c>
      <c r="I38" s="292">
        <v>148408.07999999999</v>
      </c>
      <c r="J38" s="292">
        <v>148408.07999999999</v>
      </c>
      <c r="K38" s="292">
        <v>148408.07999999999</v>
      </c>
      <c r="M38" s="295"/>
    </row>
    <row r="39" spans="2:13" ht="38.25" customHeight="1" x14ac:dyDescent="0.2">
      <c r="B39" s="296"/>
      <c r="C39" s="297"/>
      <c r="D39" s="289"/>
      <c r="E39" s="298"/>
      <c r="F39" s="298"/>
      <c r="G39" s="298"/>
      <c r="H39" s="298"/>
      <c r="I39" s="298"/>
      <c r="J39" s="298"/>
      <c r="K39" s="298"/>
      <c r="M39" s="295"/>
    </row>
    <row r="40" spans="2:13" ht="38.25" customHeight="1" x14ac:dyDescent="0.2">
      <c r="B40" s="296"/>
      <c r="C40" s="297"/>
      <c r="D40" s="289"/>
      <c r="E40" s="298"/>
      <c r="F40" s="298"/>
      <c r="G40" s="298"/>
      <c r="H40" s="298"/>
      <c r="I40" s="298"/>
      <c r="J40" s="298"/>
      <c r="K40" s="298"/>
      <c r="M40" s="295"/>
    </row>
    <row r="41" spans="2:13" ht="38.25" customHeight="1" x14ac:dyDescent="0.2">
      <c r="B41" s="296"/>
      <c r="C41" s="297"/>
      <c r="D41" s="289"/>
      <c r="E41" s="298"/>
      <c r="F41" s="298"/>
      <c r="G41" s="298"/>
      <c r="H41" s="298"/>
      <c r="I41" s="298"/>
      <c r="J41" s="298"/>
      <c r="K41" s="298"/>
      <c r="M41" s="295"/>
    </row>
    <row r="42" spans="2:13" ht="38.25" customHeight="1" x14ac:dyDescent="0.2">
      <c r="B42" s="296"/>
      <c r="C42" s="297"/>
      <c r="D42" s="289"/>
      <c r="E42" s="298"/>
      <c r="F42" s="298"/>
      <c r="G42" s="298"/>
      <c r="H42" s="298"/>
      <c r="I42" s="298"/>
      <c r="J42" s="298"/>
      <c r="K42" s="298"/>
      <c r="M42" s="295"/>
    </row>
    <row r="43" spans="2:13" ht="38.25" customHeight="1" x14ac:dyDescent="0.2">
      <c r="B43" s="296"/>
      <c r="C43" s="297"/>
      <c r="D43" s="289"/>
      <c r="E43" s="298"/>
      <c r="F43" s="298"/>
      <c r="G43" s="298"/>
      <c r="H43" s="298"/>
      <c r="I43" s="298"/>
      <c r="J43" s="298"/>
      <c r="K43" s="298"/>
      <c r="M43" s="295"/>
    </row>
    <row r="44" spans="2:13" s="303" customFormat="1" ht="31.5" customHeight="1" x14ac:dyDescent="0.25">
      <c r="B44" s="299"/>
      <c r="C44" s="300"/>
      <c r="D44" s="300" t="s">
        <v>210</v>
      </c>
      <c r="E44" s="301">
        <f t="shared" ref="E44:K44" si="4">SUM(E14:E43)</f>
        <v>1250000</v>
      </c>
      <c r="F44" s="301">
        <f t="shared" si="4"/>
        <v>1250000.0000000002</v>
      </c>
      <c r="G44" s="301">
        <f t="shared" si="4"/>
        <v>1250000.0000000002</v>
      </c>
      <c r="H44" s="301">
        <f t="shared" si="4"/>
        <v>1225486.9500000002</v>
      </c>
      <c r="I44" s="301">
        <f t="shared" si="4"/>
        <v>1225486.9500000002</v>
      </c>
      <c r="J44" s="301">
        <f t="shared" si="4"/>
        <v>1225486.9500000002</v>
      </c>
      <c r="K44" s="301">
        <f t="shared" si="4"/>
        <v>1225486.9500000002</v>
      </c>
      <c r="L44" s="302"/>
    </row>
    <row r="45" spans="2:13" ht="42.75" customHeight="1" x14ac:dyDescent="0.35">
      <c r="C45" s="267"/>
      <c r="D45" s="267"/>
      <c r="E45" s="267"/>
      <c r="F45" s="267"/>
      <c r="G45" s="267"/>
      <c r="H45" s="267"/>
      <c r="I45" s="304"/>
      <c r="J45" s="305" t="s">
        <v>211</v>
      </c>
      <c r="K45" s="306"/>
      <c r="L45" s="267"/>
    </row>
    <row r="46" spans="2:13" ht="42.75" customHeight="1" x14ac:dyDescent="0.35">
      <c r="C46" s="267"/>
      <c r="D46" s="267"/>
      <c r="E46" s="267"/>
      <c r="F46" s="267"/>
      <c r="G46" s="267"/>
      <c r="H46" s="267"/>
      <c r="I46" s="307"/>
      <c r="J46" s="305" t="s">
        <v>212</v>
      </c>
      <c r="K46" s="306"/>
      <c r="L46" s="267"/>
    </row>
    <row r="47" spans="2:13" ht="42.75" customHeight="1" x14ac:dyDescent="0.35">
      <c r="C47" s="267"/>
      <c r="D47" s="267"/>
      <c r="E47" s="267"/>
      <c r="F47" s="308"/>
      <c r="G47" s="267"/>
      <c r="H47" s="267"/>
      <c r="I47" s="307"/>
      <c r="J47" s="305" t="s">
        <v>213</v>
      </c>
      <c r="K47" s="309">
        <f>G44-K44</f>
        <v>24513.050000000047</v>
      </c>
      <c r="L47" s="267"/>
    </row>
    <row r="48" spans="2:13" ht="15" customHeight="1" x14ac:dyDescent="0.2">
      <c r="C48" s="267"/>
      <c r="D48" s="267"/>
      <c r="E48" s="267"/>
      <c r="F48" s="267"/>
      <c r="G48" s="267"/>
      <c r="H48" s="267"/>
      <c r="I48" s="267"/>
      <c r="J48" s="267"/>
      <c r="K48" s="310"/>
      <c r="L48" s="267"/>
    </row>
    <row r="49" spans="2:15" s="312" customFormat="1" ht="58.5" customHeight="1" x14ac:dyDescent="0.2">
      <c r="B49" s="311" t="s">
        <v>214</v>
      </c>
      <c r="C49" s="311"/>
      <c r="D49" s="311"/>
      <c r="E49" s="311"/>
      <c r="F49" s="311"/>
      <c r="G49" s="311"/>
      <c r="H49" s="311"/>
      <c r="I49" s="311"/>
      <c r="J49" s="311"/>
      <c r="K49" s="311"/>
    </row>
    <row r="50" spans="2:15" s="314" customFormat="1" ht="12.75" customHeight="1" x14ac:dyDescent="0.2">
      <c r="B50" s="313" t="s">
        <v>215</v>
      </c>
      <c r="C50" s="313"/>
      <c r="D50" s="313"/>
      <c r="E50" s="313"/>
      <c r="F50" s="313"/>
      <c r="G50" s="313"/>
      <c r="H50" s="313"/>
      <c r="I50" s="313"/>
      <c r="J50" s="313"/>
      <c r="K50" s="313"/>
    </row>
    <row r="51" spans="2:15" ht="203.25" customHeight="1" x14ac:dyDescent="0.2">
      <c r="B51" s="313"/>
      <c r="C51" s="313"/>
      <c r="D51" s="313"/>
      <c r="E51" s="313"/>
      <c r="F51" s="313"/>
      <c r="G51" s="313"/>
      <c r="H51" s="313"/>
      <c r="I51" s="313"/>
      <c r="J51" s="313"/>
      <c r="K51" s="313"/>
      <c r="L51" s="315"/>
      <c r="M51" s="315"/>
      <c r="N51" s="315"/>
      <c r="O51" s="315"/>
    </row>
    <row r="52" spans="2:15" x14ac:dyDescent="0.2">
      <c r="C52" s="267"/>
      <c r="D52" s="316"/>
      <c r="E52" s="316"/>
      <c r="F52" s="316"/>
      <c r="G52" s="316"/>
      <c r="H52" s="316"/>
      <c r="I52" s="316"/>
      <c r="J52" s="315"/>
      <c r="K52" s="315"/>
      <c r="L52" s="315"/>
      <c r="M52" s="315"/>
      <c r="N52" s="315"/>
      <c r="O52" s="315"/>
    </row>
    <row r="53" spans="2:15" x14ac:dyDescent="0.2">
      <c r="C53" s="267"/>
      <c r="D53" s="316"/>
      <c r="E53" s="316"/>
      <c r="F53" s="316"/>
      <c r="G53" s="316"/>
      <c r="H53" s="316"/>
      <c r="I53" s="316"/>
      <c r="J53" s="315"/>
      <c r="K53" s="315"/>
      <c r="L53" s="315"/>
      <c r="M53" s="315"/>
      <c r="N53" s="315"/>
      <c r="O53" s="315"/>
    </row>
    <row r="54" spans="2:15" x14ac:dyDescent="0.2">
      <c r="C54" s="267"/>
      <c r="D54" s="316"/>
      <c r="E54" s="316"/>
      <c r="F54" s="316"/>
      <c r="G54" s="316"/>
      <c r="H54" s="316"/>
      <c r="I54" s="316"/>
      <c r="J54" s="315"/>
      <c r="K54" s="315"/>
      <c r="L54" s="315"/>
      <c r="M54" s="315"/>
      <c r="N54" s="315"/>
      <c r="O54" s="315"/>
    </row>
    <row r="55" spans="2:15" x14ac:dyDescent="0.2">
      <c r="C55" s="267"/>
      <c r="D55" s="316"/>
      <c r="E55" s="316"/>
      <c r="F55" s="316"/>
      <c r="G55" s="316"/>
      <c r="H55" s="316"/>
      <c r="I55" s="316"/>
      <c r="J55" s="315"/>
      <c r="K55" s="315"/>
      <c r="L55" s="315"/>
      <c r="M55" s="315"/>
      <c r="N55" s="315"/>
      <c r="O55" s="315"/>
    </row>
    <row r="56" spans="2:15" ht="20.25" x14ac:dyDescent="0.3">
      <c r="J56" s="317"/>
      <c r="K56" s="318"/>
    </row>
    <row r="57" spans="2:15" x14ac:dyDescent="0.2">
      <c r="C57" s="267"/>
      <c r="D57" s="267"/>
      <c r="E57" s="267"/>
      <c r="F57" s="267"/>
      <c r="G57" s="316"/>
      <c r="H57" s="316"/>
      <c r="I57" s="316"/>
      <c r="J57" s="316"/>
      <c r="K57" s="316"/>
      <c r="L57" s="316"/>
      <c r="M57" s="315"/>
      <c r="N57" s="315"/>
      <c r="O57" s="315"/>
    </row>
    <row r="58" spans="2:15" x14ac:dyDescent="0.2">
      <c r="C58" s="267"/>
      <c r="D58" s="267"/>
      <c r="E58" s="267"/>
      <c r="F58" s="267"/>
      <c r="G58" s="316"/>
      <c r="H58" s="316"/>
      <c r="I58" s="316"/>
      <c r="J58" s="316"/>
      <c r="K58" s="316"/>
      <c r="L58" s="316"/>
      <c r="M58" s="315"/>
      <c r="N58" s="315"/>
      <c r="O58" s="315"/>
    </row>
    <row r="59" spans="2:15" x14ac:dyDescent="0.2">
      <c r="C59" s="267"/>
      <c r="D59" s="267"/>
      <c r="E59" s="267"/>
      <c r="F59" s="267"/>
      <c r="G59" s="316"/>
      <c r="H59" s="316"/>
      <c r="I59" s="316"/>
      <c r="J59" s="316"/>
      <c r="K59" s="316"/>
      <c r="L59" s="316"/>
      <c r="M59" s="315"/>
      <c r="N59" s="315"/>
      <c r="O59" s="315"/>
    </row>
    <row r="60" spans="2:15" x14ac:dyDescent="0.2">
      <c r="C60" s="267"/>
      <c r="D60" s="267"/>
      <c r="E60" s="267"/>
      <c r="F60" s="267"/>
      <c r="G60" s="316"/>
      <c r="H60" s="316"/>
      <c r="I60" s="316"/>
      <c r="J60" s="316"/>
      <c r="K60" s="316"/>
      <c r="L60" s="316"/>
      <c r="M60" s="315"/>
      <c r="N60" s="315"/>
      <c r="O60" s="315"/>
    </row>
    <row r="61" spans="2:15" x14ac:dyDescent="0.2">
      <c r="C61" s="267"/>
      <c r="D61" s="267"/>
      <c r="E61" s="267"/>
      <c r="F61" s="267"/>
      <c r="G61" s="316"/>
      <c r="H61" s="316"/>
      <c r="I61" s="316"/>
      <c r="J61" s="316"/>
      <c r="K61" s="316"/>
      <c r="L61" s="316"/>
      <c r="M61" s="315"/>
      <c r="N61" s="315"/>
      <c r="O61" s="315"/>
    </row>
    <row r="62" spans="2:15" x14ac:dyDescent="0.2">
      <c r="C62" s="267"/>
      <c r="D62" s="267"/>
      <c r="E62" s="267"/>
      <c r="F62" s="267"/>
      <c r="G62" s="316"/>
      <c r="H62" s="316"/>
      <c r="I62" s="316"/>
      <c r="J62" s="316"/>
      <c r="K62" s="316"/>
      <c r="L62" s="316"/>
      <c r="M62" s="315"/>
      <c r="N62" s="315"/>
      <c r="O62" s="315"/>
    </row>
    <row r="63" spans="2:15" x14ac:dyDescent="0.2">
      <c r="C63" s="267"/>
      <c r="D63" s="267"/>
      <c r="E63" s="267"/>
      <c r="F63" s="267"/>
      <c r="G63" s="316"/>
      <c r="H63" s="316"/>
      <c r="I63" s="316"/>
      <c r="J63" s="316"/>
      <c r="K63" s="316"/>
      <c r="L63" s="316"/>
      <c r="M63" s="315"/>
      <c r="N63" s="315"/>
      <c r="O63" s="315"/>
    </row>
    <row r="64" spans="2:15" x14ac:dyDescent="0.2">
      <c r="C64" s="267"/>
      <c r="D64" s="267"/>
      <c r="E64" s="267"/>
      <c r="F64" s="267"/>
      <c r="G64" s="316"/>
      <c r="H64" s="316"/>
      <c r="I64" s="316"/>
      <c r="J64" s="316"/>
      <c r="K64" s="316"/>
      <c r="L64" s="316"/>
      <c r="M64" s="315"/>
      <c r="N64" s="315"/>
      <c r="O64" s="315"/>
    </row>
    <row r="65" spans="3:15" x14ac:dyDescent="0.2">
      <c r="C65" s="267"/>
      <c r="D65" s="267"/>
      <c r="E65" s="267"/>
      <c r="F65" s="267"/>
      <c r="G65" s="316"/>
      <c r="H65" s="316"/>
      <c r="I65" s="316"/>
      <c r="J65" s="316"/>
      <c r="K65" s="316"/>
      <c r="L65" s="316"/>
      <c r="M65" s="315"/>
      <c r="N65" s="315"/>
      <c r="O65" s="315"/>
    </row>
    <row r="66" spans="3:15" x14ac:dyDescent="0.2">
      <c r="C66" s="267"/>
      <c r="D66" s="267"/>
      <c r="E66" s="267"/>
      <c r="F66" s="267"/>
      <c r="G66" s="316"/>
      <c r="H66" s="316"/>
      <c r="I66" s="316"/>
      <c r="J66" s="316"/>
      <c r="K66" s="316"/>
      <c r="L66" s="316"/>
      <c r="M66" s="315"/>
      <c r="N66" s="315"/>
      <c r="O66" s="315"/>
    </row>
    <row r="67" spans="3:15" x14ac:dyDescent="0.2">
      <c r="C67" s="267"/>
      <c r="D67" s="267"/>
      <c r="E67" s="267"/>
      <c r="F67" s="267"/>
      <c r="G67" s="267"/>
      <c r="H67" s="267"/>
      <c r="I67" s="267"/>
      <c r="J67" s="267"/>
      <c r="K67" s="267"/>
      <c r="L67" s="267"/>
    </row>
    <row r="68" spans="3:15" x14ac:dyDescent="0.2">
      <c r="C68" s="267"/>
      <c r="D68" s="267"/>
      <c r="E68" s="267"/>
      <c r="F68" s="267"/>
      <c r="G68" s="267"/>
      <c r="H68" s="267"/>
      <c r="I68" s="267"/>
      <c r="J68" s="267"/>
      <c r="K68" s="267"/>
      <c r="L68" s="267"/>
    </row>
    <row r="69" spans="3:15" x14ac:dyDescent="0.2">
      <c r="C69" s="267"/>
      <c r="D69" s="267"/>
      <c r="E69" s="267"/>
      <c r="F69" s="267"/>
      <c r="G69" s="267"/>
      <c r="H69" s="267"/>
      <c r="I69" s="267"/>
      <c r="J69" s="267"/>
      <c r="K69" s="267"/>
      <c r="L69" s="267"/>
    </row>
    <row r="70" spans="3:15" x14ac:dyDescent="0.2">
      <c r="C70" s="267"/>
      <c r="D70" s="267"/>
      <c r="E70" s="267"/>
      <c r="F70" s="267"/>
      <c r="G70" s="267"/>
      <c r="H70" s="267"/>
      <c r="I70" s="267"/>
      <c r="J70" s="267"/>
      <c r="K70" s="267"/>
      <c r="L70" s="267"/>
    </row>
    <row r="71" spans="3:15" x14ac:dyDescent="0.2">
      <c r="C71" s="267"/>
      <c r="D71" s="267"/>
      <c r="E71" s="267"/>
      <c r="F71" s="267"/>
      <c r="G71" s="267"/>
      <c r="H71" s="267"/>
      <c r="I71" s="267"/>
      <c r="J71" s="267"/>
      <c r="K71" s="267"/>
      <c r="L71" s="267"/>
    </row>
    <row r="72" spans="3:15" x14ac:dyDescent="0.2">
      <c r="C72" s="267"/>
      <c r="D72" s="267"/>
      <c r="E72" s="267"/>
      <c r="F72" s="267"/>
      <c r="G72" s="267"/>
      <c r="H72" s="267"/>
      <c r="I72" s="267"/>
      <c r="J72" s="267"/>
      <c r="K72" s="267"/>
      <c r="L72" s="267"/>
    </row>
    <row r="73" spans="3:15" x14ac:dyDescent="0.2">
      <c r="C73" s="267"/>
      <c r="D73" s="267"/>
      <c r="E73" s="267"/>
      <c r="F73" s="267"/>
      <c r="G73" s="267"/>
      <c r="H73" s="267"/>
      <c r="I73" s="267"/>
      <c r="J73" s="267"/>
      <c r="K73" s="267"/>
      <c r="L73" s="267"/>
    </row>
    <row r="74" spans="3:15" x14ac:dyDescent="0.2">
      <c r="C74" s="267"/>
      <c r="D74" s="267"/>
      <c r="E74" s="267"/>
      <c r="F74" s="267"/>
      <c r="G74" s="267"/>
      <c r="H74" s="267"/>
      <c r="I74" s="267"/>
      <c r="J74" s="267"/>
      <c r="K74" s="267"/>
      <c r="L74" s="267"/>
    </row>
    <row r="75" spans="3:15" x14ac:dyDescent="0.2">
      <c r="C75" s="267"/>
      <c r="D75" s="267"/>
      <c r="E75" s="267"/>
      <c r="F75" s="267"/>
      <c r="G75" s="267"/>
      <c r="H75" s="267"/>
      <c r="I75" s="267"/>
      <c r="J75" s="267"/>
      <c r="K75" s="267"/>
      <c r="L75" s="267"/>
    </row>
    <row r="76" spans="3:15" x14ac:dyDescent="0.2">
      <c r="C76" s="267"/>
      <c r="D76" s="267"/>
      <c r="E76" s="267"/>
      <c r="F76" s="267"/>
      <c r="G76" s="267"/>
      <c r="H76" s="267"/>
      <c r="I76" s="267"/>
      <c r="J76" s="267"/>
      <c r="K76" s="267"/>
      <c r="L76" s="267"/>
    </row>
    <row r="77" spans="3:15" x14ac:dyDescent="0.2">
      <c r="C77" s="267"/>
      <c r="D77" s="267"/>
      <c r="E77" s="267"/>
      <c r="F77" s="267"/>
      <c r="G77" s="267"/>
      <c r="H77" s="267"/>
      <c r="I77" s="267"/>
      <c r="J77" s="267"/>
      <c r="K77" s="267"/>
      <c r="L77" s="267"/>
    </row>
    <row r="78" spans="3:15" x14ac:dyDescent="0.2">
      <c r="C78" s="267"/>
      <c r="D78" s="267"/>
      <c r="E78" s="267"/>
      <c r="F78" s="267"/>
      <c r="G78" s="267"/>
      <c r="H78" s="267"/>
      <c r="I78" s="267"/>
      <c r="J78" s="267"/>
      <c r="K78" s="267"/>
      <c r="L78" s="267"/>
    </row>
    <row r="79" spans="3:15" x14ac:dyDescent="0.2">
      <c r="C79" s="267"/>
      <c r="D79" s="267"/>
      <c r="E79" s="267"/>
      <c r="F79" s="267"/>
      <c r="G79" s="267"/>
      <c r="H79" s="267"/>
      <c r="I79" s="267"/>
      <c r="J79" s="267"/>
      <c r="K79" s="267"/>
      <c r="L79" s="267"/>
    </row>
    <row r="80" spans="3:15" x14ac:dyDescent="0.2">
      <c r="C80" s="267"/>
      <c r="D80" s="267"/>
      <c r="E80" s="267"/>
      <c r="F80" s="267"/>
      <c r="G80" s="267"/>
      <c r="H80" s="267"/>
      <c r="I80" s="267"/>
      <c r="J80" s="267"/>
      <c r="K80" s="267"/>
      <c r="L80" s="267"/>
    </row>
    <row r="81" spans="3:12" x14ac:dyDescent="0.2">
      <c r="C81" s="267"/>
      <c r="D81" s="267"/>
      <c r="E81" s="267"/>
      <c r="F81" s="267"/>
      <c r="G81" s="267"/>
      <c r="H81" s="267"/>
      <c r="I81" s="267"/>
      <c r="J81" s="267"/>
      <c r="K81" s="267"/>
      <c r="L81" s="267"/>
    </row>
    <row r="82" spans="3:12" x14ac:dyDescent="0.2">
      <c r="C82" s="267"/>
      <c r="D82" s="267"/>
      <c r="E82" s="267"/>
      <c r="F82" s="267"/>
      <c r="G82" s="267"/>
      <c r="H82" s="267"/>
      <c r="I82" s="267"/>
      <c r="J82" s="267"/>
      <c r="K82" s="267"/>
      <c r="L82" s="267"/>
    </row>
    <row r="83" spans="3:12" x14ac:dyDescent="0.2">
      <c r="C83" s="267"/>
      <c r="D83" s="267"/>
      <c r="E83" s="267"/>
      <c r="F83" s="267"/>
      <c r="G83" s="267"/>
      <c r="H83" s="267"/>
      <c r="I83" s="267"/>
      <c r="J83" s="267"/>
      <c r="K83" s="267"/>
      <c r="L83" s="267"/>
    </row>
    <row r="84" spans="3:12" x14ac:dyDescent="0.2">
      <c r="C84" s="267"/>
      <c r="D84" s="267"/>
      <c r="E84" s="267"/>
      <c r="F84" s="267"/>
      <c r="G84" s="267"/>
      <c r="H84" s="267"/>
      <c r="I84" s="267"/>
      <c r="J84" s="267"/>
      <c r="K84" s="267"/>
      <c r="L84" s="267"/>
    </row>
    <row r="85" spans="3:12" x14ac:dyDescent="0.2">
      <c r="C85" s="267"/>
      <c r="D85" s="267"/>
      <c r="E85" s="267"/>
      <c r="F85" s="267"/>
      <c r="G85" s="267"/>
      <c r="H85" s="267"/>
      <c r="I85" s="267"/>
      <c r="J85" s="267"/>
      <c r="K85" s="267"/>
      <c r="L85" s="267"/>
    </row>
    <row r="86" spans="3:12" x14ac:dyDescent="0.2">
      <c r="C86" s="267"/>
      <c r="D86" s="267"/>
      <c r="E86" s="267"/>
      <c r="F86" s="267"/>
      <c r="G86" s="267"/>
      <c r="H86" s="267"/>
      <c r="I86" s="267"/>
      <c r="J86" s="267"/>
      <c r="K86" s="267"/>
      <c r="L86" s="267"/>
    </row>
    <row r="87" spans="3:12" x14ac:dyDescent="0.2">
      <c r="C87" s="267"/>
      <c r="D87" s="267"/>
      <c r="E87" s="267"/>
      <c r="F87" s="267"/>
      <c r="G87" s="267"/>
      <c r="H87" s="267"/>
      <c r="I87" s="267"/>
      <c r="J87" s="267"/>
      <c r="K87" s="267"/>
      <c r="L87" s="267"/>
    </row>
    <row r="88" spans="3:12" x14ac:dyDescent="0.2">
      <c r="C88" s="267"/>
      <c r="D88" s="267"/>
      <c r="E88" s="267"/>
      <c r="F88" s="267"/>
      <c r="G88" s="267"/>
      <c r="H88" s="267"/>
      <c r="I88" s="267"/>
      <c r="J88" s="267"/>
      <c r="K88" s="267"/>
      <c r="L88" s="267"/>
    </row>
    <row r="89" spans="3:12" x14ac:dyDescent="0.2">
      <c r="C89" s="267"/>
      <c r="D89" s="267"/>
      <c r="E89" s="267"/>
      <c r="F89" s="267"/>
      <c r="G89" s="267"/>
      <c r="H89" s="267"/>
      <c r="I89" s="267"/>
      <c r="J89" s="267"/>
      <c r="K89" s="267"/>
      <c r="L89" s="267"/>
    </row>
    <row r="90" spans="3:12" x14ac:dyDescent="0.2">
      <c r="C90" s="267"/>
      <c r="D90" s="267"/>
      <c r="E90" s="267"/>
      <c r="F90" s="267"/>
      <c r="G90" s="267"/>
      <c r="H90" s="267"/>
      <c r="I90" s="267"/>
      <c r="J90" s="267"/>
      <c r="K90" s="267"/>
      <c r="L90" s="267"/>
    </row>
    <row r="91" spans="3:12" x14ac:dyDescent="0.2">
      <c r="C91" s="267"/>
      <c r="D91" s="267"/>
      <c r="E91" s="267"/>
      <c r="F91" s="267"/>
      <c r="G91" s="267"/>
      <c r="H91" s="267"/>
      <c r="I91" s="267"/>
      <c r="J91" s="267"/>
      <c r="K91" s="267"/>
      <c r="L91" s="267"/>
    </row>
    <row r="92" spans="3:12" x14ac:dyDescent="0.2">
      <c r="C92" s="267"/>
      <c r="D92" s="267"/>
      <c r="E92" s="267"/>
      <c r="F92" s="267"/>
      <c r="G92" s="267"/>
      <c r="H92" s="267"/>
      <c r="I92" s="267"/>
      <c r="J92" s="267"/>
      <c r="K92" s="267"/>
      <c r="L92" s="267"/>
    </row>
    <row r="93" spans="3:12" x14ac:dyDescent="0.2">
      <c r="C93" s="267"/>
      <c r="D93" s="267"/>
      <c r="E93" s="267"/>
      <c r="F93" s="267"/>
      <c r="G93" s="267"/>
      <c r="H93" s="267"/>
      <c r="I93" s="267"/>
      <c r="J93" s="267"/>
      <c r="K93" s="267"/>
      <c r="L93" s="267"/>
    </row>
    <row r="94" spans="3:12" x14ac:dyDescent="0.2">
      <c r="C94" s="267"/>
      <c r="D94" s="267"/>
      <c r="E94" s="267"/>
      <c r="F94" s="267"/>
      <c r="G94" s="267"/>
      <c r="H94" s="267"/>
      <c r="I94" s="267"/>
      <c r="J94" s="267"/>
      <c r="K94" s="267"/>
      <c r="L94" s="267"/>
    </row>
    <row r="95" spans="3:12" x14ac:dyDescent="0.2">
      <c r="C95" s="267"/>
      <c r="D95" s="267"/>
      <c r="E95" s="267"/>
      <c r="F95" s="267"/>
      <c r="G95" s="267"/>
      <c r="H95" s="267"/>
      <c r="I95" s="267"/>
      <c r="J95" s="267"/>
      <c r="K95" s="267"/>
      <c r="L95" s="267"/>
    </row>
    <row r="96" spans="3:12" x14ac:dyDescent="0.2">
      <c r="C96" s="267"/>
      <c r="D96" s="267"/>
      <c r="E96" s="267"/>
      <c r="F96" s="267"/>
      <c r="G96" s="267"/>
      <c r="H96" s="267"/>
      <c r="I96" s="267"/>
      <c r="J96" s="267"/>
      <c r="K96" s="267"/>
      <c r="L96" s="267"/>
    </row>
    <row r="97" spans="3:12" x14ac:dyDescent="0.2">
      <c r="C97" s="267"/>
      <c r="D97" s="267"/>
      <c r="E97" s="267"/>
      <c r="F97" s="267"/>
      <c r="G97" s="267"/>
      <c r="H97" s="267"/>
      <c r="I97" s="267"/>
      <c r="J97" s="267"/>
      <c r="K97" s="267"/>
      <c r="L97" s="267"/>
    </row>
    <row r="98" spans="3:12" x14ac:dyDescent="0.2">
      <c r="C98" s="267"/>
      <c r="D98" s="267"/>
      <c r="E98" s="267"/>
      <c r="F98" s="267"/>
      <c r="G98" s="267"/>
      <c r="H98" s="267"/>
      <c r="I98" s="267"/>
      <c r="J98" s="267"/>
      <c r="K98" s="267"/>
      <c r="L98" s="267"/>
    </row>
    <row r="99" spans="3:12" x14ac:dyDescent="0.2">
      <c r="C99" s="267"/>
      <c r="D99" s="267"/>
      <c r="E99" s="267"/>
      <c r="F99" s="267"/>
      <c r="G99" s="267"/>
      <c r="H99" s="267"/>
      <c r="I99" s="267"/>
      <c r="J99" s="267"/>
      <c r="K99" s="267"/>
      <c r="L99" s="267"/>
    </row>
    <row r="100" spans="3:12" x14ac:dyDescent="0.2">
      <c r="C100" s="267"/>
      <c r="D100" s="267"/>
      <c r="E100" s="267"/>
      <c r="F100" s="267"/>
      <c r="G100" s="267"/>
      <c r="H100" s="267"/>
      <c r="I100" s="267"/>
      <c r="J100" s="267"/>
      <c r="K100" s="267"/>
      <c r="L100" s="267"/>
    </row>
    <row r="101" spans="3:12" x14ac:dyDescent="0.2">
      <c r="C101" s="267"/>
      <c r="D101" s="267"/>
      <c r="E101" s="267"/>
      <c r="F101" s="267"/>
      <c r="G101" s="267"/>
      <c r="H101" s="267"/>
      <c r="I101" s="267"/>
      <c r="J101" s="267"/>
      <c r="K101" s="267"/>
      <c r="L101" s="267"/>
    </row>
    <row r="102" spans="3:12" x14ac:dyDescent="0.2">
      <c r="C102" s="267"/>
      <c r="D102" s="267"/>
      <c r="E102" s="267"/>
      <c r="F102" s="267"/>
      <c r="G102" s="267"/>
      <c r="H102" s="267"/>
      <c r="I102" s="267"/>
      <c r="J102" s="267"/>
      <c r="K102" s="267"/>
      <c r="L102" s="267"/>
    </row>
    <row r="103" spans="3:12" x14ac:dyDescent="0.2">
      <c r="C103" s="267"/>
      <c r="D103" s="267"/>
      <c r="E103" s="267"/>
      <c r="F103" s="267"/>
      <c r="G103" s="267"/>
      <c r="H103" s="267"/>
      <c r="I103" s="267"/>
      <c r="J103" s="267"/>
      <c r="K103" s="267"/>
      <c r="L103" s="267"/>
    </row>
    <row r="104" spans="3:12" x14ac:dyDescent="0.2">
      <c r="C104" s="267"/>
      <c r="D104" s="267"/>
      <c r="E104" s="267"/>
      <c r="F104" s="267"/>
      <c r="G104" s="267"/>
      <c r="H104" s="267"/>
      <c r="I104" s="267"/>
      <c r="J104" s="267"/>
      <c r="K104" s="267"/>
      <c r="L104" s="267"/>
    </row>
    <row r="105" spans="3:12" x14ac:dyDescent="0.2">
      <c r="C105" s="267"/>
      <c r="D105" s="267"/>
      <c r="E105" s="267"/>
      <c r="F105" s="267"/>
      <c r="G105" s="267"/>
      <c r="H105" s="267"/>
      <c r="I105" s="267"/>
      <c r="J105" s="267"/>
      <c r="K105" s="267"/>
      <c r="L105" s="267"/>
    </row>
    <row r="106" spans="3:12" x14ac:dyDescent="0.2">
      <c r="C106" s="267"/>
      <c r="D106" s="267"/>
      <c r="E106" s="267"/>
      <c r="F106" s="267"/>
      <c r="G106" s="267"/>
      <c r="H106" s="267"/>
      <c r="I106" s="267"/>
      <c r="J106" s="267"/>
      <c r="K106" s="267"/>
      <c r="L106" s="267"/>
    </row>
    <row r="107" spans="3:12" x14ac:dyDescent="0.2">
      <c r="C107" s="267"/>
      <c r="D107" s="267"/>
      <c r="E107" s="267"/>
      <c r="F107" s="267"/>
      <c r="G107" s="267"/>
      <c r="H107" s="267"/>
      <c r="I107" s="267"/>
      <c r="J107" s="267"/>
      <c r="K107" s="267"/>
      <c r="L107" s="267"/>
    </row>
    <row r="108" spans="3:12" x14ac:dyDescent="0.2">
      <c r="C108" s="267"/>
      <c r="D108" s="267"/>
      <c r="E108" s="267"/>
      <c r="F108" s="267"/>
      <c r="G108" s="267"/>
      <c r="H108" s="267"/>
      <c r="I108" s="267"/>
      <c r="J108" s="267"/>
      <c r="K108" s="267"/>
      <c r="L108" s="267"/>
    </row>
    <row r="109" spans="3:12" x14ac:dyDescent="0.2">
      <c r="C109" s="267"/>
      <c r="D109" s="267"/>
      <c r="E109" s="267"/>
      <c r="F109" s="267"/>
      <c r="G109" s="267"/>
      <c r="H109" s="267"/>
      <c r="I109" s="267"/>
      <c r="J109" s="267"/>
      <c r="K109" s="267"/>
      <c r="L109" s="267"/>
    </row>
    <row r="110" spans="3:12" x14ac:dyDescent="0.2">
      <c r="C110" s="267"/>
      <c r="D110" s="267"/>
      <c r="E110" s="267"/>
      <c r="F110" s="267"/>
      <c r="G110" s="267"/>
      <c r="H110" s="267"/>
      <c r="I110" s="267"/>
      <c r="J110" s="267"/>
      <c r="K110" s="267"/>
      <c r="L110" s="267"/>
    </row>
    <row r="111" spans="3:12" x14ac:dyDescent="0.2">
      <c r="C111" s="267"/>
      <c r="D111" s="267"/>
      <c r="E111" s="267"/>
      <c r="F111" s="267"/>
      <c r="G111" s="267"/>
      <c r="H111" s="267"/>
      <c r="I111" s="267"/>
      <c r="J111" s="267"/>
      <c r="K111" s="267"/>
      <c r="L111" s="267"/>
    </row>
    <row r="112" spans="3:12" x14ac:dyDescent="0.2">
      <c r="C112" s="267"/>
      <c r="D112" s="267"/>
      <c r="E112" s="267"/>
      <c r="F112" s="267"/>
      <c r="G112" s="267"/>
      <c r="H112" s="267"/>
      <c r="I112" s="267"/>
      <c r="J112" s="267"/>
      <c r="K112" s="267"/>
      <c r="L112" s="267"/>
    </row>
    <row r="113" spans="3:12" x14ac:dyDescent="0.2">
      <c r="C113" s="267"/>
      <c r="D113" s="267"/>
      <c r="E113" s="267"/>
      <c r="F113" s="267"/>
      <c r="G113" s="267"/>
      <c r="H113" s="267"/>
      <c r="I113" s="267"/>
      <c r="J113" s="267"/>
      <c r="K113" s="267"/>
      <c r="L113" s="267"/>
    </row>
    <row r="114" spans="3:12" x14ac:dyDescent="0.2">
      <c r="C114" s="267"/>
      <c r="D114" s="267"/>
      <c r="E114" s="267"/>
      <c r="F114" s="267"/>
      <c r="G114" s="267"/>
      <c r="H114" s="267"/>
      <c r="I114" s="267"/>
      <c r="J114" s="267"/>
      <c r="K114" s="267"/>
      <c r="L114" s="267"/>
    </row>
    <row r="115" spans="3:12" x14ac:dyDescent="0.2">
      <c r="C115" s="267"/>
      <c r="D115" s="267"/>
      <c r="E115" s="267"/>
      <c r="F115" s="267"/>
      <c r="G115" s="267"/>
      <c r="H115" s="267"/>
      <c r="I115" s="267"/>
      <c r="J115" s="267"/>
      <c r="K115" s="267"/>
      <c r="L115" s="267"/>
    </row>
    <row r="116" spans="3:12" x14ac:dyDescent="0.2">
      <c r="C116" s="267"/>
      <c r="D116" s="267"/>
      <c r="E116" s="267"/>
      <c r="F116" s="267"/>
      <c r="G116" s="267"/>
      <c r="H116" s="267"/>
      <c r="I116" s="267"/>
      <c r="J116" s="267"/>
      <c r="K116" s="267"/>
      <c r="L116" s="267"/>
    </row>
    <row r="117" spans="3:12" x14ac:dyDescent="0.2">
      <c r="C117" s="267"/>
      <c r="D117" s="267"/>
      <c r="E117" s="267"/>
      <c r="F117" s="267"/>
      <c r="G117" s="267"/>
      <c r="H117" s="267"/>
      <c r="I117" s="267"/>
      <c r="J117" s="267"/>
      <c r="K117" s="267"/>
      <c r="L117" s="267"/>
    </row>
    <row r="118" spans="3:12" x14ac:dyDescent="0.2">
      <c r="C118" s="267"/>
      <c r="D118" s="267"/>
      <c r="E118" s="267"/>
      <c r="F118" s="267"/>
      <c r="G118" s="267"/>
      <c r="H118" s="267"/>
      <c r="I118" s="267"/>
      <c r="J118" s="267"/>
      <c r="K118" s="267"/>
      <c r="L118" s="267"/>
    </row>
    <row r="119" spans="3:12" x14ac:dyDescent="0.2">
      <c r="C119" s="267"/>
      <c r="D119" s="267"/>
      <c r="E119" s="267"/>
      <c r="F119" s="267"/>
      <c r="G119" s="267"/>
      <c r="H119" s="267"/>
      <c r="I119" s="267"/>
      <c r="J119" s="267"/>
      <c r="K119" s="267"/>
      <c r="L119" s="267"/>
    </row>
    <row r="120" spans="3:12" x14ac:dyDescent="0.2">
      <c r="C120" s="267"/>
      <c r="D120" s="267"/>
      <c r="E120" s="267"/>
      <c r="F120" s="267"/>
      <c r="G120" s="267"/>
      <c r="H120" s="267"/>
      <c r="I120" s="267"/>
      <c r="J120" s="267"/>
      <c r="K120" s="267"/>
      <c r="L120" s="267"/>
    </row>
    <row r="121" spans="3:12" x14ac:dyDescent="0.2">
      <c r="C121" s="267"/>
      <c r="D121" s="267"/>
      <c r="E121" s="267"/>
      <c r="F121" s="267"/>
      <c r="G121" s="267"/>
      <c r="H121" s="267"/>
      <c r="I121" s="267"/>
      <c r="J121" s="267"/>
      <c r="K121" s="267"/>
      <c r="L121" s="267"/>
    </row>
    <row r="122" spans="3:12" x14ac:dyDescent="0.2">
      <c r="C122" s="267"/>
      <c r="D122" s="267"/>
      <c r="E122" s="267"/>
      <c r="F122" s="267"/>
      <c r="G122" s="267"/>
      <c r="H122" s="267"/>
      <c r="I122" s="267"/>
      <c r="J122" s="267"/>
      <c r="K122" s="267"/>
      <c r="L122" s="267"/>
    </row>
    <row r="123" spans="3:12" x14ac:dyDescent="0.2">
      <c r="C123" s="267"/>
      <c r="D123" s="267"/>
      <c r="E123" s="267"/>
      <c r="F123" s="267"/>
      <c r="G123" s="267"/>
      <c r="H123" s="267"/>
      <c r="I123" s="267"/>
      <c r="J123" s="267"/>
      <c r="K123" s="267"/>
      <c r="L123" s="267"/>
    </row>
    <row r="124" spans="3:12" x14ac:dyDescent="0.2">
      <c r="C124" s="267"/>
      <c r="D124" s="267"/>
      <c r="E124" s="267"/>
      <c r="F124" s="267"/>
      <c r="G124" s="267"/>
      <c r="H124" s="267"/>
      <c r="I124" s="267"/>
      <c r="J124" s="267"/>
      <c r="K124" s="267"/>
      <c r="L124" s="267"/>
    </row>
    <row r="125" spans="3:12" x14ac:dyDescent="0.2">
      <c r="C125" s="267"/>
      <c r="D125" s="267"/>
      <c r="E125" s="267"/>
      <c r="F125" s="267"/>
      <c r="G125" s="267"/>
      <c r="H125" s="267"/>
      <c r="I125" s="267"/>
      <c r="J125" s="267"/>
      <c r="K125" s="267"/>
      <c r="L125" s="267"/>
    </row>
    <row r="126" spans="3:12" x14ac:dyDescent="0.2">
      <c r="C126" s="267"/>
      <c r="D126" s="267"/>
      <c r="E126" s="267"/>
      <c r="F126" s="267"/>
      <c r="G126" s="267"/>
      <c r="H126" s="267"/>
      <c r="I126" s="267"/>
      <c r="J126" s="267"/>
      <c r="K126" s="267"/>
      <c r="L126" s="267"/>
    </row>
    <row r="127" spans="3:12" x14ac:dyDescent="0.2">
      <c r="C127" s="267"/>
      <c r="D127" s="267"/>
      <c r="E127" s="267"/>
      <c r="F127" s="267"/>
      <c r="G127" s="267"/>
      <c r="H127" s="267"/>
      <c r="I127" s="267"/>
      <c r="J127" s="267"/>
      <c r="K127" s="267"/>
      <c r="L127" s="267"/>
    </row>
    <row r="128" spans="3:12" x14ac:dyDescent="0.2">
      <c r="C128" s="267"/>
      <c r="D128" s="267"/>
      <c r="E128" s="267"/>
      <c r="F128" s="267"/>
      <c r="G128" s="267"/>
      <c r="H128" s="267"/>
      <c r="I128" s="267"/>
      <c r="J128" s="267"/>
      <c r="K128" s="267"/>
      <c r="L128" s="267"/>
    </row>
    <row r="129" spans="3:12" x14ac:dyDescent="0.2">
      <c r="C129" s="267"/>
      <c r="D129" s="267"/>
      <c r="E129" s="267"/>
      <c r="F129" s="267"/>
      <c r="G129" s="267"/>
      <c r="H129" s="267"/>
      <c r="I129" s="267"/>
      <c r="J129" s="267"/>
      <c r="K129" s="267"/>
      <c r="L129" s="267"/>
    </row>
    <row r="130" spans="3:12" x14ac:dyDescent="0.2">
      <c r="C130" s="267"/>
      <c r="D130" s="267"/>
      <c r="E130" s="267"/>
      <c r="F130" s="267"/>
      <c r="G130" s="267"/>
      <c r="H130" s="267"/>
      <c r="I130" s="267"/>
      <c r="J130" s="267"/>
      <c r="K130" s="267"/>
      <c r="L130" s="267"/>
    </row>
    <row r="131" spans="3:12" x14ac:dyDescent="0.2">
      <c r="C131" s="267"/>
      <c r="D131" s="267"/>
      <c r="E131" s="267"/>
      <c r="F131" s="267"/>
      <c r="G131" s="267"/>
      <c r="H131" s="267"/>
      <c r="I131" s="267"/>
      <c r="J131" s="267"/>
      <c r="K131" s="267"/>
      <c r="L131" s="267"/>
    </row>
    <row r="132" spans="3:12" x14ac:dyDescent="0.2">
      <c r="C132" s="267"/>
      <c r="D132" s="267"/>
      <c r="E132" s="267"/>
      <c r="F132" s="267"/>
      <c r="G132" s="267"/>
      <c r="H132" s="267"/>
      <c r="I132" s="267"/>
      <c r="J132" s="267"/>
      <c r="K132" s="267"/>
      <c r="L132" s="267"/>
    </row>
    <row r="133" spans="3:12" x14ac:dyDescent="0.2">
      <c r="C133" s="267"/>
      <c r="D133" s="267"/>
      <c r="E133" s="267"/>
      <c r="F133" s="267"/>
      <c r="G133" s="267"/>
      <c r="H133" s="267"/>
      <c r="I133" s="267"/>
      <c r="J133" s="267"/>
      <c r="K133" s="267"/>
      <c r="L133" s="267"/>
    </row>
    <row r="134" spans="3:12" x14ac:dyDescent="0.2">
      <c r="C134" s="267"/>
      <c r="D134" s="267"/>
      <c r="E134" s="267"/>
      <c r="F134" s="267"/>
      <c r="G134" s="267"/>
      <c r="H134" s="267"/>
      <c r="I134" s="267"/>
      <c r="J134" s="267"/>
      <c r="K134" s="267"/>
      <c r="L134" s="267"/>
    </row>
    <row r="135" spans="3:12" x14ac:dyDescent="0.2">
      <c r="C135" s="267"/>
      <c r="D135" s="267"/>
      <c r="E135" s="267"/>
      <c r="F135" s="267"/>
      <c r="G135" s="267"/>
      <c r="H135" s="267"/>
      <c r="I135" s="267"/>
      <c r="J135" s="267"/>
      <c r="K135" s="267"/>
      <c r="L135" s="267"/>
    </row>
    <row r="136" spans="3:12" x14ac:dyDescent="0.2">
      <c r="C136" s="267"/>
      <c r="D136" s="267"/>
      <c r="E136" s="267"/>
      <c r="F136" s="267"/>
      <c r="G136" s="267"/>
      <c r="H136" s="267"/>
      <c r="I136" s="267"/>
      <c r="J136" s="267"/>
      <c r="K136" s="267"/>
      <c r="L136" s="267"/>
    </row>
    <row r="137" spans="3:12" x14ac:dyDescent="0.2">
      <c r="C137" s="267"/>
      <c r="D137" s="267"/>
      <c r="E137" s="267"/>
      <c r="F137" s="267"/>
      <c r="G137" s="267"/>
      <c r="H137" s="267"/>
      <c r="I137" s="267"/>
      <c r="J137" s="267"/>
      <c r="K137" s="267"/>
      <c r="L137" s="267"/>
    </row>
    <row r="138" spans="3:12" x14ac:dyDescent="0.2">
      <c r="C138" s="267"/>
      <c r="D138" s="267"/>
      <c r="E138" s="267"/>
      <c r="F138" s="267"/>
      <c r="G138" s="267"/>
      <c r="H138" s="267"/>
      <c r="I138" s="267"/>
      <c r="J138" s="267"/>
      <c r="K138" s="267"/>
      <c r="L138" s="267"/>
    </row>
    <row r="139" spans="3:12" x14ac:dyDescent="0.2">
      <c r="C139" s="267"/>
      <c r="D139" s="267"/>
      <c r="E139" s="267"/>
      <c r="F139" s="267"/>
      <c r="G139" s="267"/>
      <c r="H139" s="267"/>
      <c r="I139" s="267"/>
      <c r="J139" s="267"/>
      <c r="K139" s="267"/>
      <c r="L139" s="267"/>
    </row>
    <row r="140" spans="3:12" x14ac:dyDescent="0.2">
      <c r="C140" s="267"/>
      <c r="D140" s="267"/>
      <c r="E140" s="267"/>
      <c r="F140" s="267"/>
      <c r="G140" s="267"/>
      <c r="H140" s="267"/>
      <c r="I140" s="267"/>
      <c r="J140" s="267"/>
      <c r="K140" s="267"/>
      <c r="L140" s="267"/>
    </row>
    <row r="141" spans="3:12" x14ac:dyDescent="0.2">
      <c r="C141" s="267"/>
      <c r="D141" s="267"/>
      <c r="E141" s="267"/>
      <c r="F141" s="267"/>
      <c r="G141" s="267"/>
      <c r="H141" s="267"/>
      <c r="I141" s="267"/>
      <c r="J141" s="267"/>
      <c r="K141" s="267"/>
      <c r="L141" s="267"/>
    </row>
    <row r="142" spans="3:12" x14ac:dyDescent="0.2">
      <c r="C142" s="267"/>
      <c r="D142" s="267"/>
      <c r="E142" s="267"/>
      <c r="F142" s="267"/>
      <c r="G142" s="267"/>
      <c r="H142" s="267"/>
      <c r="I142" s="267"/>
      <c r="J142" s="267"/>
      <c r="K142" s="267"/>
      <c r="L142" s="267"/>
    </row>
    <row r="143" spans="3:12" x14ac:dyDescent="0.2">
      <c r="C143" s="267"/>
      <c r="D143" s="267"/>
      <c r="E143" s="267"/>
      <c r="F143" s="267"/>
      <c r="G143" s="267"/>
      <c r="H143" s="267"/>
      <c r="I143" s="267"/>
      <c r="J143" s="267"/>
      <c r="K143" s="267"/>
      <c r="L143" s="267"/>
    </row>
    <row r="144" spans="3:12" x14ac:dyDescent="0.2">
      <c r="C144" s="267"/>
      <c r="D144" s="267"/>
      <c r="E144" s="267"/>
      <c r="F144" s="267"/>
      <c r="G144" s="267"/>
      <c r="H144" s="267"/>
      <c r="I144" s="267"/>
      <c r="J144" s="267"/>
      <c r="K144" s="267"/>
      <c r="L144" s="267"/>
    </row>
    <row r="145" spans="3:12" x14ac:dyDescent="0.2">
      <c r="C145" s="267"/>
      <c r="D145" s="267"/>
      <c r="E145" s="267"/>
      <c r="F145" s="267"/>
      <c r="G145" s="267"/>
      <c r="H145" s="267"/>
      <c r="I145" s="267"/>
      <c r="J145" s="267"/>
      <c r="K145" s="267"/>
      <c r="L145" s="267"/>
    </row>
    <row r="146" spans="3:12" x14ac:dyDescent="0.2">
      <c r="C146" s="267"/>
      <c r="D146" s="267"/>
      <c r="E146" s="267"/>
      <c r="F146" s="267"/>
      <c r="G146" s="267"/>
      <c r="H146" s="267"/>
      <c r="I146" s="267"/>
      <c r="J146" s="267"/>
      <c r="K146" s="267"/>
      <c r="L146" s="267"/>
    </row>
    <row r="147" spans="3:12" x14ac:dyDescent="0.2">
      <c r="C147" s="267"/>
      <c r="D147" s="267"/>
      <c r="E147" s="267"/>
      <c r="F147" s="267"/>
      <c r="G147" s="267"/>
      <c r="H147" s="267"/>
      <c r="I147" s="267"/>
      <c r="J147" s="267"/>
      <c r="K147" s="267"/>
      <c r="L147" s="267"/>
    </row>
    <row r="148" spans="3:12" x14ac:dyDescent="0.2">
      <c r="C148" s="267"/>
      <c r="D148" s="267"/>
      <c r="E148" s="267"/>
      <c r="F148" s="267"/>
      <c r="G148" s="267"/>
      <c r="H148" s="267"/>
      <c r="I148" s="267"/>
      <c r="J148" s="267"/>
      <c r="K148" s="267"/>
      <c r="L148" s="267"/>
    </row>
    <row r="149" spans="3:12" x14ac:dyDescent="0.2">
      <c r="C149" s="267"/>
      <c r="D149" s="267"/>
      <c r="E149" s="267"/>
      <c r="F149" s="267"/>
      <c r="G149" s="267"/>
      <c r="H149" s="267"/>
      <c r="I149" s="267"/>
      <c r="J149" s="267"/>
      <c r="K149" s="267"/>
      <c r="L149" s="267"/>
    </row>
    <row r="150" spans="3:12" x14ac:dyDescent="0.2">
      <c r="C150" s="267"/>
      <c r="D150" s="267"/>
      <c r="E150" s="267"/>
      <c r="F150" s="267"/>
      <c r="G150" s="267"/>
      <c r="H150" s="267"/>
      <c r="I150" s="267"/>
      <c r="J150" s="267"/>
      <c r="K150" s="267"/>
      <c r="L150" s="267"/>
    </row>
    <row r="151" spans="3:12" x14ac:dyDescent="0.2">
      <c r="C151" s="267"/>
      <c r="D151" s="267"/>
      <c r="E151" s="267"/>
      <c r="F151" s="267"/>
      <c r="G151" s="267"/>
      <c r="H151" s="267"/>
      <c r="I151" s="267"/>
      <c r="J151" s="267"/>
      <c r="K151" s="267"/>
      <c r="L151" s="267"/>
    </row>
    <row r="152" spans="3:12" x14ac:dyDescent="0.2">
      <c r="C152" s="267"/>
      <c r="D152" s="267"/>
      <c r="E152" s="267"/>
      <c r="F152" s="267"/>
      <c r="G152" s="267"/>
      <c r="H152" s="267"/>
      <c r="I152" s="267"/>
      <c r="J152" s="267"/>
      <c r="K152" s="267"/>
      <c r="L152" s="267"/>
    </row>
    <row r="153" spans="3:12" x14ac:dyDescent="0.2">
      <c r="C153" s="267"/>
      <c r="D153" s="267"/>
      <c r="E153" s="267"/>
      <c r="F153" s="267"/>
      <c r="G153" s="267"/>
      <c r="H153" s="267"/>
      <c r="I153" s="267"/>
      <c r="J153" s="267"/>
      <c r="K153" s="267"/>
      <c r="L153" s="267"/>
    </row>
    <row r="154" spans="3:12" x14ac:dyDescent="0.2">
      <c r="C154" s="267"/>
      <c r="D154" s="267"/>
      <c r="E154" s="267"/>
      <c r="F154" s="267"/>
      <c r="G154" s="267"/>
      <c r="H154" s="267"/>
      <c r="I154" s="267"/>
      <c r="J154" s="267"/>
      <c r="K154" s="267"/>
      <c r="L154" s="267"/>
    </row>
    <row r="155" spans="3:12" x14ac:dyDescent="0.2">
      <c r="C155" s="267"/>
      <c r="D155" s="267"/>
      <c r="E155" s="267"/>
      <c r="F155" s="267"/>
      <c r="G155" s="267"/>
      <c r="H155" s="267"/>
      <c r="I155" s="267"/>
      <c r="J155" s="267"/>
      <c r="K155" s="267"/>
      <c r="L155" s="267"/>
    </row>
    <row r="156" spans="3:12" x14ac:dyDescent="0.2">
      <c r="C156" s="267"/>
      <c r="D156" s="267"/>
      <c r="E156" s="267"/>
      <c r="F156" s="267"/>
      <c r="G156" s="267"/>
      <c r="H156" s="267"/>
      <c r="I156" s="267"/>
      <c r="J156" s="267"/>
      <c r="K156" s="267"/>
      <c r="L156" s="267"/>
    </row>
    <row r="157" spans="3:12" x14ac:dyDescent="0.2">
      <c r="C157" s="267"/>
      <c r="D157" s="267"/>
      <c r="E157" s="267"/>
      <c r="F157" s="267"/>
      <c r="G157" s="267"/>
      <c r="H157" s="267"/>
      <c r="I157" s="267"/>
      <c r="J157" s="267"/>
      <c r="K157" s="267"/>
      <c r="L157" s="267"/>
    </row>
    <row r="158" spans="3:12" x14ac:dyDescent="0.2">
      <c r="C158" s="267"/>
      <c r="D158" s="267"/>
      <c r="E158" s="267"/>
      <c r="F158" s="267"/>
      <c r="G158" s="267"/>
      <c r="H158" s="267"/>
      <c r="I158" s="267"/>
      <c r="J158" s="267"/>
      <c r="K158" s="267"/>
      <c r="L158" s="267"/>
    </row>
    <row r="159" spans="3:12" x14ac:dyDescent="0.2">
      <c r="C159" s="267"/>
      <c r="D159" s="267"/>
      <c r="E159" s="267"/>
      <c r="F159" s="267"/>
      <c r="G159" s="267"/>
      <c r="H159" s="267"/>
      <c r="I159" s="267"/>
      <c r="J159" s="267"/>
      <c r="K159" s="267"/>
      <c r="L159" s="267"/>
    </row>
    <row r="160" spans="3:12" x14ac:dyDescent="0.2">
      <c r="C160" s="267"/>
      <c r="D160" s="267"/>
      <c r="E160" s="267"/>
      <c r="F160" s="267"/>
      <c r="G160" s="267"/>
      <c r="H160" s="267"/>
      <c r="I160" s="267"/>
      <c r="J160" s="267"/>
      <c r="K160" s="267"/>
      <c r="L160" s="267"/>
    </row>
    <row r="161" spans="3:12" x14ac:dyDescent="0.2">
      <c r="C161" s="267"/>
      <c r="D161" s="267"/>
      <c r="E161" s="267"/>
      <c r="F161" s="267"/>
      <c r="G161" s="267"/>
      <c r="H161" s="267"/>
      <c r="I161" s="267"/>
      <c r="J161" s="267"/>
      <c r="K161" s="267"/>
      <c r="L161" s="267"/>
    </row>
    <row r="162" spans="3:12" x14ac:dyDescent="0.2">
      <c r="C162" s="267"/>
      <c r="D162" s="267"/>
      <c r="E162" s="267"/>
      <c r="F162" s="267"/>
      <c r="G162" s="267"/>
      <c r="H162" s="267"/>
      <c r="I162" s="267"/>
      <c r="J162" s="267"/>
      <c r="K162" s="267"/>
      <c r="L162" s="267"/>
    </row>
    <row r="163" spans="3:12" x14ac:dyDescent="0.2">
      <c r="C163" s="267"/>
      <c r="D163" s="267"/>
      <c r="E163" s="267"/>
      <c r="F163" s="267"/>
      <c r="G163" s="267"/>
      <c r="H163" s="267"/>
      <c r="I163" s="267"/>
      <c r="J163" s="267"/>
      <c r="K163" s="267"/>
      <c r="L163" s="267"/>
    </row>
    <row r="164" spans="3:12" x14ac:dyDescent="0.2">
      <c r="C164" s="267"/>
      <c r="D164" s="267"/>
      <c r="E164" s="267"/>
      <c r="F164" s="267"/>
      <c r="G164" s="267"/>
      <c r="H164" s="267"/>
      <c r="I164" s="267"/>
      <c r="J164" s="267"/>
      <c r="K164" s="267"/>
      <c r="L164" s="267"/>
    </row>
    <row r="165" spans="3:12" x14ac:dyDescent="0.2">
      <c r="C165" s="267"/>
      <c r="D165" s="267"/>
      <c r="E165" s="267"/>
      <c r="F165" s="267"/>
      <c r="G165" s="267"/>
      <c r="H165" s="267"/>
      <c r="I165" s="267"/>
      <c r="J165" s="267"/>
      <c r="K165" s="267"/>
      <c r="L165" s="267"/>
    </row>
    <row r="166" spans="3:12" x14ac:dyDescent="0.2">
      <c r="C166" s="267"/>
      <c r="D166" s="267"/>
      <c r="E166" s="267"/>
      <c r="F166" s="267"/>
      <c r="G166" s="267"/>
      <c r="H166" s="267"/>
      <c r="I166" s="267"/>
      <c r="J166" s="267"/>
      <c r="K166" s="267"/>
      <c r="L166" s="267"/>
    </row>
    <row r="167" spans="3:12" x14ac:dyDescent="0.2">
      <c r="C167" s="267"/>
      <c r="D167" s="267"/>
      <c r="E167" s="267"/>
      <c r="F167" s="267"/>
      <c r="G167" s="267"/>
      <c r="H167" s="267"/>
      <c r="I167" s="267"/>
      <c r="J167" s="267"/>
      <c r="K167" s="267"/>
      <c r="L167" s="267"/>
    </row>
    <row r="168" spans="3:12" x14ac:dyDescent="0.2">
      <c r="C168" s="267"/>
      <c r="D168" s="267"/>
      <c r="E168" s="267"/>
      <c r="F168" s="267"/>
      <c r="G168" s="267"/>
      <c r="H168" s="267"/>
      <c r="I168" s="267"/>
      <c r="J168" s="267"/>
      <c r="K168" s="267"/>
      <c r="L168" s="267"/>
    </row>
    <row r="169" spans="3:12" x14ac:dyDescent="0.2">
      <c r="C169" s="267"/>
      <c r="D169" s="267"/>
      <c r="E169" s="267"/>
      <c r="F169" s="267"/>
      <c r="G169" s="267"/>
      <c r="H169" s="267"/>
      <c r="I169" s="267"/>
      <c r="J169" s="267"/>
      <c r="K169" s="267"/>
      <c r="L169" s="267"/>
    </row>
    <row r="170" spans="3:12" x14ac:dyDescent="0.2">
      <c r="C170" s="267"/>
      <c r="D170" s="267"/>
      <c r="E170" s="267"/>
      <c r="F170" s="267"/>
      <c r="G170" s="267"/>
      <c r="H170" s="267"/>
      <c r="I170" s="267"/>
      <c r="J170" s="267"/>
      <c r="K170" s="267"/>
      <c r="L170" s="267"/>
    </row>
    <row r="171" spans="3:12" x14ac:dyDescent="0.2">
      <c r="C171" s="267"/>
      <c r="D171" s="267"/>
      <c r="E171" s="267"/>
      <c r="F171" s="267"/>
      <c r="G171" s="267"/>
      <c r="H171" s="267"/>
      <c r="I171" s="267"/>
      <c r="J171" s="267"/>
      <c r="K171" s="267"/>
      <c r="L171" s="267"/>
    </row>
    <row r="172" spans="3:12" x14ac:dyDescent="0.2">
      <c r="C172" s="267"/>
      <c r="D172" s="267"/>
      <c r="E172" s="267"/>
      <c r="F172" s="267"/>
      <c r="G172" s="267"/>
      <c r="H172" s="267"/>
      <c r="I172" s="267"/>
      <c r="J172" s="267"/>
      <c r="K172" s="267"/>
      <c r="L172" s="267"/>
    </row>
    <row r="173" spans="3:12" x14ac:dyDescent="0.2">
      <c r="C173" s="267"/>
      <c r="D173" s="267"/>
      <c r="E173" s="267"/>
      <c r="F173" s="267"/>
      <c r="G173" s="267"/>
      <c r="H173" s="267"/>
      <c r="I173" s="267"/>
      <c r="J173" s="267"/>
      <c r="K173" s="267"/>
      <c r="L173" s="267"/>
    </row>
    <row r="174" spans="3:12" x14ac:dyDescent="0.2">
      <c r="C174" s="267"/>
      <c r="D174" s="267"/>
      <c r="E174" s="267"/>
      <c r="F174" s="267"/>
      <c r="G174" s="267"/>
      <c r="H174" s="267"/>
      <c r="I174" s="267"/>
      <c r="J174" s="267"/>
      <c r="K174" s="267"/>
      <c r="L174" s="267"/>
    </row>
    <row r="175" spans="3:12" x14ac:dyDescent="0.2">
      <c r="C175" s="267"/>
      <c r="D175" s="267"/>
      <c r="E175" s="267"/>
      <c r="F175" s="267"/>
      <c r="G175" s="267"/>
      <c r="H175" s="267"/>
      <c r="I175" s="267"/>
      <c r="J175" s="267"/>
      <c r="K175" s="267"/>
      <c r="L175" s="267"/>
    </row>
    <row r="176" spans="3:12" x14ac:dyDescent="0.2">
      <c r="C176" s="267"/>
      <c r="D176" s="267"/>
      <c r="E176" s="267"/>
      <c r="F176" s="267"/>
      <c r="G176" s="267"/>
      <c r="H176" s="267"/>
      <c r="I176" s="267"/>
      <c r="J176" s="267"/>
      <c r="K176" s="267"/>
      <c r="L176" s="267"/>
    </row>
    <row r="177" spans="3:12" x14ac:dyDescent="0.2">
      <c r="C177" s="267"/>
      <c r="D177" s="267"/>
      <c r="E177" s="267"/>
      <c r="F177" s="267"/>
      <c r="G177" s="267"/>
      <c r="H177" s="267"/>
      <c r="I177" s="267"/>
      <c r="J177" s="267"/>
      <c r="K177" s="267"/>
      <c r="L177" s="267"/>
    </row>
    <row r="178" spans="3:12" x14ac:dyDescent="0.2">
      <c r="C178" s="267"/>
      <c r="D178" s="267"/>
      <c r="E178" s="267"/>
      <c r="F178" s="267"/>
      <c r="G178" s="267"/>
      <c r="H178" s="267"/>
      <c r="I178" s="267"/>
      <c r="J178" s="267"/>
      <c r="K178" s="267"/>
      <c r="L178" s="267"/>
    </row>
    <row r="179" spans="3:12" x14ac:dyDescent="0.2">
      <c r="C179" s="267"/>
      <c r="D179" s="267"/>
      <c r="E179" s="267"/>
      <c r="F179" s="267"/>
      <c r="G179" s="267"/>
      <c r="H179" s="267"/>
      <c r="I179" s="267"/>
      <c r="J179" s="267"/>
      <c r="K179" s="267"/>
      <c r="L179" s="267"/>
    </row>
    <row r="180" spans="3:12" x14ac:dyDescent="0.2">
      <c r="C180" s="267"/>
      <c r="D180" s="267"/>
      <c r="E180" s="267"/>
      <c r="F180" s="267"/>
      <c r="G180" s="267"/>
      <c r="H180" s="267"/>
      <c r="I180" s="267"/>
      <c r="J180" s="267"/>
      <c r="K180" s="267"/>
      <c r="L180" s="267"/>
    </row>
    <row r="181" spans="3:12" x14ac:dyDescent="0.2">
      <c r="C181" s="267"/>
      <c r="D181" s="267"/>
      <c r="E181" s="267"/>
      <c r="F181" s="267"/>
      <c r="G181" s="267"/>
      <c r="H181" s="267"/>
      <c r="I181" s="267"/>
      <c r="J181" s="267"/>
      <c r="K181" s="267"/>
      <c r="L181" s="267"/>
    </row>
    <row r="182" spans="3:12" x14ac:dyDescent="0.2">
      <c r="C182" s="267"/>
      <c r="D182" s="267"/>
      <c r="E182" s="267"/>
      <c r="F182" s="267"/>
      <c r="G182" s="267"/>
      <c r="H182" s="267"/>
      <c r="I182" s="267"/>
      <c r="J182" s="267"/>
      <c r="K182" s="267"/>
      <c r="L182" s="267"/>
    </row>
    <row r="183" spans="3:12" x14ac:dyDescent="0.2">
      <c r="C183" s="267"/>
      <c r="D183" s="267"/>
      <c r="E183" s="267"/>
      <c r="F183" s="267"/>
      <c r="G183" s="267"/>
      <c r="H183" s="267"/>
      <c r="I183" s="267"/>
      <c r="J183" s="267"/>
      <c r="K183" s="267"/>
      <c r="L183" s="267"/>
    </row>
    <row r="184" spans="3:12" x14ac:dyDescent="0.2">
      <c r="C184" s="267"/>
      <c r="D184" s="267"/>
      <c r="E184" s="267"/>
      <c r="F184" s="267"/>
      <c r="G184" s="267"/>
      <c r="H184" s="267"/>
      <c r="I184" s="267"/>
      <c r="J184" s="267"/>
      <c r="K184" s="267"/>
      <c r="L184" s="267"/>
    </row>
    <row r="185" spans="3:12" x14ac:dyDescent="0.2">
      <c r="C185" s="267"/>
      <c r="D185" s="267"/>
      <c r="E185" s="267"/>
      <c r="F185" s="267"/>
      <c r="G185" s="267"/>
      <c r="H185" s="267"/>
      <c r="I185" s="267"/>
      <c r="J185" s="267"/>
      <c r="K185" s="267"/>
      <c r="L185" s="267"/>
    </row>
    <row r="186" spans="3:12" x14ac:dyDescent="0.2">
      <c r="C186" s="267"/>
      <c r="D186" s="267"/>
      <c r="E186" s="267"/>
      <c r="F186" s="267"/>
      <c r="G186" s="267"/>
      <c r="H186" s="267"/>
      <c r="I186" s="267"/>
      <c r="J186" s="267"/>
      <c r="K186" s="267"/>
      <c r="L186" s="267"/>
    </row>
    <row r="187" spans="3:12" x14ac:dyDescent="0.2">
      <c r="C187" s="267"/>
      <c r="D187" s="267"/>
      <c r="E187" s="267"/>
      <c r="F187" s="267"/>
      <c r="G187" s="267"/>
      <c r="H187" s="267"/>
      <c r="I187" s="267"/>
      <c r="J187" s="267"/>
      <c r="K187" s="267"/>
      <c r="L187" s="267"/>
    </row>
    <row r="188" spans="3:12" x14ac:dyDescent="0.2">
      <c r="C188" s="267"/>
      <c r="D188" s="267"/>
      <c r="E188" s="267"/>
      <c r="F188" s="267"/>
      <c r="G188" s="267"/>
      <c r="H188" s="267"/>
      <c r="I188" s="267"/>
      <c r="J188" s="267"/>
      <c r="K188" s="267"/>
      <c r="L188" s="267"/>
    </row>
    <row r="189" spans="3:12" x14ac:dyDescent="0.2">
      <c r="C189" s="267"/>
      <c r="D189" s="267"/>
      <c r="E189" s="267"/>
      <c r="F189" s="267"/>
      <c r="G189" s="267"/>
      <c r="H189" s="267"/>
      <c r="I189" s="267"/>
      <c r="J189" s="267"/>
      <c r="K189" s="267"/>
      <c r="L189" s="267"/>
    </row>
    <row r="190" spans="3:12" x14ac:dyDescent="0.2">
      <c r="C190" s="267"/>
      <c r="D190" s="267"/>
      <c r="E190" s="267"/>
      <c r="F190" s="267"/>
      <c r="G190" s="267"/>
      <c r="H190" s="267"/>
      <c r="I190" s="267"/>
      <c r="J190" s="267"/>
      <c r="K190" s="267"/>
      <c r="L190" s="267"/>
    </row>
    <row r="191" spans="3:12" x14ac:dyDescent="0.2">
      <c r="C191" s="267"/>
      <c r="D191" s="267"/>
      <c r="E191" s="267"/>
      <c r="F191" s="267"/>
      <c r="G191" s="267"/>
      <c r="H191" s="267"/>
      <c r="I191" s="267"/>
      <c r="J191" s="267"/>
      <c r="K191" s="267"/>
      <c r="L191" s="267"/>
    </row>
    <row r="192" spans="3:12" x14ac:dyDescent="0.2">
      <c r="C192" s="267"/>
      <c r="D192" s="267"/>
      <c r="E192" s="267"/>
      <c r="F192" s="267"/>
      <c r="G192" s="267"/>
      <c r="H192" s="267"/>
      <c r="I192" s="267"/>
      <c r="J192" s="267"/>
      <c r="K192" s="267"/>
      <c r="L192" s="267"/>
    </row>
    <row r="193" spans="3:12" x14ac:dyDescent="0.2">
      <c r="C193" s="267"/>
      <c r="D193" s="267"/>
      <c r="E193" s="267"/>
      <c r="F193" s="267"/>
      <c r="G193" s="267"/>
      <c r="H193" s="267"/>
      <c r="I193" s="267"/>
      <c r="J193" s="267"/>
      <c r="K193" s="267"/>
      <c r="L193" s="267"/>
    </row>
    <row r="194" spans="3:12" x14ac:dyDescent="0.2">
      <c r="C194" s="267"/>
      <c r="D194" s="267"/>
      <c r="E194" s="267"/>
      <c r="F194" s="267"/>
      <c r="G194" s="267"/>
      <c r="H194" s="267"/>
      <c r="I194" s="267"/>
      <c r="J194" s="267"/>
      <c r="K194" s="267"/>
      <c r="L194" s="267"/>
    </row>
    <row r="195" spans="3:12" x14ac:dyDescent="0.2">
      <c r="C195" s="267"/>
      <c r="D195" s="267"/>
      <c r="E195" s="267"/>
      <c r="F195" s="267"/>
      <c r="G195" s="267"/>
      <c r="H195" s="267"/>
      <c r="I195" s="267"/>
      <c r="J195" s="267"/>
      <c r="K195" s="267"/>
      <c r="L195" s="267"/>
    </row>
    <row r="196" spans="3:12" x14ac:dyDescent="0.2">
      <c r="C196" s="267"/>
      <c r="D196" s="267"/>
      <c r="E196" s="267"/>
      <c r="F196" s="267"/>
      <c r="G196" s="267"/>
      <c r="H196" s="267"/>
      <c r="I196" s="267"/>
      <c r="J196" s="267"/>
      <c r="K196" s="267"/>
      <c r="L196" s="267"/>
    </row>
    <row r="197" spans="3:12" x14ac:dyDescent="0.2">
      <c r="C197" s="267"/>
      <c r="D197" s="267"/>
      <c r="E197" s="267"/>
      <c r="F197" s="267"/>
      <c r="G197" s="267"/>
      <c r="H197" s="267"/>
      <c r="I197" s="267"/>
      <c r="J197" s="267"/>
      <c r="K197" s="267"/>
      <c r="L197" s="267"/>
    </row>
    <row r="198" spans="3:12" x14ac:dyDescent="0.2">
      <c r="C198" s="267"/>
      <c r="D198" s="267"/>
      <c r="E198" s="267"/>
      <c r="F198" s="267"/>
      <c r="G198" s="267"/>
      <c r="H198" s="267"/>
      <c r="I198" s="267"/>
      <c r="J198" s="267"/>
      <c r="K198" s="267"/>
      <c r="L198" s="267"/>
    </row>
    <row r="199" spans="3:12" x14ac:dyDescent="0.2">
      <c r="C199" s="267"/>
      <c r="D199" s="267"/>
      <c r="E199" s="267"/>
      <c r="F199" s="267"/>
      <c r="G199" s="267"/>
      <c r="H199" s="267"/>
      <c r="I199" s="267"/>
      <c r="J199" s="267"/>
      <c r="K199" s="267"/>
      <c r="L199" s="267"/>
    </row>
    <row r="200" spans="3:12" x14ac:dyDescent="0.2">
      <c r="C200" s="267"/>
      <c r="D200" s="267"/>
      <c r="E200" s="267"/>
      <c r="F200" s="267"/>
      <c r="G200" s="267"/>
      <c r="H200" s="267"/>
      <c r="I200" s="267"/>
      <c r="J200" s="267"/>
      <c r="K200" s="267"/>
      <c r="L200" s="267"/>
    </row>
    <row r="201" spans="3:12" x14ac:dyDescent="0.2">
      <c r="C201" s="267"/>
      <c r="D201" s="267"/>
      <c r="E201" s="267"/>
      <c r="F201" s="267"/>
      <c r="G201" s="267"/>
      <c r="H201" s="267"/>
      <c r="I201" s="267"/>
      <c r="J201" s="267"/>
      <c r="K201" s="267"/>
      <c r="L201" s="267"/>
    </row>
    <row r="202" spans="3:12" x14ac:dyDescent="0.2">
      <c r="C202" s="267"/>
      <c r="D202" s="267"/>
      <c r="E202" s="267"/>
      <c r="F202" s="267"/>
      <c r="G202" s="267"/>
      <c r="H202" s="267"/>
      <c r="I202" s="267"/>
      <c r="J202" s="267"/>
      <c r="K202" s="267"/>
      <c r="L202" s="267"/>
    </row>
    <row r="203" spans="3:12" x14ac:dyDescent="0.2">
      <c r="C203" s="267"/>
      <c r="D203" s="267"/>
      <c r="E203" s="267"/>
      <c r="F203" s="267"/>
      <c r="G203" s="267"/>
      <c r="H203" s="267"/>
      <c r="I203" s="267"/>
      <c r="J203" s="267"/>
      <c r="K203" s="267"/>
      <c r="L203" s="267"/>
    </row>
    <row r="204" spans="3:12" x14ac:dyDescent="0.2">
      <c r="C204" s="267"/>
      <c r="D204" s="267"/>
      <c r="E204" s="267"/>
      <c r="F204" s="267"/>
      <c r="G204" s="267"/>
      <c r="H204" s="267"/>
      <c r="I204" s="267"/>
      <c r="J204" s="267"/>
      <c r="K204" s="267"/>
      <c r="L204" s="267"/>
    </row>
    <row r="205" spans="3:12" x14ac:dyDescent="0.2">
      <c r="C205" s="267"/>
      <c r="D205" s="267"/>
      <c r="E205" s="267"/>
      <c r="F205" s="267"/>
      <c r="G205" s="267"/>
      <c r="H205" s="267"/>
      <c r="I205" s="267"/>
      <c r="J205" s="267"/>
      <c r="K205" s="267"/>
      <c r="L205" s="267"/>
    </row>
    <row r="206" spans="3:12" x14ac:dyDescent="0.2">
      <c r="C206" s="267"/>
      <c r="D206" s="267"/>
      <c r="E206" s="267"/>
      <c r="F206" s="267"/>
      <c r="G206" s="267"/>
      <c r="H206" s="267"/>
      <c r="I206" s="267"/>
      <c r="J206" s="267"/>
      <c r="K206" s="267"/>
      <c r="L206" s="267"/>
    </row>
    <row r="207" spans="3:12" x14ac:dyDescent="0.2">
      <c r="C207" s="267"/>
      <c r="D207" s="267"/>
      <c r="E207" s="267"/>
      <c r="F207" s="267"/>
      <c r="G207" s="267"/>
      <c r="H207" s="267"/>
      <c r="I207" s="267"/>
      <c r="J207" s="267"/>
      <c r="K207" s="267"/>
      <c r="L207" s="267"/>
    </row>
    <row r="208" spans="3:12" x14ac:dyDescent="0.2">
      <c r="C208" s="267"/>
      <c r="D208" s="267"/>
      <c r="E208" s="267"/>
      <c r="F208" s="267"/>
      <c r="G208" s="267"/>
      <c r="H208" s="267"/>
      <c r="I208" s="267"/>
      <c r="J208" s="267"/>
      <c r="K208" s="267"/>
      <c r="L208" s="267"/>
    </row>
    <row r="209" spans="3:12" x14ac:dyDescent="0.2">
      <c r="C209" s="267"/>
      <c r="D209" s="267"/>
      <c r="E209" s="267"/>
      <c r="F209" s="267"/>
      <c r="G209" s="267"/>
      <c r="H209" s="267"/>
      <c r="I209" s="267"/>
      <c r="J209" s="267"/>
      <c r="K209" s="267"/>
      <c r="L209" s="267"/>
    </row>
    <row r="210" spans="3:12" x14ac:dyDescent="0.2">
      <c r="C210" s="267"/>
      <c r="D210" s="267"/>
      <c r="E210" s="267"/>
      <c r="F210" s="267"/>
      <c r="G210" s="267"/>
      <c r="H210" s="267"/>
      <c r="I210" s="267"/>
      <c r="J210" s="267"/>
      <c r="K210" s="267"/>
      <c r="L210" s="267"/>
    </row>
    <row r="211" spans="3:12" x14ac:dyDescent="0.2">
      <c r="C211" s="267"/>
      <c r="D211" s="267"/>
      <c r="E211" s="267"/>
      <c r="F211" s="267"/>
      <c r="G211" s="267"/>
      <c r="H211" s="267"/>
      <c r="I211" s="267"/>
      <c r="J211" s="267"/>
      <c r="K211" s="267"/>
      <c r="L211" s="267"/>
    </row>
    <row r="212" spans="3:12" x14ac:dyDescent="0.2">
      <c r="C212" s="267"/>
      <c r="D212" s="267"/>
      <c r="E212" s="267"/>
      <c r="F212" s="267"/>
      <c r="G212" s="267"/>
      <c r="H212" s="267"/>
      <c r="I212" s="267"/>
      <c r="J212" s="267"/>
      <c r="K212" s="267"/>
      <c r="L212" s="267"/>
    </row>
    <row r="213" spans="3:12" x14ac:dyDescent="0.2">
      <c r="C213" s="267"/>
      <c r="D213" s="267"/>
      <c r="E213" s="267"/>
      <c r="F213" s="267"/>
      <c r="G213" s="267"/>
      <c r="H213" s="267"/>
      <c r="I213" s="267"/>
      <c r="J213" s="267"/>
      <c r="K213" s="267"/>
      <c r="L213" s="267"/>
    </row>
    <row r="214" spans="3:12" x14ac:dyDescent="0.2">
      <c r="C214" s="267"/>
      <c r="D214" s="267"/>
      <c r="E214" s="267"/>
      <c r="F214" s="267"/>
      <c r="G214" s="267"/>
      <c r="H214" s="267"/>
      <c r="I214" s="267"/>
      <c r="J214" s="267"/>
      <c r="K214" s="267"/>
      <c r="L214" s="267"/>
    </row>
    <row r="215" spans="3:12" x14ac:dyDescent="0.2">
      <c r="C215" s="267"/>
      <c r="D215" s="267"/>
      <c r="E215" s="267"/>
      <c r="F215" s="267"/>
      <c r="G215" s="267"/>
      <c r="H215" s="267"/>
      <c r="I215" s="267"/>
      <c r="J215" s="267"/>
      <c r="K215" s="267"/>
      <c r="L215" s="267"/>
    </row>
    <row r="216" spans="3:12" x14ac:dyDescent="0.2">
      <c r="C216" s="267"/>
      <c r="D216" s="267"/>
      <c r="E216" s="267"/>
      <c r="F216" s="267"/>
      <c r="G216" s="267"/>
      <c r="H216" s="267"/>
      <c r="I216" s="267"/>
      <c r="J216" s="267"/>
      <c r="K216" s="267"/>
      <c r="L216" s="267"/>
    </row>
    <row r="217" spans="3:12" x14ac:dyDescent="0.2">
      <c r="C217" s="267"/>
      <c r="D217" s="267"/>
      <c r="E217" s="267"/>
      <c r="F217" s="267"/>
      <c r="G217" s="267"/>
      <c r="H217" s="267"/>
      <c r="I217" s="267"/>
      <c r="J217" s="267"/>
      <c r="K217" s="267"/>
      <c r="L217" s="267"/>
    </row>
    <row r="218" spans="3:12" x14ac:dyDescent="0.2">
      <c r="C218" s="267"/>
      <c r="D218" s="267"/>
      <c r="E218" s="267"/>
      <c r="F218" s="267"/>
      <c r="G218" s="267"/>
      <c r="H218" s="267"/>
      <c r="I218" s="267"/>
      <c r="J218" s="267"/>
      <c r="K218" s="267"/>
      <c r="L218" s="267"/>
    </row>
    <row r="219" spans="3:12" x14ac:dyDescent="0.2">
      <c r="C219" s="267"/>
      <c r="D219" s="267"/>
      <c r="E219" s="267"/>
      <c r="F219" s="267"/>
      <c r="G219" s="267"/>
      <c r="H219" s="267"/>
      <c r="I219" s="267"/>
      <c r="J219" s="267"/>
      <c r="K219" s="267"/>
      <c r="L219" s="267"/>
    </row>
    <row r="220" spans="3:12" x14ac:dyDescent="0.2">
      <c r="C220" s="267"/>
      <c r="D220" s="267"/>
      <c r="E220" s="267"/>
      <c r="F220" s="267"/>
      <c r="G220" s="267"/>
      <c r="H220" s="267"/>
      <c r="I220" s="267"/>
      <c r="J220" s="267"/>
      <c r="K220" s="267"/>
      <c r="L220" s="267"/>
    </row>
    <row r="221" spans="3:12" x14ac:dyDescent="0.2">
      <c r="C221" s="267"/>
      <c r="D221" s="267"/>
      <c r="E221" s="267"/>
      <c r="F221" s="267"/>
      <c r="G221" s="267"/>
      <c r="H221" s="267"/>
      <c r="I221" s="267"/>
      <c r="J221" s="267"/>
      <c r="K221" s="267"/>
      <c r="L221" s="267"/>
    </row>
    <row r="222" spans="3:12" x14ac:dyDescent="0.2">
      <c r="C222" s="267"/>
      <c r="D222" s="267"/>
      <c r="E222" s="267"/>
      <c r="F222" s="267"/>
      <c r="G222" s="267"/>
      <c r="H222" s="267"/>
      <c r="I222" s="267"/>
      <c r="J222" s="267"/>
      <c r="K222" s="267"/>
      <c r="L222" s="267"/>
    </row>
    <row r="223" spans="3:12" x14ac:dyDescent="0.2">
      <c r="C223" s="267"/>
      <c r="D223" s="267"/>
      <c r="E223" s="267"/>
      <c r="F223" s="267"/>
      <c r="G223" s="267"/>
      <c r="H223" s="267"/>
      <c r="I223" s="267"/>
      <c r="J223" s="267"/>
      <c r="K223" s="267"/>
      <c r="L223" s="267"/>
    </row>
    <row r="224" spans="3:12" x14ac:dyDescent="0.2">
      <c r="C224" s="267"/>
      <c r="D224" s="267"/>
      <c r="E224" s="267"/>
      <c r="F224" s="267"/>
      <c r="G224" s="267"/>
      <c r="H224" s="267"/>
      <c r="I224" s="267"/>
      <c r="J224" s="267"/>
      <c r="K224" s="267"/>
      <c r="L224" s="267"/>
    </row>
    <row r="225" spans="3:12" x14ac:dyDescent="0.2">
      <c r="C225" s="267"/>
      <c r="D225" s="267"/>
      <c r="E225" s="267"/>
      <c r="F225" s="267"/>
      <c r="G225" s="267"/>
      <c r="H225" s="267"/>
      <c r="I225" s="267"/>
      <c r="J225" s="267"/>
      <c r="K225" s="267"/>
      <c r="L225" s="267"/>
    </row>
    <row r="226" spans="3:12" x14ac:dyDescent="0.2">
      <c r="C226" s="267"/>
      <c r="D226" s="267"/>
      <c r="E226" s="267"/>
      <c r="F226" s="267"/>
      <c r="G226" s="267"/>
      <c r="H226" s="267"/>
      <c r="I226" s="267"/>
      <c r="J226" s="267"/>
      <c r="K226" s="267"/>
      <c r="L226" s="267"/>
    </row>
    <row r="227" spans="3:12" x14ac:dyDescent="0.2">
      <c r="C227" s="267"/>
      <c r="D227" s="267"/>
      <c r="E227" s="267"/>
      <c r="F227" s="267"/>
      <c r="G227" s="267"/>
      <c r="H227" s="267"/>
      <c r="I227" s="267"/>
      <c r="J227" s="267"/>
      <c r="K227" s="267"/>
      <c r="L227" s="267"/>
    </row>
    <row r="228" spans="3:12" x14ac:dyDescent="0.2">
      <c r="C228" s="267"/>
      <c r="D228" s="267"/>
      <c r="E228" s="267"/>
      <c r="F228" s="267"/>
      <c r="G228" s="267"/>
      <c r="H228" s="267"/>
      <c r="I228" s="267"/>
      <c r="J228" s="267"/>
      <c r="K228" s="267"/>
      <c r="L228" s="267"/>
    </row>
    <row r="229" spans="3:12" x14ac:dyDescent="0.2">
      <c r="C229" s="267"/>
      <c r="D229" s="267"/>
      <c r="E229" s="267"/>
      <c r="F229" s="267"/>
      <c r="G229" s="267"/>
      <c r="H229" s="267"/>
      <c r="I229" s="267"/>
      <c r="J229" s="267"/>
      <c r="K229" s="267"/>
      <c r="L229" s="267"/>
    </row>
    <row r="230" spans="3:12" x14ac:dyDescent="0.2">
      <c r="C230" s="267"/>
      <c r="D230" s="267"/>
      <c r="E230" s="267"/>
      <c r="F230" s="267"/>
      <c r="G230" s="267"/>
      <c r="H230" s="267"/>
      <c r="I230" s="267"/>
      <c r="J230" s="267"/>
      <c r="K230" s="267"/>
      <c r="L230" s="267"/>
    </row>
    <row r="231" spans="3:12" x14ac:dyDescent="0.2">
      <c r="C231" s="267"/>
      <c r="D231" s="267"/>
      <c r="E231" s="267"/>
      <c r="F231" s="267"/>
      <c r="G231" s="267"/>
      <c r="H231" s="267"/>
      <c r="I231" s="267"/>
      <c r="J231" s="267"/>
      <c r="K231" s="267"/>
      <c r="L231" s="267"/>
    </row>
    <row r="232" spans="3:12" x14ac:dyDescent="0.2">
      <c r="C232" s="267"/>
      <c r="D232" s="267"/>
      <c r="E232" s="267"/>
      <c r="F232" s="267"/>
      <c r="G232" s="267"/>
      <c r="H232" s="267"/>
      <c r="I232" s="267"/>
      <c r="J232" s="267"/>
      <c r="K232" s="267"/>
      <c r="L232" s="267"/>
    </row>
    <row r="233" spans="3:12" x14ac:dyDescent="0.2">
      <c r="C233" s="267"/>
      <c r="D233" s="267"/>
      <c r="E233" s="267"/>
      <c r="F233" s="267"/>
      <c r="G233" s="267"/>
      <c r="H233" s="267"/>
      <c r="I233" s="267"/>
      <c r="J233" s="267"/>
      <c r="K233" s="267"/>
      <c r="L233" s="267"/>
    </row>
    <row r="234" spans="3:12" x14ac:dyDescent="0.2">
      <c r="C234" s="267"/>
      <c r="D234" s="267"/>
      <c r="E234" s="267"/>
      <c r="F234" s="267"/>
      <c r="G234" s="267"/>
      <c r="H234" s="267"/>
      <c r="I234" s="267"/>
      <c r="J234" s="267"/>
      <c r="K234" s="267"/>
      <c r="L234" s="267"/>
    </row>
    <row r="235" spans="3:12" x14ac:dyDescent="0.2">
      <c r="C235" s="267"/>
      <c r="D235" s="267"/>
      <c r="E235" s="267"/>
      <c r="F235" s="267"/>
      <c r="G235" s="267"/>
      <c r="H235" s="267"/>
      <c r="I235" s="267"/>
      <c r="J235" s="267"/>
      <c r="K235" s="267"/>
      <c r="L235" s="267"/>
    </row>
    <row r="236" spans="3:12" x14ac:dyDescent="0.2">
      <c r="C236" s="267"/>
      <c r="D236" s="267"/>
      <c r="E236" s="267"/>
      <c r="F236" s="267"/>
      <c r="G236" s="267"/>
      <c r="H236" s="267"/>
      <c r="I236" s="267"/>
      <c r="J236" s="267"/>
      <c r="K236" s="267"/>
      <c r="L236" s="267"/>
    </row>
    <row r="237" spans="3:12" x14ac:dyDescent="0.2">
      <c r="C237" s="267"/>
      <c r="D237" s="267"/>
      <c r="E237" s="267"/>
      <c r="F237" s="267"/>
      <c r="G237" s="267"/>
      <c r="H237" s="267"/>
      <c r="I237" s="267"/>
      <c r="J237" s="267"/>
      <c r="K237" s="267"/>
      <c r="L237" s="267"/>
    </row>
    <row r="238" spans="3:12" x14ac:dyDescent="0.2">
      <c r="C238" s="267"/>
      <c r="D238" s="267"/>
      <c r="E238" s="267"/>
      <c r="F238" s="267"/>
      <c r="G238" s="267"/>
      <c r="H238" s="267"/>
      <c r="I238" s="267"/>
      <c r="J238" s="267"/>
      <c r="K238" s="267"/>
      <c r="L238" s="267"/>
    </row>
    <row r="239" spans="3:12" x14ac:dyDescent="0.2">
      <c r="C239" s="267"/>
      <c r="D239" s="267"/>
      <c r="E239" s="267"/>
      <c r="F239" s="267"/>
      <c r="G239" s="267"/>
      <c r="H239" s="267"/>
      <c r="I239" s="267"/>
      <c r="J239" s="267"/>
      <c r="K239" s="267"/>
      <c r="L239" s="267"/>
    </row>
    <row r="240" spans="3:12" x14ac:dyDescent="0.2">
      <c r="C240" s="267"/>
      <c r="D240" s="267"/>
      <c r="E240" s="267"/>
      <c r="F240" s="267"/>
      <c r="G240" s="267"/>
      <c r="H240" s="267"/>
      <c r="I240" s="267"/>
      <c r="J240" s="267"/>
      <c r="K240" s="267"/>
      <c r="L240" s="267"/>
    </row>
    <row r="241" spans="3:12" x14ac:dyDescent="0.2">
      <c r="C241" s="267"/>
      <c r="D241" s="267"/>
      <c r="E241" s="267"/>
      <c r="F241" s="267"/>
      <c r="G241" s="267"/>
      <c r="H241" s="267"/>
      <c r="I241" s="267"/>
      <c r="J241" s="267"/>
      <c r="K241" s="267"/>
      <c r="L241" s="267"/>
    </row>
    <row r="242" spans="3:12" x14ac:dyDescent="0.2">
      <c r="C242" s="267"/>
      <c r="D242" s="267"/>
      <c r="E242" s="267"/>
      <c r="F242" s="267"/>
      <c r="G242" s="267"/>
      <c r="H242" s="267"/>
      <c r="I242" s="267"/>
      <c r="J242" s="267"/>
      <c r="K242" s="267"/>
      <c r="L242" s="267"/>
    </row>
    <row r="243" spans="3:12" x14ac:dyDescent="0.2">
      <c r="C243" s="267"/>
      <c r="D243" s="267"/>
      <c r="E243" s="267"/>
      <c r="F243" s="267"/>
      <c r="G243" s="267"/>
      <c r="H243" s="267"/>
      <c r="I243" s="267"/>
      <c r="J243" s="267"/>
      <c r="K243" s="267"/>
      <c r="L243" s="267"/>
    </row>
    <row r="244" spans="3:12" x14ac:dyDescent="0.2">
      <c r="C244" s="267"/>
      <c r="D244" s="267"/>
      <c r="E244" s="267"/>
      <c r="F244" s="267"/>
      <c r="G244" s="267"/>
      <c r="H244" s="267"/>
      <c r="I244" s="267"/>
      <c r="J244" s="267"/>
      <c r="K244" s="267"/>
      <c r="L244" s="267"/>
    </row>
    <row r="245" spans="3:12" x14ac:dyDescent="0.2">
      <c r="C245" s="267"/>
      <c r="D245" s="267"/>
      <c r="E245" s="267"/>
      <c r="F245" s="267"/>
      <c r="G245" s="267"/>
      <c r="H245" s="267"/>
      <c r="I245" s="267"/>
      <c r="J245" s="267"/>
      <c r="K245" s="267"/>
      <c r="L245" s="267"/>
    </row>
    <row r="246" spans="3:12" x14ac:dyDescent="0.2">
      <c r="C246" s="267"/>
      <c r="D246" s="267"/>
      <c r="E246" s="267"/>
      <c r="F246" s="267"/>
      <c r="G246" s="267"/>
      <c r="H246" s="267"/>
      <c r="I246" s="267"/>
      <c r="J246" s="267"/>
      <c r="K246" s="267"/>
      <c r="L246" s="267"/>
    </row>
    <row r="247" spans="3:12" x14ac:dyDescent="0.2">
      <c r="C247" s="267"/>
      <c r="D247" s="267"/>
      <c r="E247" s="267"/>
      <c r="F247" s="267"/>
      <c r="G247" s="267"/>
      <c r="H247" s="267"/>
      <c r="I247" s="267"/>
      <c r="J247" s="267"/>
      <c r="K247" s="267"/>
      <c r="L247" s="267"/>
    </row>
    <row r="248" spans="3:12" x14ac:dyDescent="0.2">
      <c r="C248" s="267"/>
      <c r="D248" s="267"/>
      <c r="E248" s="267"/>
      <c r="F248" s="267"/>
      <c r="G248" s="267"/>
      <c r="H248" s="267"/>
      <c r="I248" s="267"/>
      <c r="J248" s="267"/>
      <c r="K248" s="267"/>
      <c r="L248" s="267"/>
    </row>
    <row r="249" spans="3:12" x14ac:dyDescent="0.2">
      <c r="C249" s="267"/>
      <c r="D249" s="267"/>
      <c r="E249" s="267"/>
      <c r="F249" s="267"/>
      <c r="G249" s="267"/>
      <c r="H249" s="267"/>
      <c r="I249" s="267"/>
      <c r="J249" s="267"/>
      <c r="K249" s="267"/>
      <c r="L249" s="267"/>
    </row>
    <row r="250" spans="3:12" x14ac:dyDescent="0.2">
      <c r="C250" s="267"/>
      <c r="D250" s="267"/>
      <c r="E250" s="267"/>
      <c r="F250" s="267"/>
      <c r="G250" s="267"/>
      <c r="H250" s="267"/>
      <c r="I250" s="267"/>
      <c r="J250" s="267"/>
      <c r="K250" s="267"/>
      <c r="L250" s="267"/>
    </row>
    <row r="251" spans="3:12" x14ac:dyDescent="0.2">
      <c r="C251" s="267"/>
      <c r="D251" s="267"/>
      <c r="E251" s="267"/>
      <c r="F251" s="267"/>
      <c r="G251" s="267"/>
      <c r="H251" s="267"/>
      <c r="I251" s="267"/>
      <c r="J251" s="267"/>
      <c r="K251" s="267"/>
      <c r="L251" s="267"/>
    </row>
    <row r="252" spans="3:12" x14ac:dyDescent="0.2">
      <c r="C252" s="267"/>
      <c r="D252" s="267"/>
      <c r="E252" s="267"/>
      <c r="F252" s="267"/>
      <c r="G252" s="267"/>
      <c r="H252" s="267"/>
      <c r="I252" s="267"/>
      <c r="J252" s="267"/>
      <c r="K252" s="267"/>
      <c r="L252" s="267"/>
    </row>
    <row r="253" spans="3:12" x14ac:dyDescent="0.2">
      <c r="C253" s="267"/>
      <c r="D253" s="267"/>
      <c r="E253" s="267"/>
      <c r="F253" s="267"/>
      <c r="G253" s="267"/>
      <c r="H253" s="267"/>
      <c r="I253" s="267"/>
      <c r="J253" s="267"/>
      <c r="K253" s="267"/>
      <c r="L253" s="267"/>
    </row>
    <row r="254" spans="3:12" x14ac:dyDescent="0.2">
      <c r="C254" s="267"/>
      <c r="D254" s="267"/>
      <c r="E254" s="267"/>
      <c r="F254" s="267"/>
      <c r="G254" s="267"/>
      <c r="H254" s="267"/>
      <c r="I254" s="267"/>
      <c r="J254" s="267"/>
      <c r="K254" s="267"/>
      <c r="L254" s="267"/>
    </row>
    <row r="255" spans="3:12" x14ac:dyDescent="0.2">
      <c r="C255" s="267"/>
      <c r="D255" s="267"/>
      <c r="E255" s="267"/>
      <c r="F255" s="267"/>
      <c r="G255" s="267"/>
      <c r="H255" s="267"/>
      <c r="I255" s="267"/>
      <c r="J255" s="267"/>
      <c r="K255" s="267"/>
      <c r="L255" s="267"/>
    </row>
    <row r="256" spans="3:12" x14ac:dyDescent="0.2">
      <c r="C256" s="267"/>
      <c r="D256" s="267"/>
      <c r="E256" s="267"/>
      <c r="F256" s="267"/>
      <c r="G256" s="267"/>
      <c r="H256" s="267"/>
      <c r="I256" s="267"/>
      <c r="J256" s="267"/>
      <c r="K256" s="267"/>
      <c r="L256" s="267"/>
    </row>
    <row r="257" spans="3:12" x14ac:dyDescent="0.2">
      <c r="C257" s="267"/>
      <c r="D257" s="267"/>
      <c r="E257" s="267"/>
      <c r="F257" s="267"/>
      <c r="G257" s="267"/>
      <c r="H257" s="267"/>
      <c r="I257" s="267"/>
      <c r="J257" s="267"/>
      <c r="K257" s="267"/>
      <c r="L257" s="267"/>
    </row>
    <row r="258" spans="3:12" x14ac:dyDescent="0.2">
      <c r="C258" s="267"/>
      <c r="D258" s="267"/>
      <c r="E258" s="267"/>
      <c r="F258" s="267"/>
      <c r="G258" s="267"/>
      <c r="H258" s="267"/>
      <c r="I258" s="267"/>
      <c r="J258" s="267"/>
      <c r="K258" s="267"/>
      <c r="L258" s="267"/>
    </row>
    <row r="259" spans="3:12" x14ac:dyDescent="0.2">
      <c r="C259" s="267"/>
      <c r="D259" s="267"/>
      <c r="E259" s="267"/>
      <c r="F259" s="267"/>
      <c r="G259" s="267"/>
      <c r="H259" s="267"/>
      <c r="I259" s="267"/>
      <c r="J259" s="267"/>
      <c r="K259" s="267"/>
      <c r="L259" s="267"/>
    </row>
    <row r="260" spans="3:12" x14ac:dyDescent="0.2">
      <c r="C260" s="267"/>
      <c r="D260" s="267"/>
      <c r="E260" s="267"/>
      <c r="F260" s="267"/>
      <c r="G260" s="267"/>
      <c r="H260" s="267"/>
      <c r="I260" s="267"/>
      <c r="J260" s="267"/>
      <c r="K260" s="267"/>
      <c r="L260" s="267"/>
    </row>
    <row r="261" spans="3:12" x14ac:dyDescent="0.2">
      <c r="C261" s="267"/>
      <c r="D261" s="267"/>
      <c r="E261" s="267"/>
      <c r="F261" s="267"/>
      <c r="G261" s="267"/>
      <c r="H261" s="267"/>
      <c r="I261" s="267"/>
      <c r="J261" s="267"/>
      <c r="K261" s="267"/>
      <c r="L261" s="267"/>
    </row>
    <row r="262" spans="3:12" x14ac:dyDescent="0.2">
      <c r="C262" s="267"/>
      <c r="D262" s="267"/>
      <c r="E262" s="267"/>
      <c r="F262" s="267"/>
      <c r="G262" s="267"/>
      <c r="H262" s="267"/>
      <c r="I262" s="267"/>
      <c r="J262" s="267"/>
      <c r="K262" s="267"/>
      <c r="L262" s="267"/>
    </row>
    <row r="263" spans="3:12" x14ac:dyDescent="0.2">
      <c r="C263" s="267"/>
      <c r="D263" s="267"/>
      <c r="E263" s="267"/>
      <c r="F263" s="267"/>
      <c r="G263" s="267"/>
      <c r="H263" s="267"/>
      <c r="I263" s="267"/>
      <c r="J263" s="267"/>
      <c r="K263" s="267"/>
      <c r="L263" s="267"/>
    </row>
    <row r="264" spans="3:12" x14ac:dyDescent="0.2">
      <c r="C264" s="267"/>
      <c r="D264" s="267"/>
      <c r="E264" s="267"/>
      <c r="F264" s="267"/>
      <c r="G264" s="267"/>
      <c r="H264" s="267"/>
      <c r="I264" s="267"/>
      <c r="J264" s="267"/>
      <c r="K264" s="267"/>
      <c r="L264" s="267"/>
    </row>
    <row r="265" spans="3:12" x14ac:dyDescent="0.2">
      <c r="C265" s="267"/>
      <c r="D265" s="267"/>
      <c r="E265" s="267"/>
      <c r="F265" s="267"/>
      <c r="G265" s="267"/>
      <c r="H265" s="267"/>
      <c r="I265" s="267"/>
      <c r="J265" s="267"/>
      <c r="K265" s="267"/>
      <c r="L265" s="267"/>
    </row>
    <row r="266" spans="3:12" x14ac:dyDescent="0.2">
      <c r="C266" s="267"/>
      <c r="D266" s="267"/>
      <c r="E266" s="267"/>
      <c r="F266" s="267"/>
      <c r="G266" s="267"/>
      <c r="H266" s="267"/>
      <c r="I266" s="267"/>
      <c r="J266" s="267"/>
      <c r="K266" s="267"/>
      <c r="L266" s="267"/>
    </row>
    <row r="267" spans="3:12" x14ac:dyDescent="0.2">
      <c r="C267" s="267"/>
      <c r="D267" s="267"/>
      <c r="E267" s="267"/>
      <c r="F267" s="267"/>
      <c r="G267" s="267"/>
      <c r="H267" s="267"/>
      <c r="I267" s="267"/>
      <c r="J267" s="267"/>
      <c r="K267" s="267"/>
      <c r="L267" s="267"/>
    </row>
    <row r="268" spans="3:12" x14ac:dyDescent="0.2">
      <c r="C268" s="267"/>
      <c r="D268" s="267"/>
      <c r="E268" s="267"/>
      <c r="F268" s="267"/>
      <c r="G268" s="267"/>
      <c r="H268" s="267"/>
      <c r="I268" s="267"/>
      <c r="J268" s="267"/>
      <c r="K268" s="267"/>
      <c r="L268" s="267"/>
    </row>
    <row r="269" spans="3:12" x14ac:dyDescent="0.2">
      <c r="C269" s="267"/>
      <c r="D269" s="267"/>
      <c r="E269" s="267"/>
      <c r="F269" s="267"/>
      <c r="G269" s="267"/>
      <c r="H269" s="267"/>
      <c r="I269" s="267"/>
      <c r="J269" s="267"/>
      <c r="K269" s="267"/>
      <c r="L269" s="267"/>
    </row>
    <row r="270" spans="3:12" x14ac:dyDescent="0.2">
      <c r="C270" s="267"/>
      <c r="D270" s="267"/>
      <c r="E270" s="267"/>
      <c r="F270" s="267"/>
      <c r="G270" s="267"/>
      <c r="H270" s="267"/>
      <c r="I270" s="267"/>
      <c r="J270" s="267"/>
      <c r="K270" s="267"/>
      <c r="L270" s="267"/>
    </row>
    <row r="271" spans="3:12" x14ac:dyDescent="0.2">
      <c r="C271" s="267"/>
      <c r="D271" s="267"/>
      <c r="E271" s="267"/>
      <c r="F271" s="267"/>
      <c r="G271" s="267"/>
      <c r="H271" s="267"/>
      <c r="I271" s="267"/>
      <c r="J271" s="267"/>
      <c r="K271" s="267"/>
      <c r="L271" s="267"/>
    </row>
    <row r="272" spans="3:12" x14ac:dyDescent="0.2">
      <c r="C272" s="267"/>
      <c r="D272" s="267"/>
      <c r="E272" s="267"/>
      <c r="F272" s="267"/>
      <c r="G272" s="267"/>
      <c r="H272" s="267"/>
      <c r="I272" s="267"/>
      <c r="J272" s="267"/>
      <c r="K272" s="267"/>
      <c r="L272" s="267"/>
    </row>
    <row r="273" spans="3:12" x14ac:dyDescent="0.2">
      <c r="C273" s="267"/>
      <c r="D273" s="267"/>
      <c r="E273" s="267"/>
      <c r="F273" s="267"/>
      <c r="G273" s="267"/>
      <c r="H273" s="267"/>
      <c r="I273" s="267"/>
      <c r="J273" s="267"/>
      <c r="K273" s="267"/>
      <c r="L273" s="267"/>
    </row>
    <row r="274" spans="3:12" x14ac:dyDescent="0.2">
      <c r="C274" s="267"/>
      <c r="D274" s="267"/>
      <c r="E274" s="267"/>
      <c r="F274" s="267"/>
      <c r="G274" s="267"/>
      <c r="H274" s="267"/>
      <c r="I274" s="267"/>
      <c r="J274" s="267"/>
      <c r="K274" s="267"/>
      <c r="L274" s="267"/>
    </row>
    <row r="275" spans="3:12" x14ac:dyDescent="0.2">
      <c r="C275" s="267"/>
      <c r="D275" s="267"/>
      <c r="E275" s="267"/>
      <c r="F275" s="267"/>
      <c r="G275" s="267"/>
      <c r="H275" s="267"/>
      <c r="I275" s="267"/>
      <c r="J275" s="267"/>
      <c r="K275" s="267"/>
      <c r="L275" s="267"/>
    </row>
    <row r="276" spans="3:12" x14ac:dyDescent="0.2">
      <c r="C276" s="267"/>
      <c r="D276" s="267"/>
      <c r="E276" s="267"/>
      <c r="F276" s="267"/>
      <c r="G276" s="267"/>
      <c r="H276" s="267"/>
      <c r="I276" s="267"/>
      <c r="J276" s="267"/>
      <c r="K276" s="267"/>
      <c r="L276" s="267"/>
    </row>
    <row r="277" spans="3:12" x14ac:dyDescent="0.2">
      <c r="C277" s="267"/>
      <c r="D277" s="267"/>
      <c r="E277" s="267"/>
      <c r="F277" s="267"/>
      <c r="G277" s="267"/>
      <c r="H277" s="267"/>
      <c r="I277" s="267"/>
      <c r="J277" s="267"/>
      <c r="K277" s="267"/>
      <c r="L277" s="267"/>
    </row>
    <row r="278" spans="3:12" x14ac:dyDescent="0.2">
      <c r="C278" s="267"/>
      <c r="D278" s="267"/>
      <c r="E278" s="267"/>
      <c r="F278" s="267"/>
      <c r="G278" s="267"/>
      <c r="H278" s="267"/>
      <c r="I278" s="267"/>
      <c r="J278" s="267"/>
      <c r="K278" s="267"/>
      <c r="L278" s="267"/>
    </row>
    <row r="279" spans="3:12" x14ac:dyDescent="0.2">
      <c r="C279" s="267"/>
      <c r="D279" s="267"/>
      <c r="E279" s="267"/>
      <c r="F279" s="267"/>
      <c r="G279" s="267"/>
      <c r="H279" s="267"/>
      <c r="I279" s="267"/>
      <c r="J279" s="267"/>
      <c r="K279" s="267"/>
      <c r="L279" s="267"/>
    </row>
    <row r="280" spans="3:12" x14ac:dyDescent="0.2">
      <c r="C280" s="267"/>
      <c r="D280" s="267"/>
      <c r="E280" s="267"/>
      <c r="F280" s="267"/>
      <c r="G280" s="267"/>
      <c r="H280" s="267"/>
      <c r="I280" s="267"/>
      <c r="J280" s="267"/>
      <c r="K280" s="267"/>
      <c r="L280" s="267"/>
    </row>
    <row r="281" spans="3:12" x14ac:dyDescent="0.2">
      <c r="C281" s="267"/>
      <c r="D281" s="267"/>
      <c r="E281" s="267"/>
      <c r="F281" s="267"/>
      <c r="G281" s="267"/>
      <c r="H281" s="267"/>
      <c r="I281" s="267"/>
      <c r="J281" s="267"/>
      <c r="K281" s="267"/>
      <c r="L281" s="267"/>
    </row>
    <row r="282" spans="3:12" x14ac:dyDescent="0.2">
      <c r="C282" s="267"/>
      <c r="D282" s="267"/>
      <c r="E282" s="267"/>
      <c r="F282" s="267"/>
      <c r="G282" s="267"/>
      <c r="H282" s="267"/>
      <c r="I282" s="267"/>
      <c r="J282" s="267"/>
      <c r="K282" s="267"/>
      <c r="L282" s="267"/>
    </row>
    <row r="283" spans="3:12" x14ac:dyDescent="0.2">
      <c r="C283" s="267"/>
      <c r="D283" s="267"/>
      <c r="E283" s="267"/>
      <c r="F283" s="267"/>
      <c r="G283" s="267"/>
      <c r="H283" s="267"/>
      <c r="I283" s="267"/>
      <c r="J283" s="267"/>
      <c r="K283" s="267"/>
      <c r="L283" s="267"/>
    </row>
    <row r="284" spans="3:12" x14ac:dyDescent="0.2">
      <c r="C284" s="267"/>
      <c r="D284" s="267"/>
      <c r="E284" s="267"/>
      <c r="F284" s="267"/>
      <c r="G284" s="267"/>
      <c r="H284" s="267"/>
      <c r="I284" s="267"/>
      <c r="J284" s="267"/>
      <c r="K284" s="267"/>
      <c r="L284" s="267"/>
    </row>
    <row r="285" spans="3:12" x14ac:dyDescent="0.2">
      <c r="C285" s="267"/>
      <c r="D285" s="267"/>
      <c r="E285" s="267"/>
      <c r="F285" s="267"/>
      <c r="G285" s="267"/>
      <c r="H285" s="267"/>
      <c r="I285" s="267"/>
      <c r="J285" s="267"/>
      <c r="K285" s="267"/>
      <c r="L285" s="267"/>
    </row>
    <row r="286" spans="3:12" x14ac:dyDescent="0.2">
      <c r="C286" s="267"/>
      <c r="D286" s="267"/>
      <c r="E286" s="267"/>
      <c r="F286" s="267"/>
      <c r="G286" s="267"/>
      <c r="H286" s="267"/>
      <c r="I286" s="267"/>
      <c r="J286" s="267"/>
      <c r="K286" s="267"/>
      <c r="L286" s="267"/>
    </row>
    <row r="287" spans="3:12" x14ac:dyDescent="0.2">
      <c r="C287" s="267"/>
      <c r="D287" s="267"/>
      <c r="E287" s="267"/>
      <c r="F287" s="267"/>
      <c r="G287" s="267"/>
      <c r="H287" s="267"/>
      <c r="I287" s="267"/>
      <c r="J287" s="267"/>
      <c r="K287" s="267"/>
      <c r="L287" s="267"/>
    </row>
    <row r="288" spans="3:12" x14ac:dyDescent="0.2">
      <c r="C288" s="267"/>
      <c r="D288" s="267"/>
      <c r="E288" s="267"/>
      <c r="F288" s="267"/>
      <c r="G288" s="267"/>
      <c r="H288" s="267"/>
      <c r="I288" s="267"/>
      <c r="J288" s="267"/>
      <c r="K288" s="267"/>
      <c r="L288" s="267"/>
    </row>
    <row r="289" spans="3:12" x14ac:dyDescent="0.2">
      <c r="C289" s="267"/>
      <c r="D289" s="267"/>
      <c r="E289" s="267"/>
      <c r="F289" s="267"/>
      <c r="G289" s="267"/>
      <c r="H289" s="267"/>
      <c r="I289" s="267"/>
      <c r="J289" s="267"/>
      <c r="K289" s="267"/>
      <c r="L289" s="267"/>
    </row>
    <row r="290" spans="3:12" x14ac:dyDescent="0.2">
      <c r="C290" s="267"/>
      <c r="D290" s="267"/>
      <c r="E290" s="267"/>
      <c r="F290" s="267"/>
      <c r="G290" s="267"/>
      <c r="H290" s="267"/>
      <c r="I290" s="267"/>
      <c r="J290" s="267"/>
      <c r="K290" s="267"/>
      <c r="L290" s="267"/>
    </row>
    <row r="291" spans="3:12" x14ac:dyDescent="0.2">
      <c r="C291" s="267"/>
      <c r="D291" s="267"/>
      <c r="E291" s="267"/>
      <c r="F291" s="267"/>
      <c r="G291" s="267"/>
      <c r="H291" s="267"/>
      <c r="I291" s="267"/>
      <c r="J291" s="267"/>
      <c r="K291" s="267"/>
      <c r="L291" s="267"/>
    </row>
    <row r="292" spans="3:12" x14ac:dyDescent="0.2">
      <c r="C292" s="267"/>
      <c r="D292" s="267"/>
      <c r="E292" s="267"/>
      <c r="F292" s="267"/>
      <c r="G292" s="267"/>
      <c r="H292" s="267"/>
      <c r="I292" s="267"/>
      <c r="J292" s="267"/>
      <c r="K292" s="267"/>
      <c r="L292" s="267"/>
    </row>
    <row r="293" spans="3:12" x14ac:dyDescent="0.2">
      <c r="C293" s="267"/>
      <c r="D293" s="267"/>
      <c r="E293" s="267"/>
      <c r="F293" s="267"/>
      <c r="G293" s="267"/>
      <c r="H293" s="267"/>
      <c r="I293" s="267"/>
      <c r="J293" s="267"/>
      <c r="K293" s="267"/>
      <c r="L293" s="267"/>
    </row>
    <row r="294" spans="3:12" x14ac:dyDescent="0.2">
      <c r="C294" s="267"/>
      <c r="D294" s="267"/>
      <c r="E294" s="267"/>
      <c r="F294" s="267"/>
      <c r="G294" s="267"/>
      <c r="H294" s="267"/>
      <c r="I294" s="267"/>
      <c r="J294" s="267"/>
      <c r="K294" s="267"/>
      <c r="L294" s="267"/>
    </row>
    <row r="295" spans="3:12" x14ac:dyDescent="0.2">
      <c r="C295" s="267"/>
      <c r="D295" s="267"/>
      <c r="E295" s="267"/>
      <c r="F295" s="267"/>
      <c r="G295" s="267"/>
      <c r="H295" s="267"/>
      <c r="I295" s="267"/>
      <c r="J295" s="267"/>
      <c r="K295" s="267"/>
      <c r="L295" s="267"/>
    </row>
    <row r="296" spans="3:12" x14ac:dyDescent="0.2">
      <c r="C296" s="267"/>
      <c r="D296" s="267"/>
      <c r="E296" s="267"/>
      <c r="F296" s="267"/>
      <c r="G296" s="267"/>
      <c r="H296" s="267"/>
      <c r="I296" s="267"/>
      <c r="J296" s="267"/>
      <c r="K296" s="267"/>
      <c r="L296" s="267"/>
    </row>
    <row r="297" spans="3:12" x14ac:dyDescent="0.2">
      <c r="C297" s="267"/>
      <c r="D297" s="267"/>
      <c r="E297" s="267"/>
      <c r="F297" s="267"/>
      <c r="G297" s="267"/>
      <c r="H297" s="267"/>
      <c r="I297" s="267"/>
      <c r="J297" s="267"/>
      <c r="K297" s="267"/>
      <c r="L297" s="267"/>
    </row>
    <row r="298" spans="3:12" x14ac:dyDescent="0.2">
      <c r="C298" s="267"/>
      <c r="D298" s="267"/>
      <c r="E298" s="267"/>
      <c r="F298" s="267"/>
      <c r="G298" s="267"/>
      <c r="H298" s="267"/>
      <c r="I298" s="267"/>
      <c r="J298" s="267"/>
      <c r="K298" s="267"/>
      <c r="L298" s="267"/>
    </row>
    <row r="299" spans="3:12" x14ac:dyDescent="0.2">
      <c r="C299" s="267"/>
      <c r="D299" s="267"/>
      <c r="E299" s="267"/>
      <c r="F299" s="267"/>
      <c r="G299" s="267"/>
      <c r="H299" s="267"/>
      <c r="I299" s="267"/>
      <c r="J299" s="267"/>
      <c r="K299" s="267"/>
      <c r="L299" s="267"/>
    </row>
    <row r="300" spans="3:12" x14ac:dyDescent="0.2">
      <c r="C300" s="267"/>
      <c r="D300" s="267"/>
      <c r="E300" s="267"/>
      <c r="F300" s="267"/>
      <c r="G300" s="267"/>
      <c r="H300" s="267"/>
      <c r="I300" s="267"/>
      <c r="J300" s="267"/>
      <c r="K300" s="267"/>
      <c r="L300" s="267"/>
    </row>
    <row r="301" spans="3:12" x14ac:dyDescent="0.2">
      <c r="C301" s="267"/>
      <c r="D301" s="267"/>
      <c r="E301" s="267"/>
      <c r="F301" s="267"/>
      <c r="G301" s="267"/>
      <c r="H301" s="267"/>
      <c r="I301" s="267"/>
      <c r="J301" s="267"/>
      <c r="K301" s="267"/>
      <c r="L301" s="267"/>
    </row>
    <row r="302" spans="3:12" x14ac:dyDescent="0.2">
      <c r="C302" s="267"/>
      <c r="D302" s="267"/>
      <c r="E302" s="267"/>
      <c r="F302" s="267"/>
      <c r="G302" s="267"/>
      <c r="H302" s="267"/>
      <c r="I302" s="267"/>
      <c r="J302" s="267"/>
      <c r="K302" s="267"/>
      <c r="L302" s="267"/>
    </row>
    <row r="303" spans="3:12" x14ac:dyDescent="0.2">
      <c r="C303" s="267"/>
      <c r="D303" s="267"/>
      <c r="E303" s="267"/>
      <c r="F303" s="267"/>
      <c r="G303" s="267"/>
      <c r="H303" s="267"/>
      <c r="I303" s="267"/>
      <c r="J303" s="267"/>
      <c r="K303" s="267"/>
      <c r="L303" s="267"/>
    </row>
    <row r="304" spans="3:12" x14ac:dyDescent="0.2">
      <c r="C304" s="267"/>
      <c r="D304" s="267"/>
      <c r="E304" s="267"/>
      <c r="F304" s="267"/>
      <c r="G304" s="267"/>
      <c r="H304" s="267"/>
      <c r="I304" s="267"/>
      <c r="J304" s="267"/>
      <c r="K304" s="267"/>
      <c r="L304" s="267"/>
    </row>
    <row r="305" spans="3:12" x14ac:dyDescent="0.2">
      <c r="C305" s="267"/>
      <c r="D305" s="267"/>
      <c r="E305" s="267"/>
      <c r="F305" s="267"/>
      <c r="G305" s="267"/>
      <c r="H305" s="267"/>
      <c r="I305" s="267"/>
      <c r="J305" s="267"/>
      <c r="K305" s="267"/>
      <c r="L305" s="267"/>
    </row>
    <row r="306" spans="3:12" x14ac:dyDescent="0.2">
      <c r="C306" s="267"/>
      <c r="D306" s="267"/>
      <c r="E306" s="267"/>
      <c r="F306" s="267"/>
      <c r="G306" s="267"/>
      <c r="H306" s="267"/>
      <c r="I306" s="267"/>
      <c r="J306" s="267"/>
      <c r="K306" s="267"/>
      <c r="L306" s="267"/>
    </row>
    <row r="307" spans="3:12" x14ac:dyDescent="0.2">
      <c r="C307" s="267"/>
      <c r="D307" s="267"/>
      <c r="E307" s="267"/>
      <c r="F307" s="267"/>
      <c r="G307" s="267"/>
      <c r="H307" s="267"/>
      <c r="I307" s="267"/>
      <c r="J307" s="267"/>
      <c r="K307" s="267"/>
      <c r="L307" s="267"/>
    </row>
  </sheetData>
  <sheetProtection algorithmName="SHA-512" hashValue="sBSCF/rXzZ2ZXRAwCoaxg98vrmtslbar5qlZ5TM3fAjo+IOV1OOB0bThCD0IbY46mMRaEmNFFaxvoNQev5za5A==" saltValue="I1tCFH/78RLqfMzllFkCBQ==" spinCount="100000" sheet="1" scenarios="1" formatCells="0" formatColumns="0" formatRows="0" insertRows="0" insertHyperlinks="0" deleteColumns="0" deleteRows="0" sort="0" autoFilter="0" pivotTables="0"/>
  <protectedRanges>
    <protectedRange algorithmName="SHA-512" hashValue="0k5L3Cha854ALlSMzgvVrZECl9tZabVVnX/PwtDBJ1okRvhkYzblSrJDOo1sPp9582WpgOEcOaXleGktC02M0A==" saltValue="bHhR88gWt/LDrrP2C1rl0Q==" spinCount="100000" sqref="B53:K118" name="Rango10"/>
    <protectedRange sqref="J8:K10" name="Rango5"/>
    <protectedRange sqref="F8:F9" name="Rango3"/>
    <protectedRange sqref="B14:K47" name="Rango1"/>
    <protectedRange sqref="D8:D10" name="Rango2"/>
    <protectedRange sqref="H8:H10" name="Rango4"/>
    <protectedRange sqref="B49:K49" name="Rango6"/>
    <protectedRange algorithmName="SHA-512" hashValue="xzoSuMvq05bsD4xJtCqJhl0rJGD9feeoSOFG2wcAoyugEqo8b+/1Xcqlha/9dYjJFVjx1bSPKBbya8E4gf0iIA==" saltValue="1PYppfP8LSEktqa1JsS4xg==" spinCount="100000" sqref="A52:L57" name="Rango8"/>
  </protectedRanges>
  <dataConsolidate/>
  <mergeCells count="16">
    <mergeCell ref="B12:K12"/>
    <mergeCell ref="M16:M23"/>
    <mergeCell ref="B49:K49"/>
    <mergeCell ref="B50:K51"/>
    <mergeCell ref="B8:C8"/>
    <mergeCell ref="J8:K8"/>
    <mergeCell ref="B9:C9"/>
    <mergeCell ref="J9:K9"/>
    <mergeCell ref="B10:C10"/>
    <mergeCell ref="J10:K10"/>
    <mergeCell ref="B2:K3"/>
    <mergeCell ref="I5:K5"/>
    <mergeCell ref="B7:D7"/>
    <mergeCell ref="E7:F7"/>
    <mergeCell ref="G7:H7"/>
    <mergeCell ref="I7:K7"/>
  </mergeCells>
  <hyperlinks>
    <hyperlink ref="J9" r:id="rId1"/>
  </hyperlinks>
  <printOptions horizontalCentered="1"/>
  <pageMargins left="0.19685039370078741" right="0.19685039370078741" top="0.19685039370078741" bottom="0" header="0" footer="0"/>
  <pageSetup scale="43" fitToHeight="0" orientation="landscape" r:id="rId2"/>
  <headerFooter alignWithMargins="0">
    <oddHeader>&amp;R&amp;"Arial,Cursiva"&amp;16&amp;U&amp;K00-046Reporte de consulta interna de la Dirección de Tesorería, queda estrictamente prohibido su uso para cualquier otro fin.</oddHeader>
    <oddFooter>&amp;C&amp;16Página &amp;P de &amp;N&amp;R&amp;16G063 F 30 01</oddFooter>
  </headerFooter>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'C:\CONTABILIDAD\2021\ART 36\ARTICULO  36 CUARTO TRIMESTRE\EJER Y DES GASTO\[1. Anexo B. Ejercicio del Gasto (SRFT) 4T 2021 DIOXIDO.xlsx]Hoja1'!#REF!</xm:f>
          </x14:formula1>
          <xm:sqref>D8</xm:sqref>
        </x14:dataValidation>
        <x14:dataValidation type="list" allowBlank="1" showInputMessage="1" showErrorMessage="1">
          <x14:formula1>
            <xm:f>'C:\CONTABILIDAD\2021\ART 36\ARTICULO  36 CUARTO TRIMESTRE\EJER Y DES GASTO\[1. Anexo B. Ejercicio del Gasto (SRFT) 4T 2021 DIOXIDO.xlsx]Hoja1'!#REF!</xm:f>
          </x14:formula1>
          <xm:sqref>H8</xm:sqref>
        </x14:dataValidation>
        <x14:dataValidation type="list" allowBlank="1" showInputMessage="1" showErrorMessage="1">
          <x14:formula1>
            <xm:f>'C:\CONTABILIDAD\2021\ART 36\ARTICULO  36 CUARTO TRIMESTRE\EJER Y DES GASTO\[1. Anexo B. Ejercicio del Gasto (SRFT) 4T 2021 DIOXIDO.xlsx]Hoja1'!#REF!</xm:f>
          </x14:formula1>
          <xm:sqref>F8</xm:sqref>
        </x14:dataValidation>
        <x14:dataValidation type="list" allowBlank="1" showInputMessage="1" showErrorMessage="1">
          <x14:formula1>
            <xm:f>'C:\CONTABILIDAD\2021\ART 36\ARTICULO  36 CUARTO TRIMESTRE\EJER Y DES GASTO\[1. Anexo B. Ejercicio del Gasto (SRFT) 4T 2021 DIOXIDO.xlsx]Hoja1'!#REF!</xm:f>
          </x14:formula1>
          <xm:sqref>F9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pageSetUpPr fitToPage="1"/>
  </sheetPr>
  <dimension ref="B2:O306"/>
  <sheetViews>
    <sheetView showGridLines="0" zoomScale="60" zoomScaleNormal="60" zoomScaleSheetLayoutView="120" zoomScalePageLayoutView="50" workbookViewId="0">
      <selection activeCell="A3" sqref="A3:C3"/>
    </sheetView>
  </sheetViews>
  <sheetFormatPr baseColWidth="10" defaultRowHeight="12.75" x14ac:dyDescent="0.2"/>
  <cols>
    <col min="1" max="1" width="2.7109375" style="260" customWidth="1"/>
    <col min="2" max="2" width="8.28515625" style="260" customWidth="1"/>
    <col min="3" max="3" width="30.7109375" style="260" customWidth="1"/>
    <col min="4" max="4" width="43.7109375" style="260" customWidth="1"/>
    <col min="5" max="5" width="33" style="260" customWidth="1"/>
    <col min="6" max="6" width="36.140625" style="260" customWidth="1"/>
    <col min="7" max="11" width="33" style="260" customWidth="1"/>
    <col min="12" max="12" width="2.7109375" style="260" customWidth="1"/>
    <col min="13" max="13" width="14.140625" style="260" customWidth="1"/>
    <col min="14" max="16384" width="11.42578125" style="260"/>
  </cols>
  <sheetData>
    <row r="2" spans="2:13" ht="80.25" customHeight="1" x14ac:dyDescent="0.2">
      <c r="B2" s="259" t="s">
        <v>172</v>
      </c>
      <c r="C2" s="259"/>
      <c r="D2" s="259"/>
      <c r="E2" s="259"/>
      <c r="F2" s="259"/>
      <c r="G2" s="259"/>
      <c r="H2" s="259"/>
      <c r="I2" s="259"/>
      <c r="J2" s="259"/>
      <c r="K2" s="259"/>
    </row>
    <row r="3" spans="2:13" ht="68.25" customHeight="1" x14ac:dyDescent="0.2">
      <c r="B3" s="259"/>
      <c r="C3" s="259"/>
      <c r="D3" s="259"/>
      <c r="E3" s="259"/>
      <c r="F3" s="259"/>
      <c r="G3" s="259"/>
      <c r="H3" s="259"/>
      <c r="I3" s="259"/>
      <c r="J3" s="259"/>
      <c r="K3" s="259"/>
    </row>
    <row r="4" spans="2:13" ht="5.25" customHeight="1" x14ac:dyDescent="0.4">
      <c r="B4" s="261"/>
      <c r="C4" s="261"/>
      <c r="D4" s="261"/>
      <c r="E4" s="261"/>
      <c r="F4" s="261"/>
      <c r="G4" s="261"/>
      <c r="H4" s="261"/>
      <c r="I4" s="261"/>
      <c r="J4" s="261"/>
      <c r="K4" s="261"/>
    </row>
    <row r="5" spans="2:13" ht="16.5" customHeight="1" x14ac:dyDescent="0.25">
      <c r="I5" s="319" t="s">
        <v>173</v>
      </c>
      <c r="J5" s="319"/>
      <c r="K5" s="319"/>
    </row>
    <row r="6" spans="2:13" ht="7.5" customHeight="1" x14ac:dyDescent="0.25">
      <c r="B6" s="263"/>
      <c r="C6" s="263"/>
      <c r="D6" s="263"/>
      <c r="E6" s="263"/>
      <c r="F6" s="263"/>
      <c r="G6" s="263"/>
      <c r="H6" s="263"/>
    </row>
    <row r="7" spans="2:13" s="267" customFormat="1" ht="27.75" customHeight="1" x14ac:dyDescent="0.2">
      <c r="B7" s="264" t="s">
        <v>174</v>
      </c>
      <c r="C7" s="265"/>
      <c r="D7" s="265"/>
      <c r="E7" s="264" t="s">
        <v>175</v>
      </c>
      <c r="F7" s="266"/>
      <c r="G7" s="264" t="s">
        <v>176</v>
      </c>
      <c r="H7" s="266"/>
      <c r="I7" s="264" t="s">
        <v>177</v>
      </c>
      <c r="J7" s="265"/>
      <c r="K7" s="266"/>
    </row>
    <row r="8" spans="2:13" s="267" customFormat="1" ht="30.75" customHeight="1" x14ac:dyDescent="0.2">
      <c r="B8" s="268" t="s">
        <v>178</v>
      </c>
      <c r="C8" s="269"/>
      <c r="D8" s="270" t="s">
        <v>179</v>
      </c>
      <c r="E8" s="271" t="s">
        <v>180</v>
      </c>
      <c r="F8" s="270">
        <v>2019</v>
      </c>
      <c r="G8" s="271" t="s">
        <v>181</v>
      </c>
      <c r="H8" s="272">
        <v>38</v>
      </c>
      <c r="I8" s="271" t="s">
        <v>182</v>
      </c>
      <c r="J8" s="281" t="s">
        <v>183</v>
      </c>
      <c r="K8" s="282"/>
    </row>
    <row r="9" spans="2:13" ht="50.25" customHeight="1" x14ac:dyDescent="0.2">
      <c r="B9" s="268" t="s">
        <v>184</v>
      </c>
      <c r="C9" s="269"/>
      <c r="D9" s="270" t="s">
        <v>185</v>
      </c>
      <c r="E9" s="271" t="s">
        <v>186</v>
      </c>
      <c r="F9" s="270" t="s">
        <v>187</v>
      </c>
      <c r="G9" s="271" t="s">
        <v>188</v>
      </c>
      <c r="H9" s="272" t="s">
        <v>216</v>
      </c>
      <c r="I9" s="271" t="s">
        <v>190</v>
      </c>
      <c r="J9" s="275" t="s">
        <v>191</v>
      </c>
      <c r="K9" s="274"/>
    </row>
    <row r="10" spans="2:13" ht="30.75" customHeight="1" x14ac:dyDescent="0.2">
      <c r="B10" s="268" t="s">
        <v>192</v>
      </c>
      <c r="C10" s="269"/>
      <c r="D10" s="320">
        <v>44567</v>
      </c>
      <c r="E10" s="277"/>
      <c r="F10" s="278"/>
      <c r="G10" s="271" t="s">
        <v>193</v>
      </c>
      <c r="H10" s="279" t="s">
        <v>217</v>
      </c>
      <c r="I10" s="280" t="s">
        <v>195</v>
      </c>
      <c r="J10" s="281" t="s">
        <v>196</v>
      </c>
      <c r="K10" s="282"/>
    </row>
    <row r="12" spans="2:13" ht="24.75" customHeight="1" x14ac:dyDescent="0.3">
      <c r="B12" s="283" t="s">
        <v>197</v>
      </c>
      <c r="C12" s="284"/>
      <c r="D12" s="284"/>
      <c r="E12" s="284"/>
      <c r="F12" s="284"/>
      <c r="G12" s="284"/>
      <c r="H12" s="284"/>
      <c r="I12" s="284"/>
      <c r="J12" s="284"/>
      <c r="K12" s="285"/>
    </row>
    <row r="13" spans="2:13" s="287" customFormat="1" ht="40.5" customHeight="1" x14ac:dyDescent="0.2">
      <c r="B13" s="286" t="s">
        <v>198</v>
      </c>
      <c r="C13" s="286" t="s">
        <v>199</v>
      </c>
      <c r="D13" s="286" t="s">
        <v>200</v>
      </c>
      <c r="E13" s="286" t="s">
        <v>201</v>
      </c>
      <c r="F13" s="286" t="s">
        <v>202</v>
      </c>
      <c r="G13" s="286" t="s">
        <v>203</v>
      </c>
      <c r="H13" s="286" t="s">
        <v>204</v>
      </c>
      <c r="I13" s="286" t="s">
        <v>205</v>
      </c>
      <c r="J13" s="286" t="s">
        <v>206</v>
      </c>
      <c r="K13" s="286" t="s">
        <v>207</v>
      </c>
    </row>
    <row r="14" spans="2:13" ht="38.25" customHeight="1" x14ac:dyDescent="0.2">
      <c r="B14" s="288">
        <v>1</v>
      </c>
      <c r="C14" s="298" t="s">
        <v>208</v>
      </c>
      <c r="D14" s="298">
        <v>251</v>
      </c>
      <c r="E14" s="290">
        <v>0</v>
      </c>
      <c r="F14" s="292">
        <v>132500</v>
      </c>
      <c r="G14" s="292">
        <v>132500</v>
      </c>
      <c r="H14" s="292">
        <f t="shared" ref="H14:J14" si="0">85889.33+27855.33</f>
        <v>113744.66</v>
      </c>
      <c r="I14" s="292">
        <f t="shared" si="0"/>
        <v>113744.66</v>
      </c>
      <c r="J14" s="292">
        <f t="shared" si="0"/>
        <v>113744.66</v>
      </c>
      <c r="K14" s="290">
        <f>85889.33+27855.33</f>
        <v>113744.66</v>
      </c>
    </row>
    <row r="15" spans="2:13" ht="38.25" customHeight="1" x14ac:dyDescent="0.2">
      <c r="B15" s="288">
        <v>2</v>
      </c>
      <c r="C15" s="298" t="s">
        <v>208</v>
      </c>
      <c r="D15" s="298">
        <v>255</v>
      </c>
      <c r="E15" s="290">
        <v>330000</v>
      </c>
      <c r="F15" s="292">
        <v>160000</v>
      </c>
      <c r="G15" s="292">
        <v>155000</v>
      </c>
      <c r="H15" s="292">
        <f t="shared" ref="H15:J15" si="1">101678.9+2427.88+16323.29+31455.12</f>
        <v>151885.19</v>
      </c>
      <c r="I15" s="292">
        <f t="shared" si="1"/>
        <v>151885.19</v>
      </c>
      <c r="J15" s="292">
        <f t="shared" si="1"/>
        <v>151885.19</v>
      </c>
      <c r="K15" s="292">
        <f>101678.9+2427.88+16323.29+31455.12</f>
        <v>151885.19</v>
      </c>
    </row>
    <row r="16" spans="2:13" ht="38.25" customHeight="1" x14ac:dyDescent="0.2">
      <c r="B16" s="288">
        <v>3</v>
      </c>
      <c r="C16" s="298" t="s">
        <v>208</v>
      </c>
      <c r="D16" s="298">
        <v>295</v>
      </c>
      <c r="E16" s="290">
        <v>0</v>
      </c>
      <c r="F16" s="290">
        <v>12500</v>
      </c>
      <c r="G16" s="290">
        <v>12500</v>
      </c>
      <c r="H16" s="290">
        <v>12233.66</v>
      </c>
      <c r="I16" s="290">
        <v>12233.66</v>
      </c>
      <c r="J16" s="290">
        <v>12233.66</v>
      </c>
      <c r="K16" s="290">
        <v>12233.66</v>
      </c>
      <c r="M16" s="291"/>
    </row>
    <row r="17" spans="2:13" ht="38.25" customHeight="1" x14ac:dyDescent="0.2">
      <c r="B17" s="288">
        <v>4</v>
      </c>
      <c r="C17" s="298" t="s">
        <v>208</v>
      </c>
      <c r="D17" s="298">
        <v>333</v>
      </c>
      <c r="E17" s="290">
        <v>20000</v>
      </c>
      <c r="F17" s="290">
        <f>20000</f>
        <v>20000</v>
      </c>
      <c r="G17" s="292">
        <f>20000</f>
        <v>20000</v>
      </c>
      <c r="H17" s="290">
        <v>0</v>
      </c>
      <c r="I17" s="290">
        <v>0</v>
      </c>
      <c r="J17" s="290">
        <v>0</v>
      </c>
      <c r="K17" s="290">
        <v>0</v>
      </c>
      <c r="M17" s="291"/>
    </row>
    <row r="18" spans="2:13" ht="38.25" customHeight="1" x14ac:dyDescent="0.2">
      <c r="B18" s="288">
        <v>5</v>
      </c>
      <c r="C18" s="298" t="s">
        <v>208</v>
      </c>
      <c r="D18" s="298">
        <v>335</v>
      </c>
      <c r="E18" s="290">
        <v>50000</v>
      </c>
      <c r="F18" s="290">
        <v>50000</v>
      </c>
      <c r="G18" s="290">
        <v>10000</v>
      </c>
      <c r="H18" s="290">
        <v>5944.7</v>
      </c>
      <c r="I18" s="290">
        <v>5944.7</v>
      </c>
      <c r="J18" s="290">
        <v>5944.7</v>
      </c>
      <c r="K18" s="290">
        <v>5944.7</v>
      </c>
      <c r="M18" s="291"/>
    </row>
    <row r="19" spans="2:13" ht="38.25" customHeight="1" x14ac:dyDescent="0.2">
      <c r="B19" s="288">
        <v>6</v>
      </c>
      <c r="C19" s="298" t="s">
        <v>208</v>
      </c>
      <c r="D19" s="298">
        <v>336</v>
      </c>
      <c r="E19" s="290">
        <v>10000</v>
      </c>
      <c r="F19" s="290">
        <v>10000</v>
      </c>
      <c r="G19" s="290">
        <v>0</v>
      </c>
      <c r="H19" s="290">
        <v>0</v>
      </c>
      <c r="I19" s="290">
        <v>0</v>
      </c>
      <c r="J19" s="290">
        <v>0</v>
      </c>
      <c r="K19" s="290">
        <v>0</v>
      </c>
      <c r="M19" s="291"/>
    </row>
    <row r="20" spans="2:13" ht="38.25" customHeight="1" x14ac:dyDescent="0.2">
      <c r="B20" s="288">
        <v>7</v>
      </c>
      <c r="C20" s="298" t="s">
        <v>208</v>
      </c>
      <c r="D20" s="298">
        <v>371</v>
      </c>
      <c r="E20" s="290">
        <v>0</v>
      </c>
      <c r="F20" s="290">
        <v>14000</v>
      </c>
      <c r="G20" s="290">
        <v>0</v>
      </c>
      <c r="H20" s="290">
        <v>0</v>
      </c>
      <c r="I20" s="290">
        <v>0</v>
      </c>
      <c r="J20" s="290">
        <v>0</v>
      </c>
      <c r="K20" s="290">
        <v>0</v>
      </c>
      <c r="M20" s="291"/>
    </row>
    <row r="21" spans="2:13" ht="38.25" customHeight="1" x14ac:dyDescent="0.2">
      <c r="B21" s="288">
        <v>8</v>
      </c>
      <c r="C21" s="298" t="s">
        <v>208</v>
      </c>
      <c r="D21" s="298">
        <v>372</v>
      </c>
      <c r="E21" s="290">
        <v>0</v>
      </c>
      <c r="F21" s="290">
        <v>1000</v>
      </c>
      <c r="G21" s="290">
        <v>0</v>
      </c>
      <c r="H21" s="290">
        <v>0</v>
      </c>
      <c r="I21" s="290">
        <v>0</v>
      </c>
      <c r="J21" s="290">
        <v>0</v>
      </c>
      <c r="K21" s="290">
        <v>0</v>
      </c>
      <c r="M21" s="291"/>
    </row>
    <row r="22" spans="2:13" ht="38.25" customHeight="1" x14ac:dyDescent="0.2">
      <c r="B22" s="288">
        <v>9</v>
      </c>
      <c r="C22" s="298" t="s">
        <v>208</v>
      </c>
      <c r="D22" s="298">
        <v>375</v>
      </c>
      <c r="E22" s="290">
        <v>20000</v>
      </c>
      <c r="F22" s="290">
        <v>0</v>
      </c>
      <c r="G22" s="290">
        <v>0</v>
      </c>
      <c r="H22" s="290">
        <v>0</v>
      </c>
      <c r="I22" s="290">
        <v>0</v>
      </c>
      <c r="J22" s="290">
        <v>0</v>
      </c>
      <c r="K22" s="290">
        <v>0</v>
      </c>
      <c r="M22" s="291"/>
    </row>
    <row r="23" spans="2:13" ht="38.25" customHeight="1" x14ac:dyDescent="0.2">
      <c r="B23" s="296">
        <v>10</v>
      </c>
      <c r="C23" s="321" t="s">
        <v>208</v>
      </c>
      <c r="D23" s="298">
        <v>376</v>
      </c>
      <c r="E23" s="292">
        <v>0</v>
      </c>
      <c r="F23" s="292">
        <v>5000</v>
      </c>
      <c r="G23" s="292">
        <v>0</v>
      </c>
      <c r="H23" s="292">
        <v>0</v>
      </c>
      <c r="I23" s="292">
        <v>0</v>
      </c>
      <c r="J23" s="292">
        <v>0</v>
      </c>
      <c r="K23" s="292">
        <v>0</v>
      </c>
      <c r="M23" s="295"/>
    </row>
    <row r="24" spans="2:13" ht="38.25" customHeight="1" x14ac:dyDescent="0.2">
      <c r="B24" s="322">
        <v>11</v>
      </c>
      <c r="C24" s="321" t="s">
        <v>208</v>
      </c>
      <c r="D24" s="298">
        <v>383</v>
      </c>
      <c r="E24" s="292">
        <v>50000</v>
      </c>
      <c r="F24" s="292">
        <v>50000</v>
      </c>
      <c r="G24" s="292">
        <v>0</v>
      </c>
      <c r="H24" s="292">
        <v>0</v>
      </c>
      <c r="I24" s="292">
        <v>0</v>
      </c>
      <c r="J24" s="292">
        <v>0</v>
      </c>
      <c r="K24" s="292">
        <v>0</v>
      </c>
      <c r="M24" s="295"/>
    </row>
    <row r="25" spans="2:13" ht="38.25" customHeight="1" x14ac:dyDescent="0.2">
      <c r="B25" s="322">
        <v>12</v>
      </c>
      <c r="C25" s="321" t="s">
        <v>208</v>
      </c>
      <c r="D25" s="298">
        <v>444</v>
      </c>
      <c r="E25" s="292">
        <v>180000</v>
      </c>
      <c r="F25" s="292">
        <v>180000</v>
      </c>
      <c r="G25" s="292">
        <v>125000</v>
      </c>
      <c r="H25" s="292">
        <f>32027+43591.2-10897.8</f>
        <v>64720.399999999994</v>
      </c>
      <c r="I25" s="292">
        <f>32027+43591.2-10897.8</f>
        <v>64720.399999999994</v>
      </c>
      <c r="J25" s="292">
        <f>32027+43591.2-10897.8</f>
        <v>64720.399999999994</v>
      </c>
      <c r="K25" s="292">
        <f>32027+43591.2-10897.8</f>
        <v>64720.399999999994</v>
      </c>
      <c r="M25" s="295"/>
    </row>
    <row r="26" spans="2:13" ht="38.25" customHeight="1" x14ac:dyDescent="0.2">
      <c r="B26" s="322">
        <v>13</v>
      </c>
      <c r="C26" s="321" t="s">
        <v>209</v>
      </c>
      <c r="D26" s="298">
        <v>519</v>
      </c>
      <c r="E26" s="292">
        <v>0</v>
      </c>
      <c r="F26" s="292">
        <v>25000</v>
      </c>
      <c r="G26" s="292">
        <v>25000</v>
      </c>
      <c r="H26" s="292">
        <v>25000</v>
      </c>
      <c r="I26" s="292">
        <v>25000</v>
      </c>
      <c r="J26" s="292">
        <v>25000</v>
      </c>
      <c r="K26" s="292">
        <v>25000</v>
      </c>
      <c r="M26" s="295"/>
    </row>
    <row r="27" spans="2:13" ht="38.25" customHeight="1" x14ac:dyDescent="0.2">
      <c r="B27" s="322">
        <v>14</v>
      </c>
      <c r="C27" s="321" t="s">
        <v>209</v>
      </c>
      <c r="D27" s="298">
        <v>531</v>
      </c>
      <c r="E27" s="292">
        <v>480000</v>
      </c>
      <c r="F27" s="292">
        <v>480000</v>
      </c>
      <c r="G27" s="292">
        <v>480000</v>
      </c>
      <c r="H27" s="292">
        <f t="shared" ref="H27:J27" si="2">414504.2+39442.32+13782.89</f>
        <v>467729.41000000003</v>
      </c>
      <c r="I27" s="292">
        <f t="shared" si="2"/>
        <v>467729.41000000003</v>
      </c>
      <c r="J27" s="292">
        <f t="shared" si="2"/>
        <v>467729.41000000003</v>
      </c>
      <c r="K27" s="292">
        <f>414504.2+39442.32+13782.89</f>
        <v>467729.41000000003</v>
      </c>
      <c r="M27" s="295"/>
    </row>
    <row r="28" spans="2:13" ht="38.25" hidden="1" customHeight="1" x14ac:dyDescent="0.2">
      <c r="B28" s="322">
        <v>15</v>
      </c>
      <c r="C28" s="293"/>
      <c r="D28" s="289"/>
      <c r="E28" s="292"/>
      <c r="F28" s="292"/>
      <c r="G28" s="292"/>
      <c r="H28" s="292"/>
      <c r="I28" s="292"/>
      <c r="J28" s="292"/>
      <c r="K28" s="292"/>
      <c r="M28" s="295"/>
    </row>
    <row r="29" spans="2:13" ht="38.25" hidden="1" customHeight="1" x14ac:dyDescent="0.2">
      <c r="B29" s="322">
        <v>16</v>
      </c>
      <c r="C29" s="293"/>
      <c r="D29" s="289"/>
      <c r="E29" s="292"/>
      <c r="F29" s="292"/>
      <c r="G29" s="292"/>
      <c r="H29" s="292"/>
      <c r="I29" s="292"/>
      <c r="J29" s="292"/>
      <c r="K29" s="292"/>
      <c r="M29" s="295"/>
    </row>
    <row r="30" spans="2:13" ht="38.25" hidden="1" customHeight="1" x14ac:dyDescent="0.2">
      <c r="B30" s="322">
        <v>17</v>
      </c>
      <c r="C30" s="293"/>
      <c r="D30" s="289"/>
      <c r="E30" s="292"/>
      <c r="F30" s="292"/>
      <c r="G30" s="292"/>
      <c r="H30" s="292"/>
      <c r="I30" s="292"/>
      <c r="J30" s="292"/>
      <c r="K30" s="292"/>
      <c r="M30" s="295"/>
    </row>
    <row r="31" spans="2:13" ht="38.25" hidden="1" customHeight="1" x14ac:dyDescent="0.2">
      <c r="B31" s="322">
        <v>18</v>
      </c>
      <c r="C31" s="293"/>
      <c r="D31" s="289"/>
      <c r="E31" s="292"/>
      <c r="F31" s="292"/>
      <c r="G31" s="292"/>
      <c r="H31" s="292"/>
      <c r="I31" s="292"/>
      <c r="J31" s="292"/>
      <c r="K31" s="292"/>
      <c r="M31" s="295"/>
    </row>
    <row r="32" spans="2:13" ht="38.25" hidden="1" customHeight="1" x14ac:dyDescent="0.2">
      <c r="B32" s="322">
        <v>19</v>
      </c>
      <c r="C32" s="293"/>
      <c r="D32" s="289"/>
      <c r="E32" s="292"/>
      <c r="F32" s="292"/>
      <c r="G32" s="292"/>
      <c r="H32" s="292"/>
      <c r="I32" s="292"/>
      <c r="J32" s="292"/>
      <c r="K32" s="292"/>
      <c r="M32" s="295"/>
    </row>
    <row r="33" spans="2:13" ht="38.25" hidden="1" customHeight="1" x14ac:dyDescent="0.2">
      <c r="B33" s="322">
        <v>20</v>
      </c>
      <c r="C33" s="293"/>
      <c r="D33" s="289"/>
      <c r="E33" s="292"/>
      <c r="F33" s="292"/>
      <c r="G33" s="292"/>
      <c r="H33" s="292"/>
      <c r="I33" s="292"/>
      <c r="J33" s="292"/>
      <c r="K33" s="292"/>
      <c r="M33" s="295"/>
    </row>
    <row r="34" spans="2:13" ht="38.25" hidden="1" customHeight="1" x14ac:dyDescent="0.2">
      <c r="B34" s="322">
        <v>21</v>
      </c>
      <c r="C34" s="293"/>
      <c r="D34" s="289"/>
      <c r="E34" s="292"/>
      <c r="F34" s="292"/>
      <c r="G34" s="292"/>
      <c r="H34" s="292"/>
      <c r="I34" s="292"/>
      <c r="J34" s="292"/>
      <c r="K34" s="292"/>
      <c r="M34" s="295"/>
    </row>
    <row r="35" spans="2:13" ht="38.25" hidden="1" customHeight="1" x14ac:dyDescent="0.2">
      <c r="B35" s="322">
        <v>22</v>
      </c>
      <c r="C35" s="293"/>
      <c r="D35" s="289"/>
      <c r="E35" s="292"/>
      <c r="F35" s="292"/>
      <c r="G35" s="292"/>
      <c r="H35" s="292"/>
      <c r="I35" s="292"/>
      <c r="J35" s="292"/>
      <c r="K35" s="292"/>
      <c r="M35" s="295"/>
    </row>
    <row r="36" spans="2:13" ht="38.25" hidden="1" customHeight="1" x14ac:dyDescent="0.2">
      <c r="B36" s="322">
        <v>23</v>
      </c>
      <c r="C36" s="293"/>
      <c r="D36" s="289"/>
      <c r="E36" s="292"/>
      <c r="F36" s="292"/>
      <c r="G36" s="292"/>
      <c r="H36" s="292"/>
      <c r="I36" s="292"/>
      <c r="J36" s="292"/>
      <c r="K36" s="292"/>
      <c r="M36" s="295"/>
    </row>
    <row r="37" spans="2:13" ht="38.25" hidden="1" customHeight="1" x14ac:dyDescent="0.2">
      <c r="B37" s="322">
        <v>24</v>
      </c>
      <c r="C37" s="293"/>
      <c r="D37" s="289"/>
      <c r="E37" s="292"/>
      <c r="F37" s="292"/>
      <c r="G37" s="292"/>
      <c r="H37" s="292"/>
      <c r="I37" s="292"/>
      <c r="J37" s="292"/>
      <c r="K37" s="292"/>
      <c r="M37" s="295"/>
    </row>
    <row r="38" spans="2:13" ht="38.25" customHeight="1" x14ac:dyDescent="0.2">
      <c r="B38" s="296"/>
      <c r="C38" s="297"/>
      <c r="D38" s="289"/>
      <c r="E38" s="290"/>
      <c r="F38" s="292"/>
      <c r="G38" s="292"/>
      <c r="H38" s="292"/>
      <c r="I38" s="292"/>
      <c r="J38" s="292"/>
      <c r="K38" s="292"/>
      <c r="M38" s="295"/>
    </row>
    <row r="39" spans="2:13" ht="38.25" customHeight="1" x14ac:dyDescent="0.2">
      <c r="B39" s="296"/>
      <c r="C39" s="297"/>
      <c r="D39" s="289"/>
      <c r="E39" s="290"/>
      <c r="F39" s="292"/>
      <c r="G39" s="292"/>
      <c r="H39" s="292"/>
      <c r="I39" s="292"/>
      <c r="J39" s="292"/>
      <c r="K39" s="292"/>
      <c r="M39" s="295"/>
    </row>
    <row r="40" spans="2:13" ht="38.25" customHeight="1" x14ac:dyDescent="0.2">
      <c r="B40" s="296"/>
      <c r="C40" s="297"/>
      <c r="D40" s="289"/>
      <c r="E40" s="298"/>
      <c r="F40" s="298"/>
      <c r="G40" s="298"/>
      <c r="H40" s="298"/>
      <c r="I40" s="298"/>
      <c r="J40" s="298"/>
      <c r="K40" s="298"/>
      <c r="M40" s="295"/>
    </row>
    <row r="41" spans="2:13" ht="38.25" customHeight="1" x14ac:dyDescent="0.2">
      <c r="B41" s="296"/>
      <c r="C41" s="297"/>
      <c r="D41" s="289"/>
      <c r="E41" s="298"/>
      <c r="F41" s="298"/>
      <c r="G41" s="298"/>
      <c r="H41" s="298"/>
      <c r="I41" s="298"/>
      <c r="J41" s="298"/>
      <c r="K41" s="298"/>
      <c r="M41" s="295"/>
    </row>
    <row r="42" spans="2:13" ht="38.25" customHeight="1" x14ac:dyDescent="0.2">
      <c r="B42" s="296"/>
      <c r="C42" s="297"/>
      <c r="D42" s="289"/>
      <c r="E42" s="298"/>
      <c r="F42" s="298"/>
      <c r="G42" s="298"/>
      <c r="H42" s="298"/>
      <c r="I42" s="298"/>
      <c r="J42" s="298"/>
      <c r="K42" s="298"/>
      <c r="M42" s="295"/>
    </row>
    <row r="43" spans="2:13" s="303" customFormat="1" ht="31.5" customHeight="1" x14ac:dyDescent="0.25">
      <c r="B43" s="299"/>
      <c r="C43" s="300"/>
      <c r="D43" s="300" t="s">
        <v>210</v>
      </c>
      <c r="E43" s="301">
        <f>SUM(E14:E42)</f>
        <v>1140000</v>
      </c>
      <c r="F43" s="301">
        <f>SUM(F14:F42)</f>
        <v>1140000</v>
      </c>
      <c r="G43" s="301">
        <f>SUM(G14:G42)</f>
        <v>960000</v>
      </c>
      <c r="H43" s="301">
        <f>SUM(H14:H42)</f>
        <v>841258.02</v>
      </c>
      <c r="I43" s="301">
        <f t="shared" ref="I43:K43" si="3">SUM(I14:I42)</f>
        <v>841258.02</v>
      </c>
      <c r="J43" s="301">
        <f t="shared" si="3"/>
        <v>841258.02</v>
      </c>
      <c r="K43" s="301">
        <f t="shared" si="3"/>
        <v>841258.02</v>
      </c>
      <c r="L43" s="302"/>
    </row>
    <row r="44" spans="2:13" ht="42.75" customHeight="1" x14ac:dyDescent="0.35">
      <c r="C44" s="267"/>
      <c r="D44" s="267"/>
      <c r="E44" s="267"/>
      <c r="F44" s="267"/>
      <c r="G44" s="308"/>
      <c r="H44" s="308"/>
      <c r="I44" s="323"/>
      <c r="J44" s="305" t="s">
        <v>211</v>
      </c>
      <c r="K44" s="306"/>
      <c r="L44" s="267"/>
    </row>
    <row r="45" spans="2:13" ht="42.75" customHeight="1" x14ac:dyDescent="0.35">
      <c r="C45" s="267"/>
      <c r="D45" s="267"/>
      <c r="E45" s="267"/>
      <c r="F45" s="267"/>
      <c r="G45" s="267"/>
      <c r="H45" s="267"/>
      <c r="I45" s="307"/>
      <c r="J45" s="305" t="s">
        <v>212</v>
      </c>
      <c r="K45" s="306"/>
      <c r="L45" s="267"/>
    </row>
    <row r="46" spans="2:13" ht="42.75" customHeight="1" x14ac:dyDescent="0.35">
      <c r="C46" s="267"/>
      <c r="D46" s="267"/>
      <c r="E46" s="267"/>
      <c r="F46" s="267"/>
      <c r="G46" s="267"/>
      <c r="H46" s="267"/>
      <c r="I46" s="307"/>
      <c r="J46" s="305" t="s">
        <v>213</v>
      </c>
      <c r="K46" s="309">
        <f>G43-K43</f>
        <v>118741.97999999998</v>
      </c>
      <c r="L46" s="267"/>
    </row>
    <row r="47" spans="2:13" ht="15" customHeight="1" x14ac:dyDescent="0.2">
      <c r="C47" s="267"/>
      <c r="D47" s="267"/>
      <c r="E47" s="267"/>
      <c r="F47" s="267"/>
      <c r="G47" s="267"/>
      <c r="H47" s="267"/>
      <c r="I47" s="267"/>
      <c r="J47" s="267"/>
      <c r="K47" s="310"/>
      <c r="L47" s="267"/>
    </row>
    <row r="48" spans="2:13" s="312" customFormat="1" ht="58.5" customHeight="1" x14ac:dyDescent="0.2">
      <c r="B48" s="311" t="s">
        <v>214</v>
      </c>
      <c r="C48" s="311"/>
      <c r="D48" s="311"/>
      <c r="E48" s="311"/>
      <c r="F48" s="311"/>
      <c r="G48" s="311"/>
      <c r="H48" s="311"/>
      <c r="I48" s="311"/>
      <c r="J48" s="311"/>
      <c r="K48" s="311"/>
    </row>
    <row r="49" spans="2:15" s="314" customFormat="1" ht="12.75" customHeight="1" x14ac:dyDescent="0.2">
      <c r="B49" s="313" t="s">
        <v>215</v>
      </c>
      <c r="C49" s="313"/>
      <c r="D49" s="313"/>
      <c r="E49" s="313"/>
      <c r="F49" s="313"/>
      <c r="G49" s="313"/>
      <c r="H49" s="313"/>
      <c r="I49" s="313"/>
      <c r="J49" s="313"/>
      <c r="K49" s="313"/>
    </row>
    <row r="50" spans="2:15" ht="203.25" customHeight="1" x14ac:dyDescent="0.2">
      <c r="B50" s="313"/>
      <c r="C50" s="313"/>
      <c r="D50" s="313"/>
      <c r="E50" s="313"/>
      <c r="F50" s="313"/>
      <c r="G50" s="313"/>
      <c r="H50" s="313"/>
      <c r="I50" s="313"/>
      <c r="J50" s="313"/>
      <c r="K50" s="313"/>
      <c r="L50" s="315"/>
      <c r="M50" s="315"/>
      <c r="N50" s="315"/>
      <c r="O50" s="315"/>
    </row>
    <row r="51" spans="2:15" x14ac:dyDescent="0.2">
      <c r="C51" s="267"/>
      <c r="D51" s="316"/>
      <c r="E51" s="316"/>
      <c r="F51" s="316"/>
      <c r="G51" s="316"/>
      <c r="H51" s="316"/>
      <c r="I51" s="316"/>
      <c r="J51" s="315"/>
      <c r="K51" s="315"/>
      <c r="L51" s="315"/>
      <c r="M51" s="315"/>
      <c r="N51" s="315"/>
      <c r="O51" s="315"/>
    </row>
    <row r="52" spans="2:15" x14ac:dyDescent="0.2">
      <c r="C52" s="267"/>
      <c r="D52" s="316"/>
      <c r="E52" s="316"/>
      <c r="F52" s="316"/>
      <c r="G52" s="316"/>
      <c r="H52" s="316"/>
      <c r="I52" s="316"/>
      <c r="J52" s="315"/>
      <c r="K52" s="315"/>
      <c r="L52" s="315"/>
      <c r="M52" s="315"/>
      <c r="N52" s="315"/>
      <c r="O52" s="315"/>
    </row>
    <row r="53" spans="2:15" x14ac:dyDescent="0.2">
      <c r="C53" s="267"/>
      <c r="D53" s="316"/>
      <c r="E53" s="316"/>
      <c r="F53" s="316"/>
      <c r="G53" s="316"/>
      <c r="H53" s="316"/>
      <c r="I53" s="316"/>
      <c r="J53" s="315"/>
      <c r="K53" s="315"/>
      <c r="L53" s="315"/>
      <c r="M53" s="315"/>
      <c r="N53" s="315"/>
      <c r="O53" s="315"/>
    </row>
    <row r="54" spans="2:15" x14ac:dyDescent="0.2">
      <c r="C54" s="267"/>
      <c r="D54" s="316"/>
      <c r="E54" s="316"/>
      <c r="F54" s="316"/>
      <c r="G54" s="316"/>
      <c r="H54" s="316"/>
      <c r="I54" s="316"/>
      <c r="J54" s="315"/>
      <c r="K54" s="315"/>
      <c r="L54" s="315"/>
      <c r="M54" s="315"/>
      <c r="N54" s="315"/>
      <c r="O54" s="315"/>
    </row>
    <row r="55" spans="2:15" ht="20.25" x14ac:dyDescent="0.3">
      <c r="J55" s="317"/>
      <c r="K55" s="318"/>
    </row>
    <row r="56" spans="2:15" x14ac:dyDescent="0.2">
      <c r="C56" s="267"/>
      <c r="D56" s="267"/>
      <c r="E56" s="267"/>
      <c r="F56" s="267"/>
      <c r="G56" s="316"/>
      <c r="H56" s="316"/>
      <c r="I56" s="316"/>
      <c r="J56" s="316"/>
      <c r="K56" s="316"/>
      <c r="L56" s="316"/>
      <c r="M56" s="315"/>
      <c r="N56" s="315"/>
      <c r="O56" s="315"/>
    </row>
    <row r="57" spans="2:15" x14ac:dyDescent="0.2">
      <c r="C57" s="267"/>
      <c r="D57" s="267"/>
      <c r="E57" s="267"/>
      <c r="F57" s="267"/>
      <c r="G57" s="316"/>
      <c r="H57" s="316"/>
      <c r="I57" s="316"/>
      <c r="J57" s="316"/>
      <c r="K57" s="316"/>
      <c r="L57" s="316"/>
      <c r="M57" s="315"/>
      <c r="N57" s="315"/>
      <c r="O57" s="315"/>
    </row>
    <row r="58" spans="2:15" x14ac:dyDescent="0.2">
      <c r="C58" s="267"/>
      <c r="D58" s="267"/>
      <c r="E58" s="267"/>
      <c r="F58" s="267"/>
      <c r="G58" s="316"/>
      <c r="H58" s="316"/>
      <c r="I58" s="316"/>
      <c r="J58" s="316"/>
      <c r="K58" s="316"/>
      <c r="L58" s="316"/>
      <c r="M58" s="315"/>
      <c r="N58" s="315"/>
      <c r="O58" s="315"/>
    </row>
    <row r="59" spans="2:15" x14ac:dyDescent="0.2">
      <c r="C59" s="267"/>
      <c r="D59" s="267"/>
      <c r="E59" s="267"/>
      <c r="F59" s="267"/>
      <c r="G59" s="316"/>
      <c r="H59" s="316"/>
      <c r="I59" s="316"/>
      <c r="J59" s="316"/>
      <c r="K59" s="316"/>
      <c r="L59" s="316"/>
      <c r="M59" s="315"/>
      <c r="N59" s="315"/>
      <c r="O59" s="315"/>
    </row>
    <row r="60" spans="2:15" x14ac:dyDescent="0.2">
      <c r="C60" s="267"/>
      <c r="D60" s="267"/>
      <c r="E60" s="267"/>
      <c r="F60" s="267"/>
      <c r="G60" s="316"/>
      <c r="H60" s="316"/>
      <c r="I60" s="316"/>
      <c r="J60" s="316"/>
      <c r="K60" s="316"/>
      <c r="L60" s="316"/>
      <c r="M60" s="315"/>
      <c r="N60" s="315"/>
      <c r="O60" s="315"/>
    </row>
    <row r="61" spans="2:15" x14ac:dyDescent="0.2">
      <c r="C61" s="267"/>
      <c r="D61" s="267"/>
      <c r="E61" s="267"/>
      <c r="F61" s="267"/>
      <c r="G61" s="316"/>
      <c r="H61" s="316"/>
      <c r="I61" s="316"/>
      <c r="J61" s="316"/>
      <c r="K61" s="316"/>
      <c r="L61" s="316"/>
      <c r="M61" s="315"/>
      <c r="N61" s="315"/>
      <c r="O61" s="315"/>
    </row>
    <row r="62" spans="2:15" x14ac:dyDescent="0.2">
      <c r="C62" s="267"/>
      <c r="D62" s="267"/>
      <c r="E62" s="267"/>
      <c r="F62" s="267"/>
      <c r="G62" s="316"/>
      <c r="H62" s="316"/>
      <c r="I62" s="316"/>
      <c r="J62" s="316"/>
      <c r="K62" s="316"/>
      <c r="L62" s="316"/>
      <c r="M62" s="315"/>
      <c r="N62" s="315"/>
      <c r="O62" s="315"/>
    </row>
    <row r="63" spans="2:15" x14ac:dyDescent="0.2">
      <c r="C63" s="267"/>
      <c r="D63" s="267"/>
      <c r="E63" s="267"/>
      <c r="F63" s="267"/>
      <c r="G63" s="316"/>
      <c r="H63" s="316"/>
      <c r="I63" s="316"/>
      <c r="J63" s="316"/>
      <c r="K63" s="316"/>
      <c r="L63" s="316"/>
      <c r="M63" s="315"/>
      <c r="N63" s="315"/>
      <c r="O63" s="315"/>
    </row>
    <row r="64" spans="2:15" x14ac:dyDescent="0.2">
      <c r="C64" s="267"/>
      <c r="D64" s="267"/>
      <c r="E64" s="267"/>
      <c r="F64" s="267"/>
      <c r="G64" s="316"/>
      <c r="H64" s="316"/>
      <c r="I64" s="316"/>
      <c r="J64" s="316"/>
      <c r="K64" s="316"/>
      <c r="L64" s="316"/>
      <c r="M64" s="315"/>
      <c r="N64" s="315"/>
      <c r="O64" s="315"/>
    </row>
    <row r="65" spans="3:15" x14ac:dyDescent="0.2">
      <c r="C65" s="267"/>
      <c r="D65" s="267"/>
      <c r="E65" s="267"/>
      <c r="F65" s="267"/>
      <c r="G65" s="316"/>
      <c r="H65" s="316"/>
      <c r="I65" s="316"/>
      <c r="J65" s="316"/>
      <c r="K65" s="316"/>
      <c r="L65" s="316"/>
      <c r="M65" s="315"/>
      <c r="N65" s="315"/>
      <c r="O65" s="315"/>
    </row>
    <row r="66" spans="3:15" x14ac:dyDescent="0.2">
      <c r="C66" s="267"/>
      <c r="D66" s="267"/>
      <c r="E66" s="267"/>
      <c r="F66" s="267"/>
      <c r="G66" s="267"/>
      <c r="H66" s="267"/>
      <c r="I66" s="267"/>
      <c r="J66" s="267"/>
      <c r="K66" s="267"/>
      <c r="L66" s="267"/>
    </row>
    <row r="67" spans="3:15" x14ac:dyDescent="0.2">
      <c r="C67" s="267"/>
      <c r="D67" s="267"/>
      <c r="E67" s="267"/>
      <c r="F67" s="267"/>
      <c r="G67" s="267"/>
      <c r="H67" s="267"/>
      <c r="I67" s="267"/>
      <c r="J67" s="267"/>
      <c r="K67" s="267"/>
      <c r="L67" s="267"/>
    </row>
    <row r="68" spans="3:15" x14ac:dyDescent="0.2">
      <c r="C68" s="267"/>
      <c r="D68" s="267"/>
      <c r="E68" s="267"/>
      <c r="F68" s="267"/>
      <c r="G68" s="267"/>
      <c r="H68" s="267"/>
      <c r="I68" s="267"/>
      <c r="J68" s="267"/>
      <c r="K68" s="267"/>
      <c r="L68" s="267"/>
    </row>
    <row r="69" spans="3:15" x14ac:dyDescent="0.2">
      <c r="C69" s="267"/>
      <c r="D69" s="267"/>
      <c r="E69" s="267"/>
      <c r="F69" s="267"/>
      <c r="G69" s="267"/>
      <c r="H69" s="267"/>
      <c r="I69" s="267"/>
      <c r="J69" s="267"/>
      <c r="K69" s="267"/>
      <c r="L69" s="267"/>
    </row>
    <row r="70" spans="3:15" x14ac:dyDescent="0.2">
      <c r="C70" s="267"/>
      <c r="D70" s="267"/>
      <c r="E70" s="267"/>
      <c r="F70" s="267"/>
      <c r="G70" s="267"/>
      <c r="H70" s="267"/>
      <c r="I70" s="267"/>
      <c r="J70" s="267"/>
      <c r="K70" s="267"/>
      <c r="L70" s="267"/>
    </row>
    <row r="71" spans="3:15" x14ac:dyDescent="0.2">
      <c r="C71" s="267"/>
      <c r="D71" s="267"/>
      <c r="E71" s="267"/>
      <c r="F71" s="267"/>
      <c r="G71" s="267"/>
      <c r="H71" s="267"/>
      <c r="I71" s="267"/>
      <c r="J71" s="267"/>
      <c r="K71" s="267"/>
      <c r="L71" s="267"/>
    </row>
    <row r="72" spans="3:15" x14ac:dyDescent="0.2">
      <c r="C72" s="267"/>
      <c r="D72" s="267"/>
      <c r="E72" s="267"/>
      <c r="F72" s="267"/>
      <c r="G72" s="267"/>
      <c r="H72" s="267"/>
      <c r="I72" s="267"/>
      <c r="J72" s="267"/>
      <c r="K72" s="267"/>
      <c r="L72" s="267"/>
    </row>
    <row r="73" spans="3:15" x14ac:dyDescent="0.2">
      <c r="C73" s="267"/>
      <c r="D73" s="267"/>
      <c r="E73" s="267"/>
      <c r="F73" s="267"/>
      <c r="G73" s="267"/>
      <c r="H73" s="267"/>
      <c r="I73" s="267"/>
      <c r="J73" s="267"/>
      <c r="K73" s="267"/>
      <c r="L73" s="267"/>
    </row>
    <row r="74" spans="3:15" x14ac:dyDescent="0.2">
      <c r="C74" s="267"/>
      <c r="D74" s="267"/>
      <c r="E74" s="267"/>
      <c r="F74" s="267"/>
      <c r="G74" s="267"/>
      <c r="H74" s="267"/>
      <c r="I74" s="267"/>
      <c r="J74" s="267"/>
      <c r="K74" s="267"/>
      <c r="L74" s="267"/>
    </row>
    <row r="75" spans="3:15" x14ac:dyDescent="0.2">
      <c r="C75" s="267"/>
      <c r="D75" s="267"/>
      <c r="E75" s="267"/>
      <c r="F75" s="267"/>
      <c r="G75" s="267"/>
      <c r="H75" s="267"/>
      <c r="I75" s="267"/>
      <c r="J75" s="267"/>
      <c r="K75" s="267"/>
      <c r="L75" s="267"/>
    </row>
    <row r="76" spans="3:15" x14ac:dyDescent="0.2">
      <c r="C76" s="267"/>
      <c r="D76" s="267"/>
      <c r="E76" s="267"/>
      <c r="F76" s="267"/>
      <c r="G76" s="267"/>
      <c r="H76" s="267"/>
      <c r="I76" s="267"/>
      <c r="J76" s="267"/>
      <c r="K76" s="267"/>
      <c r="L76" s="267"/>
    </row>
    <row r="77" spans="3:15" x14ac:dyDescent="0.2">
      <c r="C77" s="267"/>
      <c r="D77" s="267"/>
      <c r="E77" s="267"/>
      <c r="F77" s="267"/>
      <c r="G77" s="267"/>
      <c r="H77" s="267"/>
      <c r="I77" s="267"/>
      <c r="J77" s="267"/>
      <c r="K77" s="267"/>
      <c r="L77" s="267"/>
    </row>
    <row r="78" spans="3:15" x14ac:dyDescent="0.2">
      <c r="C78" s="267"/>
      <c r="D78" s="267"/>
      <c r="E78" s="267"/>
      <c r="F78" s="267"/>
      <c r="G78" s="267"/>
      <c r="H78" s="267"/>
      <c r="I78" s="267"/>
      <c r="J78" s="267"/>
      <c r="K78" s="267"/>
      <c r="L78" s="267"/>
    </row>
    <row r="79" spans="3:15" x14ac:dyDescent="0.2">
      <c r="C79" s="267"/>
      <c r="D79" s="267"/>
      <c r="E79" s="267"/>
      <c r="F79" s="267"/>
      <c r="G79" s="267"/>
      <c r="H79" s="267"/>
      <c r="I79" s="267"/>
      <c r="J79" s="267"/>
      <c r="K79" s="267"/>
      <c r="L79" s="267"/>
    </row>
    <row r="80" spans="3:15" x14ac:dyDescent="0.2">
      <c r="C80" s="267"/>
      <c r="D80" s="267"/>
      <c r="E80" s="267"/>
      <c r="F80" s="267"/>
      <c r="G80" s="267"/>
      <c r="H80" s="267"/>
      <c r="I80" s="267"/>
      <c r="J80" s="267"/>
      <c r="K80" s="267"/>
      <c r="L80" s="267"/>
    </row>
    <row r="81" spans="3:12" x14ac:dyDescent="0.2">
      <c r="C81" s="267"/>
      <c r="D81" s="267"/>
      <c r="E81" s="267"/>
      <c r="F81" s="267"/>
      <c r="G81" s="267"/>
      <c r="H81" s="267"/>
      <c r="I81" s="267"/>
      <c r="J81" s="267"/>
      <c r="K81" s="267"/>
      <c r="L81" s="267"/>
    </row>
    <row r="82" spans="3:12" x14ac:dyDescent="0.2">
      <c r="C82" s="267"/>
      <c r="D82" s="267"/>
      <c r="E82" s="267"/>
      <c r="F82" s="267"/>
      <c r="G82" s="267"/>
      <c r="H82" s="267"/>
      <c r="I82" s="267"/>
      <c r="J82" s="267"/>
      <c r="K82" s="267"/>
      <c r="L82" s="267"/>
    </row>
    <row r="83" spans="3:12" x14ac:dyDescent="0.2">
      <c r="C83" s="267"/>
      <c r="D83" s="267"/>
      <c r="E83" s="267"/>
      <c r="F83" s="267"/>
      <c r="G83" s="267"/>
      <c r="H83" s="267"/>
      <c r="I83" s="267"/>
      <c r="J83" s="267"/>
      <c r="K83" s="267"/>
      <c r="L83" s="267"/>
    </row>
    <row r="84" spans="3:12" x14ac:dyDescent="0.2">
      <c r="C84" s="267"/>
      <c r="D84" s="267"/>
      <c r="E84" s="267"/>
      <c r="F84" s="267"/>
      <c r="G84" s="267"/>
      <c r="H84" s="267"/>
      <c r="I84" s="267"/>
      <c r="J84" s="267"/>
      <c r="K84" s="267"/>
      <c r="L84" s="267"/>
    </row>
    <row r="85" spans="3:12" x14ac:dyDescent="0.2">
      <c r="C85" s="267"/>
      <c r="D85" s="267"/>
      <c r="E85" s="267"/>
      <c r="F85" s="267"/>
      <c r="G85" s="267"/>
      <c r="H85" s="267"/>
      <c r="I85" s="267"/>
      <c r="J85" s="267"/>
      <c r="K85" s="267"/>
      <c r="L85" s="267"/>
    </row>
    <row r="86" spans="3:12" x14ac:dyDescent="0.2">
      <c r="C86" s="267"/>
      <c r="D86" s="267"/>
      <c r="E86" s="267"/>
      <c r="F86" s="267"/>
      <c r="G86" s="267"/>
      <c r="H86" s="267"/>
      <c r="I86" s="267"/>
      <c r="J86" s="267"/>
      <c r="K86" s="267"/>
      <c r="L86" s="267"/>
    </row>
    <row r="87" spans="3:12" x14ac:dyDescent="0.2">
      <c r="C87" s="267"/>
      <c r="D87" s="267"/>
      <c r="E87" s="267"/>
      <c r="F87" s="267"/>
      <c r="G87" s="267"/>
      <c r="H87" s="267"/>
      <c r="I87" s="267"/>
      <c r="J87" s="267"/>
      <c r="K87" s="267"/>
      <c r="L87" s="267"/>
    </row>
    <row r="88" spans="3:12" x14ac:dyDescent="0.2">
      <c r="C88" s="267"/>
      <c r="D88" s="267"/>
      <c r="E88" s="267"/>
      <c r="F88" s="267"/>
      <c r="G88" s="267"/>
      <c r="H88" s="267"/>
      <c r="I88" s="267"/>
      <c r="J88" s="267"/>
      <c r="K88" s="267"/>
      <c r="L88" s="267"/>
    </row>
    <row r="89" spans="3:12" x14ac:dyDescent="0.2">
      <c r="C89" s="267"/>
      <c r="D89" s="267"/>
      <c r="E89" s="267"/>
      <c r="F89" s="267"/>
      <c r="G89" s="267"/>
      <c r="H89" s="267"/>
      <c r="I89" s="267"/>
      <c r="J89" s="267"/>
      <c r="K89" s="267"/>
      <c r="L89" s="267"/>
    </row>
    <row r="90" spans="3:12" x14ac:dyDescent="0.2">
      <c r="C90" s="267"/>
      <c r="D90" s="267"/>
      <c r="E90" s="267"/>
      <c r="F90" s="267"/>
      <c r="G90" s="267"/>
      <c r="H90" s="267"/>
      <c r="I90" s="267"/>
      <c r="J90" s="267"/>
      <c r="K90" s="267"/>
      <c r="L90" s="267"/>
    </row>
    <row r="91" spans="3:12" x14ac:dyDescent="0.2">
      <c r="C91" s="267"/>
      <c r="D91" s="267"/>
      <c r="E91" s="267"/>
      <c r="F91" s="267"/>
      <c r="G91" s="267"/>
      <c r="H91" s="267"/>
      <c r="I91" s="267"/>
      <c r="J91" s="267"/>
      <c r="K91" s="267"/>
      <c r="L91" s="267"/>
    </row>
    <row r="92" spans="3:12" x14ac:dyDescent="0.2">
      <c r="C92" s="267"/>
      <c r="D92" s="267"/>
      <c r="E92" s="267"/>
      <c r="F92" s="267"/>
      <c r="G92" s="267"/>
      <c r="H92" s="267"/>
      <c r="I92" s="267"/>
      <c r="J92" s="267"/>
      <c r="K92" s="267"/>
      <c r="L92" s="267"/>
    </row>
    <row r="93" spans="3:12" x14ac:dyDescent="0.2">
      <c r="C93" s="267"/>
      <c r="D93" s="267"/>
      <c r="E93" s="267"/>
      <c r="F93" s="267"/>
      <c r="G93" s="267"/>
      <c r="H93" s="267"/>
      <c r="I93" s="267"/>
      <c r="J93" s="267"/>
      <c r="K93" s="267"/>
      <c r="L93" s="267"/>
    </row>
    <row r="94" spans="3:12" x14ac:dyDescent="0.2">
      <c r="C94" s="267"/>
      <c r="D94" s="267"/>
      <c r="E94" s="267"/>
      <c r="F94" s="267"/>
      <c r="G94" s="267"/>
      <c r="H94" s="267"/>
      <c r="I94" s="267"/>
      <c r="J94" s="267"/>
      <c r="K94" s="267"/>
      <c r="L94" s="267"/>
    </row>
    <row r="95" spans="3:12" x14ac:dyDescent="0.2">
      <c r="C95" s="267"/>
      <c r="D95" s="267"/>
      <c r="E95" s="267"/>
      <c r="F95" s="267"/>
      <c r="G95" s="267"/>
      <c r="H95" s="267"/>
      <c r="I95" s="267"/>
      <c r="J95" s="267"/>
      <c r="K95" s="267"/>
      <c r="L95" s="267"/>
    </row>
    <row r="96" spans="3:12" x14ac:dyDescent="0.2">
      <c r="C96" s="267"/>
      <c r="D96" s="267"/>
      <c r="E96" s="267"/>
      <c r="F96" s="267"/>
      <c r="G96" s="267"/>
      <c r="H96" s="267"/>
      <c r="I96" s="267"/>
      <c r="J96" s="267"/>
      <c r="K96" s="267"/>
      <c r="L96" s="267"/>
    </row>
    <row r="97" spans="3:12" x14ac:dyDescent="0.2">
      <c r="C97" s="267"/>
      <c r="D97" s="267"/>
      <c r="E97" s="267"/>
      <c r="F97" s="267"/>
      <c r="G97" s="267"/>
      <c r="H97" s="267"/>
      <c r="I97" s="267"/>
      <c r="J97" s="267"/>
      <c r="K97" s="267"/>
      <c r="L97" s="267"/>
    </row>
    <row r="98" spans="3:12" x14ac:dyDescent="0.2">
      <c r="C98" s="267"/>
      <c r="D98" s="267"/>
      <c r="E98" s="267"/>
      <c r="F98" s="267"/>
      <c r="G98" s="267"/>
      <c r="H98" s="267"/>
      <c r="I98" s="267"/>
      <c r="J98" s="267"/>
      <c r="K98" s="267"/>
      <c r="L98" s="267"/>
    </row>
    <row r="99" spans="3:12" x14ac:dyDescent="0.2">
      <c r="C99" s="267"/>
      <c r="D99" s="267"/>
      <c r="E99" s="267"/>
      <c r="F99" s="267"/>
      <c r="G99" s="267"/>
      <c r="H99" s="267"/>
      <c r="I99" s="267"/>
      <c r="J99" s="267"/>
      <c r="K99" s="267"/>
      <c r="L99" s="267"/>
    </row>
    <row r="100" spans="3:12" x14ac:dyDescent="0.2">
      <c r="C100" s="267"/>
      <c r="D100" s="267"/>
      <c r="E100" s="267"/>
      <c r="F100" s="267"/>
      <c r="G100" s="267"/>
      <c r="H100" s="267"/>
      <c r="I100" s="267"/>
      <c r="J100" s="267"/>
      <c r="K100" s="267"/>
      <c r="L100" s="267"/>
    </row>
    <row r="101" spans="3:12" x14ac:dyDescent="0.2">
      <c r="C101" s="267"/>
      <c r="D101" s="267"/>
      <c r="E101" s="267"/>
      <c r="F101" s="267"/>
      <c r="G101" s="267"/>
      <c r="H101" s="267"/>
      <c r="I101" s="267"/>
      <c r="J101" s="267"/>
      <c r="K101" s="267"/>
      <c r="L101" s="267"/>
    </row>
    <row r="102" spans="3:12" x14ac:dyDescent="0.2">
      <c r="C102" s="267"/>
      <c r="D102" s="267"/>
      <c r="E102" s="267"/>
      <c r="F102" s="267"/>
      <c r="G102" s="267"/>
      <c r="H102" s="267"/>
      <c r="I102" s="267"/>
      <c r="J102" s="267"/>
      <c r="K102" s="267"/>
      <c r="L102" s="267"/>
    </row>
    <row r="103" spans="3:12" x14ac:dyDescent="0.2">
      <c r="C103" s="267"/>
      <c r="D103" s="267"/>
      <c r="E103" s="267"/>
      <c r="F103" s="267"/>
      <c r="G103" s="267"/>
      <c r="H103" s="267"/>
      <c r="I103" s="267"/>
      <c r="J103" s="267"/>
      <c r="K103" s="267"/>
      <c r="L103" s="267"/>
    </row>
    <row r="104" spans="3:12" x14ac:dyDescent="0.2">
      <c r="C104" s="267"/>
      <c r="D104" s="267"/>
      <c r="E104" s="267"/>
      <c r="F104" s="267"/>
      <c r="G104" s="267"/>
      <c r="H104" s="267"/>
      <c r="I104" s="267"/>
      <c r="J104" s="267"/>
      <c r="K104" s="267"/>
      <c r="L104" s="267"/>
    </row>
    <row r="105" spans="3:12" x14ac:dyDescent="0.2">
      <c r="C105" s="267"/>
      <c r="D105" s="267"/>
      <c r="E105" s="267"/>
      <c r="F105" s="267"/>
      <c r="G105" s="267"/>
      <c r="H105" s="267"/>
      <c r="I105" s="267"/>
      <c r="J105" s="267"/>
      <c r="K105" s="267"/>
      <c r="L105" s="267"/>
    </row>
    <row r="106" spans="3:12" x14ac:dyDescent="0.2">
      <c r="C106" s="267"/>
      <c r="D106" s="267"/>
      <c r="E106" s="267"/>
      <c r="F106" s="267"/>
      <c r="G106" s="267"/>
      <c r="H106" s="267"/>
      <c r="I106" s="267"/>
      <c r="J106" s="267"/>
      <c r="K106" s="267"/>
      <c r="L106" s="267"/>
    </row>
    <row r="107" spans="3:12" x14ac:dyDescent="0.2">
      <c r="C107" s="267"/>
      <c r="D107" s="267"/>
      <c r="E107" s="267"/>
      <c r="F107" s="267"/>
      <c r="G107" s="267"/>
      <c r="H107" s="267"/>
      <c r="I107" s="267"/>
      <c r="J107" s="267"/>
      <c r="K107" s="267"/>
      <c r="L107" s="267"/>
    </row>
    <row r="108" spans="3:12" x14ac:dyDescent="0.2">
      <c r="C108" s="267"/>
      <c r="D108" s="267"/>
      <c r="E108" s="267"/>
      <c r="F108" s="267"/>
      <c r="G108" s="267"/>
      <c r="H108" s="267"/>
      <c r="I108" s="267"/>
      <c r="J108" s="267"/>
      <c r="K108" s="267"/>
      <c r="L108" s="267"/>
    </row>
    <row r="109" spans="3:12" x14ac:dyDescent="0.2">
      <c r="C109" s="267"/>
      <c r="D109" s="267"/>
      <c r="E109" s="267"/>
      <c r="F109" s="267"/>
      <c r="G109" s="267"/>
      <c r="H109" s="267"/>
      <c r="I109" s="267"/>
      <c r="J109" s="267"/>
      <c r="K109" s="267"/>
      <c r="L109" s="267"/>
    </row>
    <row r="110" spans="3:12" x14ac:dyDescent="0.2">
      <c r="C110" s="267"/>
      <c r="D110" s="267"/>
      <c r="E110" s="267"/>
      <c r="F110" s="267"/>
      <c r="G110" s="267"/>
      <c r="H110" s="267"/>
      <c r="I110" s="267"/>
      <c r="J110" s="267"/>
      <c r="K110" s="267"/>
      <c r="L110" s="267"/>
    </row>
    <row r="111" spans="3:12" x14ac:dyDescent="0.2">
      <c r="C111" s="267"/>
      <c r="D111" s="267"/>
      <c r="E111" s="267"/>
      <c r="F111" s="267"/>
      <c r="G111" s="267"/>
      <c r="H111" s="267"/>
      <c r="I111" s="267"/>
      <c r="J111" s="267"/>
      <c r="K111" s="267"/>
      <c r="L111" s="267"/>
    </row>
    <row r="112" spans="3:12" x14ac:dyDescent="0.2">
      <c r="C112" s="267"/>
      <c r="D112" s="267"/>
      <c r="E112" s="267"/>
      <c r="F112" s="267"/>
      <c r="G112" s="267"/>
      <c r="H112" s="267"/>
      <c r="I112" s="267"/>
      <c r="J112" s="267"/>
      <c r="K112" s="267"/>
      <c r="L112" s="267"/>
    </row>
    <row r="113" spans="3:12" x14ac:dyDescent="0.2">
      <c r="C113" s="267"/>
      <c r="D113" s="267"/>
      <c r="E113" s="267"/>
      <c r="F113" s="267"/>
      <c r="G113" s="267"/>
      <c r="H113" s="267"/>
      <c r="I113" s="267"/>
      <c r="J113" s="267"/>
      <c r="K113" s="267"/>
      <c r="L113" s="267"/>
    </row>
    <row r="114" spans="3:12" x14ac:dyDescent="0.2">
      <c r="C114" s="267"/>
      <c r="D114" s="267"/>
      <c r="E114" s="267"/>
      <c r="F114" s="267"/>
      <c r="G114" s="267"/>
      <c r="H114" s="267"/>
      <c r="I114" s="267"/>
      <c r="J114" s="267"/>
      <c r="K114" s="267"/>
      <c r="L114" s="267"/>
    </row>
    <row r="115" spans="3:12" x14ac:dyDescent="0.2">
      <c r="C115" s="267"/>
      <c r="D115" s="267"/>
      <c r="E115" s="267"/>
      <c r="F115" s="267"/>
      <c r="G115" s="267"/>
      <c r="H115" s="267"/>
      <c r="I115" s="267"/>
      <c r="J115" s="267"/>
      <c r="K115" s="267"/>
      <c r="L115" s="267"/>
    </row>
    <row r="116" spans="3:12" x14ac:dyDescent="0.2">
      <c r="C116" s="267"/>
      <c r="D116" s="267"/>
      <c r="E116" s="267"/>
      <c r="F116" s="267"/>
      <c r="G116" s="267"/>
      <c r="H116" s="267"/>
      <c r="I116" s="267"/>
      <c r="J116" s="267"/>
      <c r="K116" s="267"/>
      <c r="L116" s="267"/>
    </row>
    <row r="117" spans="3:12" x14ac:dyDescent="0.2">
      <c r="C117" s="267"/>
      <c r="D117" s="267"/>
      <c r="E117" s="267"/>
      <c r="F117" s="267"/>
      <c r="G117" s="267"/>
      <c r="H117" s="267"/>
      <c r="I117" s="267"/>
      <c r="J117" s="267"/>
      <c r="K117" s="267"/>
      <c r="L117" s="267"/>
    </row>
    <row r="118" spans="3:12" x14ac:dyDescent="0.2">
      <c r="C118" s="267"/>
      <c r="D118" s="267"/>
      <c r="E118" s="267"/>
      <c r="F118" s="267"/>
      <c r="G118" s="267"/>
      <c r="H118" s="267"/>
      <c r="I118" s="267"/>
      <c r="J118" s="267"/>
      <c r="K118" s="267"/>
      <c r="L118" s="267"/>
    </row>
    <row r="119" spans="3:12" x14ac:dyDescent="0.2">
      <c r="C119" s="267"/>
      <c r="D119" s="267"/>
      <c r="E119" s="267"/>
      <c r="F119" s="267"/>
      <c r="G119" s="267"/>
      <c r="H119" s="267"/>
      <c r="I119" s="267"/>
      <c r="J119" s="267"/>
      <c r="K119" s="267"/>
      <c r="L119" s="267"/>
    </row>
    <row r="120" spans="3:12" x14ac:dyDescent="0.2">
      <c r="C120" s="267"/>
      <c r="D120" s="267"/>
      <c r="E120" s="267"/>
      <c r="F120" s="267"/>
      <c r="G120" s="267"/>
      <c r="H120" s="267"/>
      <c r="I120" s="267"/>
      <c r="J120" s="267"/>
      <c r="K120" s="267"/>
      <c r="L120" s="267"/>
    </row>
    <row r="121" spans="3:12" x14ac:dyDescent="0.2">
      <c r="C121" s="267"/>
      <c r="D121" s="267"/>
      <c r="E121" s="267"/>
      <c r="F121" s="267"/>
      <c r="G121" s="267"/>
      <c r="H121" s="267"/>
      <c r="I121" s="267"/>
      <c r="J121" s="267"/>
      <c r="K121" s="267"/>
      <c r="L121" s="267"/>
    </row>
    <row r="122" spans="3:12" x14ac:dyDescent="0.2">
      <c r="C122" s="267"/>
      <c r="D122" s="267"/>
      <c r="E122" s="267"/>
      <c r="F122" s="267"/>
      <c r="G122" s="267"/>
      <c r="H122" s="267"/>
      <c r="I122" s="267"/>
      <c r="J122" s="267"/>
      <c r="K122" s="267"/>
      <c r="L122" s="267"/>
    </row>
    <row r="123" spans="3:12" x14ac:dyDescent="0.2">
      <c r="C123" s="267"/>
      <c r="D123" s="267"/>
      <c r="E123" s="267"/>
      <c r="F123" s="267"/>
      <c r="G123" s="267"/>
      <c r="H123" s="267"/>
      <c r="I123" s="267"/>
      <c r="J123" s="267"/>
      <c r="K123" s="267"/>
      <c r="L123" s="267"/>
    </row>
    <row r="124" spans="3:12" x14ac:dyDescent="0.2">
      <c r="C124" s="267"/>
      <c r="D124" s="267"/>
      <c r="E124" s="267"/>
      <c r="F124" s="267"/>
      <c r="G124" s="267"/>
      <c r="H124" s="267"/>
      <c r="I124" s="267"/>
      <c r="J124" s="267"/>
      <c r="K124" s="267"/>
      <c r="L124" s="267"/>
    </row>
    <row r="125" spans="3:12" x14ac:dyDescent="0.2">
      <c r="C125" s="267"/>
      <c r="D125" s="267"/>
      <c r="E125" s="267"/>
      <c r="F125" s="267"/>
      <c r="G125" s="267"/>
      <c r="H125" s="267"/>
      <c r="I125" s="267"/>
      <c r="J125" s="267"/>
      <c r="K125" s="267"/>
      <c r="L125" s="267"/>
    </row>
    <row r="126" spans="3:12" x14ac:dyDescent="0.2">
      <c r="C126" s="267"/>
      <c r="D126" s="267"/>
      <c r="E126" s="267"/>
      <c r="F126" s="267"/>
      <c r="G126" s="267"/>
      <c r="H126" s="267"/>
      <c r="I126" s="267"/>
      <c r="J126" s="267"/>
      <c r="K126" s="267"/>
      <c r="L126" s="267"/>
    </row>
    <row r="127" spans="3:12" x14ac:dyDescent="0.2">
      <c r="C127" s="267"/>
      <c r="D127" s="267"/>
      <c r="E127" s="267"/>
      <c r="F127" s="267"/>
      <c r="G127" s="267"/>
      <c r="H127" s="267"/>
      <c r="I127" s="267"/>
      <c r="J127" s="267"/>
      <c r="K127" s="267"/>
      <c r="L127" s="267"/>
    </row>
    <row r="128" spans="3:12" x14ac:dyDescent="0.2">
      <c r="C128" s="267"/>
      <c r="D128" s="267"/>
      <c r="E128" s="267"/>
      <c r="F128" s="267"/>
      <c r="G128" s="267"/>
      <c r="H128" s="267"/>
      <c r="I128" s="267"/>
      <c r="J128" s="267"/>
      <c r="K128" s="267"/>
      <c r="L128" s="267"/>
    </row>
    <row r="129" spans="3:12" x14ac:dyDescent="0.2">
      <c r="C129" s="267"/>
      <c r="D129" s="267"/>
      <c r="E129" s="267"/>
      <c r="F129" s="267"/>
      <c r="G129" s="267"/>
      <c r="H129" s="267"/>
      <c r="I129" s="267"/>
      <c r="J129" s="267"/>
      <c r="K129" s="267"/>
      <c r="L129" s="267"/>
    </row>
    <row r="130" spans="3:12" x14ac:dyDescent="0.2">
      <c r="C130" s="267"/>
      <c r="D130" s="267"/>
      <c r="E130" s="267"/>
      <c r="F130" s="267"/>
      <c r="G130" s="267"/>
      <c r="H130" s="267"/>
      <c r="I130" s="267"/>
      <c r="J130" s="267"/>
      <c r="K130" s="267"/>
      <c r="L130" s="267"/>
    </row>
    <row r="131" spans="3:12" x14ac:dyDescent="0.2">
      <c r="C131" s="267"/>
      <c r="D131" s="267"/>
      <c r="E131" s="267"/>
      <c r="F131" s="267"/>
      <c r="G131" s="267"/>
      <c r="H131" s="267"/>
      <c r="I131" s="267"/>
      <c r="J131" s="267"/>
      <c r="K131" s="267"/>
      <c r="L131" s="267"/>
    </row>
    <row r="132" spans="3:12" x14ac:dyDescent="0.2">
      <c r="C132" s="267"/>
      <c r="D132" s="267"/>
      <c r="E132" s="267"/>
      <c r="F132" s="267"/>
      <c r="G132" s="267"/>
      <c r="H132" s="267"/>
      <c r="I132" s="267"/>
      <c r="J132" s="267"/>
      <c r="K132" s="267"/>
      <c r="L132" s="267"/>
    </row>
    <row r="133" spans="3:12" x14ac:dyDescent="0.2">
      <c r="C133" s="267"/>
      <c r="D133" s="267"/>
      <c r="E133" s="267"/>
      <c r="F133" s="267"/>
      <c r="G133" s="267"/>
      <c r="H133" s="267"/>
      <c r="I133" s="267"/>
      <c r="J133" s="267"/>
      <c r="K133" s="267"/>
      <c r="L133" s="267"/>
    </row>
    <row r="134" spans="3:12" x14ac:dyDescent="0.2">
      <c r="C134" s="267"/>
      <c r="D134" s="267"/>
      <c r="E134" s="267"/>
      <c r="F134" s="267"/>
      <c r="G134" s="267"/>
      <c r="H134" s="267"/>
      <c r="I134" s="267"/>
      <c r="J134" s="267"/>
      <c r="K134" s="267"/>
      <c r="L134" s="267"/>
    </row>
    <row r="135" spans="3:12" x14ac:dyDescent="0.2">
      <c r="C135" s="267"/>
      <c r="D135" s="267"/>
      <c r="E135" s="267"/>
      <c r="F135" s="267"/>
      <c r="G135" s="267"/>
      <c r="H135" s="267"/>
      <c r="I135" s="267"/>
      <c r="J135" s="267"/>
      <c r="K135" s="267"/>
      <c r="L135" s="267"/>
    </row>
    <row r="136" spans="3:12" x14ac:dyDescent="0.2">
      <c r="C136" s="267"/>
      <c r="D136" s="267"/>
      <c r="E136" s="267"/>
      <c r="F136" s="267"/>
      <c r="G136" s="267"/>
      <c r="H136" s="267"/>
      <c r="I136" s="267"/>
      <c r="J136" s="267"/>
      <c r="K136" s="267"/>
      <c r="L136" s="267"/>
    </row>
    <row r="137" spans="3:12" x14ac:dyDescent="0.2">
      <c r="C137" s="267"/>
      <c r="D137" s="267"/>
      <c r="E137" s="267"/>
      <c r="F137" s="267"/>
      <c r="G137" s="267"/>
      <c r="H137" s="267"/>
      <c r="I137" s="267"/>
      <c r="J137" s="267"/>
      <c r="K137" s="267"/>
      <c r="L137" s="267"/>
    </row>
    <row r="138" spans="3:12" x14ac:dyDescent="0.2">
      <c r="C138" s="267"/>
      <c r="D138" s="267"/>
      <c r="E138" s="267"/>
      <c r="F138" s="267"/>
      <c r="G138" s="267"/>
      <c r="H138" s="267"/>
      <c r="I138" s="267"/>
      <c r="J138" s="267"/>
      <c r="K138" s="267"/>
      <c r="L138" s="267"/>
    </row>
    <row r="139" spans="3:12" x14ac:dyDescent="0.2">
      <c r="C139" s="267"/>
      <c r="D139" s="267"/>
      <c r="E139" s="267"/>
      <c r="F139" s="267"/>
      <c r="G139" s="267"/>
      <c r="H139" s="267"/>
      <c r="I139" s="267"/>
      <c r="J139" s="267"/>
      <c r="K139" s="267"/>
      <c r="L139" s="267"/>
    </row>
    <row r="140" spans="3:12" x14ac:dyDescent="0.2">
      <c r="C140" s="267"/>
      <c r="D140" s="267"/>
      <c r="E140" s="267"/>
      <c r="F140" s="267"/>
      <c r="G140" s="267"/>
      <c r="H140" s="267"/>
      <c r="I140" s="267"/>
      <c r="J140" s="267"/>
      <c r="K140" s="267"/>
      <c r="L140" s="267"/>
    </row>
    <row r="141" spans="3:12" x14ac:dyDescent="0.2">
      <c r="C141" s="267"/>
      <c r="D141" s="267"/>
      <c r="E141" s="267"/>
      <c r="F141" s="267"/>
      <c r="G141" s="267"/>
      <c r="H141" s="267"/>
      <c r="I141" s="267"/>
      <c r="J141" s="267"/>
      <c r="K141" s="267"/>
      <c r="L141" s="267"/>
    </row>
    <row r="142" spans="3:12" x14ac:dyDescent="0.2">
      <c r="C142" s="267"/>
      <c r="D142" s="267"/>
      <c r="E142" s="267"/>
      <c r="F142" s="267"/>
      <c r="G142" s="267"/>
      <c r="H142" s="267"/>
      <c r="I142" s="267"/>
      <c r="J142" s="267"/>
      <c r="K142" s="267"/>
      <c r="L142" s="267"/>
    </row>
    <row r="143" spans="3:12" x14ac:dyDescent="0.2">
      <c r="C143" s="267"/>
      <c r="D143" s="267"/>
      <c r="E143" s="267"/>
      <c r="F143" s="267"/>
      <c r="G143" s="267"/>
      <c r="H143" s="267"/>
      <c r="I143" s="267"/>
      <c r="J143" s="267"/>
      <c r="K143" s="267"/>
      <c r="L143" s="267"/>
    </row>
    <row r="144" spans="3:12" x14ac:dyDescent="0.2">
      <c r="C144" s="267"/>
      <c r="D144" s="267"/>
      <c r="E144" s="267"/>
      <c r="F144" s="267"/>
      <c r="G144" s="267"/>
      <c r="H144" s="267"/>
      <c r="I144" s="267"/>
      <c r="J144" s="267"/>
      <c r="K144" s="267"/>
      <c r="L144" s="267"/>
    </row>
    <row r="145" spans="3:12" x14ac:dyDescent="0.2">
      <c r="C145" s="267"/>
      <c r="D145" s="267"/>
      <c r="E145" s="267"/>
      <c r="F145" s="267"/>
      <c r="G145" s="267"/>
      <c r="H145" s="267"/>
      <c r="I145" s="267"/>
      <c r="J145" s="267"/>
      <c r="K145" s="267"/>
      <c r="L145" s="267"/>
    </row>
    <row r="146" spans="3:12" x14ac:dyDescent="0.2">
      <c r="C146" s="267"/>
      <c r="D146" s="267"/>
      <c r="E146" s="267"/>
      <c r="F146" s="267"/>
      <c r="G146" s="267"/>
      <c r="H146" s="267"/>
      <c r="I146" s="267"/>
      <c r="J146" s="267"/>
      <c r="K146" s="267"/>
      <c r="L146" s="267"/>
    </row>
    <row r="147" spans="3:12" x14ac:dyDescent="0.2">
      <c r="C147" s="267"/>
      <c r="D147" s="267"/>
      <c r="E147" s="267"/>
      <c r="F147" s="267"/>
      <c r="G147" s="267"/>
      <c r="H147" s="267"/>
      <c r="I147" s="267"/>
      <c r="J147" s="267"/>
      <c r="K147" s="267"/>
      <c r="L147" s="267"/>
    </row>
    <row r="148" spans="3:12" x14ac:dyDescent="0.2">
      <c r="C148" s="267"/>
      <c r="D148" s="267"/>
      <c r="E148" s="267"/>
      <c r="F148" s="267"/>
      <c r="G148" s="267"/>
      <c r="H148" s="267"/>
      <c r="I148" s="267"/>
      <c r="J148" s="267"/>
      <c r="K148" s="267"/>
      <c r="L148" s="267"/>
    </row>
    <row r="149" spans="3:12" x14ac:dyDescent="0.2">
      <c r="C149" s="267"/>
      <c r="D149" s="267"/>
      <c r="E149" s="267"/>
      <c r="F149" s="267"/>
      <c r="G149" s="267"/>
      <c r="H149" s="267"/>
      <c r="I149" s="267"/>
      <c r="J149" s="267"/>
      <c r="K149" s="267"/>
      <c r="L149" s="267"/>
    </row>
    <row r="150" spans="3:12" x14ac:dyDescent="0.2">
      <c r="C150" s="267"/>
      <c r="D150" s="267"/>
      <c r="E150" s="267"/>
      <c r="F150" s="267"/>
      <c r="G150" s="267"/>
      <c r="H150" s="267"/>
      <c r="I150" s="267"/>
      <c r="J150" s="267"/>
      <c r="K150" s="267"/>
      <c r="L150" s="267"/>
    </row>
    <row r="151" spans="3:12" x14ac:dyDescent="0.2">
      <c r="C151" s="267"/>
      <c r="D151" s="267"/>
      <c r="E151" s="267"/>
      <c r="F151" s="267"/>
      <c r="G151" s="267"/>
      <c r="H151" s="267"/>
      <c r="I151" s="267"/>
      <c r="J151" s="267"/>
      <c r="K151" s="267"/>
      <c r="L151" s="267"/>
    </row>
    <row r="152" spans="3:12" x14ac:dyDescent="0.2">
      <c r="C152" s="267"/>
      <c r="D152" s="267"/>
      <c r="E152" s="267"/>
      <c r="F152" s="267"/>
      <c r="G152" s="267"/>
      <c r="H152" s="267"/>
      <c r="I152" s="267"/>
      <c r="J152" s="267"/>
      <c r="K152" s="267"/>
      <c r="L152" s="267"/>
    </row>
    <row r="153" spans="3:12" x14ac:dyDescent="0.2">
      <c r="C153" s="267"/>
      <c r="D153" s="267"/>
      <c r="E153" s="267"/>
      <c r="F153" s="267"/>
      <c r="G153" s="267"/>
      <c r="H153" s="267"/>
      <c r="I153" s="267"/>
      <c r="J153" s="267"/>
      <c r="K153" s="267"/>
      <c r="L153" s="267"/>
    </row>
    <row r="154" spans="3:12" x14ac:dyDescent="0.2">
      <c r="C154" s="267"/>
      <c r="D154" s="267"/>
      <c r="E154" s="267"/>
      <c r="F154" s="267"/>
      <c r="G154" s="267"/>
      <c r="H154" s="267"/>
      <c r="I154" s="267"/>
      <c r="J154" s="267"/>
      <c r="K154" s="267"/>
      <c r="L154" s="267"/>
    </row>
    <row r="155" spans="3:12" x14ac:dyDescent="0.2">
      <c r="C155" s="267"/>
      <c r="D155" s="267"/>
      <c r="E155" s="267"/>
      <c r="F155" s="267"/>
      <c r="G155" s="267"/>
      <c r="H155" s="267"/>
      <c r="I155" s="267"/>
      <c r="J155" s="267"/>
      <c r="K155" s="267"/>
      <c r="L155" s="267"/>
    </row>
    <row r="156" spans="3:12" x14ac:dyDescent="0.2">
      <c r="C156" s="267"/>
      <c r="D156" s="267"/>
      <c r="E156" s="267"/>
      <c r="F156" s="267"/>
      <c r="G156" s="267"/>
      <c r="H156" s="267"/>
      <c r="I156" s="267"/>
      <c r="J156" s="267"/>
      <c r="K156" s="267"/>
      <c r="L156" s="267"/>
    </row>
    <row r="157" spans="3:12" x14ac:dyDescent="0.2">
      <c r="C157" s="267"/>
      <c r="D157" s="267"/>
      <c r="E157" s="267"/>
      <c r="F157" s="267"/>
      <c r="G157" s="267"/>
      <c r="H157" s="267"/>
      <c r="I157" s="267"/>
      <c r="J157" s="267"/>
      <c r="K157" s="267"/>
      <c r="L157" s="267"/>
    </row>
    <row r="158" spans="3:12" x14ac:dyDescent="0.2">
      <c r="C158" s="267"/>
      <c r="D158" s="267"/>
      <c r="E158" s="267"/>
      <c r="F158" s="267"/>
      <c r="G158" s="267"/>
      <c r="H158" s="267"/>
      <c r="I158" s="267"/>
      <c r="J158" s="267"/>
      <c r="K158" s="267"/>
      <c r="L158" s="267"/>
    </row>
    <row r="159" spans="3:12" x14ac:dyDescent="0.2">
      <c r="C159" s="267"/>
      <c r="D159" s="267"/>
      <c r="E159" s="267"/>
      <c r="F159" s="267"/>
      <c r="G159" s="267"/>
      <c r="H159" s="267"/>
      <c r="I159" s="267"/>
      <c r="J159" s="267"/>
      <c r="K159" s="267"/>
      <c r="L159" s="267"/>
    </row>
    <row r="160" spans="3:12" x14ac:dyDescent="0.2">
      <c r="C160" s="267"/>
      <c r="D160" s="267"/>
      <c r="E160" s="267"/>
      <c r="F160" s="267"/>
      <c r="G160" s="267"/>
      <c r="H160" s="267"/>
      <c r="I160" s="267"/>
      <c r="J160" s="267"/>
      <c r="K160" s="267"/>
      <c r="L160" s="267"/>
    </row>
    <row r="161" spans="3:12" x14ac:dyDescent="0.2">
      <c r="C161" s="267"/>
      <c r="D161" s="267"/>
      <c r="E161" s="267"/>
      <c r="F161" s="267"/>
      <c r="G161" s="267"/>
      <c r="H161" s="267"/>
      <c r="I161" s="267"/>
      <c r="J161" s="267"/>
      <c r="K161" s="267"/>
      <c r="L161" s="267"/>
    </row>
    <row r="162" spans="3:12" x14ac:dyDescent="0.2">
      <c r="C162" s="267"/>
      <c r="D162" s="267"/>
      <c r="E162" s="267"/>
      <c r="F162" s="267"/>
      <c r="G162" s="267"/>
      <c r="H162" s="267"/>
      <c r="I162" s="267"/>
      <c r="J162" s="267"/>
      <c r="K162" s="267"/>
      <c r="L162" s="267"/>
    </row>
    <row r="163" spans="3:12" x14ac:dyDescent="0.2">
      <c r="C163" s="267"/>
      <c r="D163" s="267"/>
      <c r="E163" s="267"/>
      <c r="F163" s="267"/>
      <c r="G163" s="267"/>
      <c r="H163" s="267"/>
      <c r="I163" s="267"/>
      <c r="J163" s="267"/>
      <c r="K163" s="267"/>
      <c r="L163" s="267"/>
    </row>
    <row r="164" spans="3:12" x14ac:dyDescent="0.2">
      <c r="C164" s="267"/>
      <c r="D164" s="267"/>
      <c r="E164" s="267"/>
      <c r="F164" s="267"/>
      <c r="G164" s="267"/>
      <c r="H164" s="267"/>
      <c r="I164" s="267"/>
      <c r="J164" s="267"/>
      <c r="K164" s="267"/>
      <c r="L164" s="267"/>
    </row>
    <row r="165" spans="3:12" x14ac:dyDescent="0.2">
      <c r="C165" s="267"/>
      <c r="D165" s="267"/>
      <c r="E165" s="267"/>
      <c r="F165" s="267"/>
      <c r="G165" s="267"/>
      <c r="H165" s="267"/>
      <c r="I165" s="267"/>
      <c r="J165" s="267"/>
      <c r="K165" s="267"/>
      <c r="L165" s="267"/>
    </row>
    <row r="166" spans="3:12" x14ac:dyDescent="0.2">
      <c r="C166" s="267"/>
      <c r="D166" s="267"/>
      <c r="E166" s="267"/>
      <c r="F166" s="267"/>
      <c r="G166" s="267"/>
      <c r="H166" s="267"/>
      <c r="I166" s="267"/>
      <c r="J166" s="267"/>
      <c r="K166" s="267"/>
      <c r="L166" s="267"/>
    </row>
    <row r="167" spans="3:12" x14ac:dyDescent="0.2">
      <c r="C167" s="267"/>
      <c r="D167" s="267"/>
      <c r="E167" s="267"/>
      <c r="F167" s="267"/>
      <c r="G167" s="267"/>
      <c r="H167" s="267"/>
      <c r="I167" s="267"/>
      <c r="J167" s="267"/>
      <c r="K167" s="267"/>
      <c r="L167" s="267"/>
    </row>
    <row r="168" spans="3:12" x14ac:dyDescent="0.2">
      <c r="C168" s="267"/>
      <c r="D168" s="267"/>
      <c r="E168" s="267"/>
      <c r="F168" s="267"/>
      <c r="G168" s="267"/>
      <c r="H168" s="267"/>
      <c r="I168" s="267"/>
      <c r="J168" s="267"/>
      <c r="K168" s="267"/>
      <c r="L168" s="267"/>
    </row>
    <row r="169" spans="3:12" x14ac:dyDescent="0.2">
      <c r="C169" s="267"/>
      <c r="D169" s="267"/>
      <c r="E169" s="267"/>
      <c r="F169" s="267"/>
      <c r="G169" s="267"/>
      <c r="H169" s="267"/>
      <c r="I169" s="267"/>
      <c r="J169" s="267"/>
      <c r="K169" s="267"/>
      <c r="L169" s="267"/>
    </row>
    <row r="170" spans="3:12" x14ac:dyDescent="0.2">
      <c r="C170" s="267"/>
      <c r="D170" s="267"/>
      <c r="E170" s="267"/>
      <c r="F170" s="267"/>
      <c r="G170" s="267"/>
      <c r="H170" s="267"/>
      <c r="I170" s="267"/>
      <c r="J170" s="267"/>
      <c r="K170" s="267"/>
      <c r="L170" s="267"/>
    </row>
    <row r="171" spans="3:12" x14ac:dyDescent="0.2">
      <c r="C171" s="267"/>
      <c r="D171" s="267"/>
      <c r="E171" s="267"/>
      <c r="F171" s="267"/>
      <c r="G171" s="267"/>
      <c r="H171" s="267"/>
      <c r="I171" s="267"/>
      <c r="J171" s="267"/>
      <c r="K171" s="267"/>
      <c r="L171" s="267"/>
    </row>
    <row r="172" spans="3:12" x14ac:dyDescent="0.2">
      <c r="C172" s="267"/>
      <c r="D172" s="267"/>
      <c r="E172" s="267"/>
      <c r="F172" s="267"/>
      <c r="G172" s="267"/>
      <c r="H172" s="267"/>
      <c r="I172" s="267"/>
      <c r="J172" s="267"/>
      <c r="K172" s="267"/>
      <c r="L172" s="267"/>
    </row>
    <row r="173" spans="3:12" x14ac:dyDescent="0.2">
      <c r="C173" s="267"/>
      <c r="D173" s="267"/>
      <c r="E173" s="267"/>
      <c r="F173" s="267"/>
      <c r="G173" s="267"/>
      <c r="H173" s="267"/>
      <c r="I173" s="267"/>
      <c r="J173" s="267"/>
      <c r="K173" s="267"/>
      <c r="L173" s="267"/>
    </row>
    <row r="174" spans="3:12" x14ac:dyDescent="0.2">
      <c r="C174" s="267"/>
      <c r="D174" s="267"/>
      <c r="E174" s="267"/>
      <c r="F174" s="267"/>
      <c r="G174" s="267"/>
      <c r="H174" s="267"/>
      <c r="I174" s="267"/>
      <c r="J174" s="267"/>
      <c r="K174" s="267"/>
      <c r="L174" s="267"/>
    </row>
    <row r="175" spans="3:12" x14ac:dyDescent="0.2">
      <c r="C175" s="267"/>
      <c r="D175" s="267"/>
      <c r="E175" s="267"/>
      <c r="F175" s="267"/>
      <c r="G175" s="267"/>
      <c r="H175" s="267"/>
      <c r="I175" s="267"/>
      <c r="J175" s="267"/>
      <c r="K175" s="267"/>
      <c r="L175" s="267"/>
    </row>
    <row r="176" spans="3:12" x14ac:dyDescent="0.2">
      <c r="C176" s="267"/>
      <c r="D176" s="267"/>
      <c r="E176" s="267"/>
      <c r="F176" s="267"/>
      <c r="G176" s="267"/>
      <c r="H176" s="267"/>
      <c r="I176" s="267"/>
      <c r="J176" s="267"/>
      <c r="K176" s="267"/>
      <c r="L176" s="267"/>
    </row>
    <row r="177" spans="3:12" x14ac:dyDescent="0.2">
      <c r="C177" s="267"/>
      <c r="D177" s="267"/>
      <c r="E177" s="267"/>
      <c r="F177" s="267"/>
      <c r="G177" s="267"/>
      <c r="H177" s="267"/>
      <c r="I177" s="267"/>
      <c r="J177" s="267"/>
      <c r="K177" s="267"/>
      <c r="L177" s="267"/>
    </row>
    <row r="178" spans="3:12" x14ac:dyDescent="0.2">
      <c r="C178" s="267"/>
      <c r="D178" s="267"/>
      <c r="E178" s="267"/>
      <c r="F178" s="267"/>
      <c r="G178" s="267"/>
      <c r="H178" s="267"/>
      <c r="I178" s="267"/>
      <c r="J178" s="267"/>
      <c r="K178" s="267"/>
      <c r="L178" s="267"/>
    </row>
    <row r="179" spans="3:12" x14ac:dyDescent="0.2">
      <c r="C179" s="267"/>
      <c r="D179" s="267"/>
      <c r="E179" s="267"/>
      <c r="F179" s="267"/>
      <c r="G179" s="267"/>
      <c r="H179" s="267"/>
      <c r="I179" s="267"/>
      <c r="J179" s="267"/>
      <c r="K179" s="267"/>
      <c r="L179" s="267"/>
    </row>
    <row r="180" spans="3:12" x14ac:dyDescent="0.2">
      <c r="C180" s="267"/>
      <c r="D180" s="267"/>
      <c r="E180" s="267"/>
      <c r="F180" s="267"/>
      <c r="G180" s="267"/>
      <c r="H180" s="267"/>
      <c r="I180" s="267"/>
      <c r="J180" s="267"/>
      <c r="K180" s="267"/>
      <c r="L180" s="267"/>
    </row>
    <row r="181" spans="3:12" x14ac:dyDescent="0.2">
      <c r="C181" s="267"/>
      <c r="D181" s="267"/>
      <c r="E181" s="267"/>
      <c r="F181" s="267"/>
      <c r="G181" s="267"/>
      <c r="H181" s="267"/>
      <c r="I181" s="267"/>
      <c r="J181" s="267"/>
      <c r="K181" s="267"/>
      <c r="L181" s="267"/>
    </row>
    <row r="182" spans="3:12" x14ac:dyDescent="0.2">
      <c r="C182" s="267"/>
      <c r="D182" s="267"/>
      <c r="E182" s="267"/>
      <c r="F182" s="267"/>
      <c r="G182" s="267"/>
      <c r="H182" s="267"/>
      <c r="I182" s="267"/>
      <c r="J182" s="267"/>
      <c r="K182" s="267"/>
      <c r="L182" s="267"/>
    </row>
    <row r="183" spans="3:12" x14ac:dyDescent="0.2">
      <c r="C183" s="267"/>
      <c r="D183" s="267"/>
      <c r="E183" s="267"/>
      <c r="F183" s="267"/>
      <c r="G183" s="267"/>
      <c r="H183" s="267"/>
      <c r="I183" s="267"/>
      <c r="J183" s="267"/>
      <c r="K183" s="267"/>
      <c r="L183" s="267"/>
    </row>
    <row r="184" spans="3:12" x14ac:dyDescent="0.2">
      <c r="C184" s="267"/>
      <c r="D184" s="267"/>
      <c r="E184" s="267"/>
      <c r="F184" s="267"/>
      <c r="G184" s="267"/>
      <c r="H184" s="267"/>
      <c r="I184" s="267"/>
      <c r="J184" s="267"/>
      <c r="K184" s="267"/>
      <c r="L184" s="267"/>
    </row>
    <row r="185" spans="3:12" x14ac:dyDescent="0.2">
      <c r="C185" s="267"/>
      <c r="D185" s="267"/>
      <c r="E185" s="267"/>
      <c r="F185" s="267"/>
      <c r="G185" s="267"/>
      <c r="H185" s="267"/>
      <c r="I185" s="267"/>
      <c r="J185" s="267"/>
      <c r="K185" s="267"/>
      <c r="L185" s="267"/>
    </row>
    <row r="186" spans="3:12" x14ac:dyDescent="0.2">
      <c r="C186" s="267"/>
      <c r="D186" s="267"/>
      <c r="E186" s="267"/>
      <c r="F186" s="267"/>
      <c r="G186" s="267"/>
      <c r="H186" s="267"/>
      <c r="I186" s="267"/>
      <c r="J186" s="267"/>
      <c r="K186" s="267"/>
      <c r="L186" s="267"/>
    </row>
    <row r="187" spans="3:12" x14ac:dyDescent="0.2">
      <c r="C187" s="267"/>
      <c r="D187" s="267"/>
      <c r="E187" s="267"/>
      <c r="F187" s="267"/>
      <c r="G187" s="267"/>
      <c r="H187" s="267"/>
      <c r="I187" s="267"/>
      <c r="J187" s="267"/>
      <c r="K187" s="267"/>
      <c r="L187" s="267"/>
    </row>
    <row r="188" spans="3:12" x14ac:dyDescent="0.2">
      <c r="C188" s="267"/>
      <c r="D188" s="267"/>
      <c r="E188" s="267"/>
      <c r="F188" s="267"/>
      <c r="G188" s="267"/>
      <c r="H188" s="267"/>
      <c r="I188" s="267"/>
      <c r="J188" s="267"/>
      <c r="K188" s="267"/>
      <c r="L188" s="267"/>
    </row>
    <row r="189" spans="3:12" x14ac:dyDescent="0.2">
      <c r="C189" s="267"/>
      <c r="D189" s="267"/>
      <c r="E189" s="267"/>
      <c r="F189" s="267"/>
      <c r="G189" s="267"/>
      <c r="H189" s="267"/>
      <c r="I189" s="267"/>
      <c r="J189" s="267"/>
      <c r="K189" s="267"/>
      <c r="L189" s="267"/>
    </row>
    <row r="190" spans="3:12" x14ac:dyDescent="0.2">
      <c r="C190" s="267"/>
      <c r="D190" s="267"/>
      <c r="E190" s="267"/>
      <c r="F190" s="267"/>
      <c r="G190" s="267"/>
      <c r="H190" s="267"/>
      <c r="I190" s="267"/>
      <c r="J190" s="267"/>
      <c r="K190" s="267"/>
      <c r="L190" s="267"/>
    </row>
    <row r="191" spans="3:12" x14ac:dyDescent="0.2">
      <c r="C191" s="267"/>
      <c r="D191" s="267"/>
      <c r="E191" s="267"/>
      <c r="F191" s="267"/>
      <c r="G191" s="267"/>
      <c r="H191" s="267"/>
      <c r="I191" s="267"/>
      <c r="J191" s="267"/>
      <c r="K191" s="267"/>
      <c r="L191" s="267"/>
    </row>
    <row r="192" spans="3:12" x14ac:dyDescent="0.2">
      <c r="C192" s="267"/>
      <c r="D192" s="267"/>
      <c r="E192" s="267"/>
      <c r="F192" s="267"/>
      <c r="G192" s="267"/>
      <c r="H192" s="267"/>
      <c r="I192" s="267"/>
      <c r="J192" s="267"/>
      <c r="K192" s="267"/>
      <c r="L192" s="267"/>
    </row>
    <row r="193" spans="3:12" x14ac:dyDescent="0.2">
      <c r="C193" s="267"/>
      <c r="D193" s="267"/>
      <c r="E193" s="267"/>
      <c r="F193" s="267"/>
      <c r="G193" s="267"/>
      <c r="H193" s="267"/>
      <c r="I193" s="267"/>
      <c r="J193" s="267"/>
      <c r="K193" s="267"/>
      <c r="L193" s="267"/>
    </row>
    <row r="194" spans="3:12" x14ac:dyDescent="0.2">
      <c r="C194" s="267"/>
      <c r="D194" s="267"/>
      <c r="E194" s="267"/>
      <c r="F194" s="267"/>
      <c r="G194" s="267"/>
      <c r="H194" s="267"/>
      <c r="I194" s="267"/>
      <c r="J194" s="267"/>
      <c r="K194" s="267"/>
      <c r="L194" s="267"/>
    </row>
    <row r="195" spans="3:12" x14ac:dyDescent="0.2">
      <c r="C195" s="267"/>
      <c r="D195" s="267"/>
      <c r="E195" s="267"/>
      <c r="F195" s="267"/>
      <c r="G195" s="267"/>
      <c r="H195" s="267"/>
      <c r="I195" s="267"/>
      <c r="J195" s="267"/>
      <c r="K195" s="267"/>
      <c r="L195" s="267"/>
    </row>
    <row r="196" spans="3:12" x14ac:dyDescent="0.2">
      <c r="C196" s="267"/>
      <c r="D196" s="267"/>
      <c r="E196" s="267"/>
      <c r="F196" s="267"/>
      <c r="G196" s="267"/>
      <c r="H196" s="267"/>
      <c r="I196" s="267"/>
      <c r="J196" s="267"/>
      <c r="K196" s="267"/>
      <c r="L196" s="267"/>
    </row>
    <row r="197" spans="3:12" x14ac:dyDescent="0.2">
      <c r="C197" s="267"/>
      <c r="D197" s="267"/>
      <c r="E197" s="267"/>
      <c r="F197" s="267"/>
      <c r="G197" s="267"/>
      <c r="H197" s="267"/>
      <c r="I197" s="267"/>
      <c r="J197" s="267"/>
      <c r="K197" s="267"/>
      <c r="L197" s="267"/>
    </row>
    <row r="198" spans="3:12" x14ac:dyDescent="0.2">
      <c r="C198" s="267"/>
      <c r="D198" s="267"/>
      <c r="E198" s="267"/>
      <c r="F198" s="267"/>
      <c r="G198" s="267"/>
      <c r="H198" s="267"/>
      <c r="I198" s="267"/>
      <c r="J198" s="267"/>
      <c r="K198" s="267"/>
      <c r="L198" s="267"/>
    </row>
    <row r="199" spans="3:12" x14ac:dyDescent="0.2">
      <c r="C199" s="267"/>
      <c r="D199" s="267"/>
      <c r="E199" s="267"/>
      <c r="F199" s="267"/>
      <c r="G199" s="267"/>
      <c r="H199" s="267"/>
      <c r="I199" s="267"/>
      <c r="J199" s="267"/>
      <c r="K199" s="267"/>
      <c r="L199" s="267"/>
    </row>
    <row r="200" spans="3:12" x14ac:dyDescent="0.2">
      <c r="C200" s="267"/>
      <c r="D200" s="267"/>
      <c r="E200" s="267"/>
      <c r="F200" s="267"/>
      <c r="G200" s="267"/>
      <c r="H200" s="267"/>
      <c r="I200" s="267"/>
      <c r="J200" s="267"/>
      <c r="K200" s="267"/>
      <c r="L200" s="267"/>
    </row>
    <row r="201" spans="3:12" x14ac:dyDescent="0.2">
      <c r="C201" s="267"/>
      <c r="D201" s="267"/>
      <c r="E201" s="267"/>
      <c r="F201" s="267"/>
      <c r="G201" s="267"/>
      <c r="H201" s="267"/>
      <c r="I201" s="267"/>
      <c r="J201" s="267"/>
      <c r="K201" s="267"/>
      <c r="L201" s="267"/>
    </row>
    <row r="202" spans="3:12" x14ac:dyDescent="0.2">
      <c r="C202" s="267"/>
      <c r="D202" s="267"/>
      <c r="E202" s="267"/>
      <c r="F202" s="267"/>
      <c r="G202" s="267"/>
      <c r="H202" s="267"/>
      <c r="I202" s="267"/>
      <c r="J202" s="267"/>
      <c r="K202" s="267"/>
      <c r="L202" s="267"/>
    </row>
    <row r="203" spans="3:12" x14ac:dyDescent="0.2">
      <c r="C203" s="267"/>
      <c r="D203" s="267"/>
      <c r="E203" s="267"/>
      <c r="F203" s="267"/>
      <c r="G203" s="267"/>
      <c r="H203" s="267"/>
      <c r="I203" s="267"/>
      <c r="J203" s="267"/>
      <c r="K203" s="267"/>
      <c r="L203" s="267"/>
    </row>
    <row r="204" spans="3:12" x14ac:dyDescent="0.2">
      <c r="C204" s="267"/>
      <c r="D204" s="267"/>
      <c r="E204" s="267"/>
      <c r="F204" s="267"/>
      <c r="G204" s="267"/>
      <c r="H204" s="267"/>
      <c r="I204" s="267"/>
      <c r="J204" s="267"/>
      <c r="K204" s="267"/>
      <c r="L204" s="267"/>
    </row>
    <row r="205" spans="3:12" x14ac:dyDescent="0.2">
      <c r="C205" s="267"/>
      <c r="D205" s="267"/>
      <c r="E205" s="267"/>
      <c r="F205" s="267"/>
      <c r="G205" s="267"/>
      <c r="H205" s="267"/>
      <c r="I205" s="267"/>
      <c r="J205" s="267"/>
      <c r="K205" s="267"/>
      <c r="L205" s="267"/>
    </row>
    <row r="206" spans="3:12" x14ac:dyDescent="0.2">
      <c r="C206" s="267"/>
      <c r="D206" s="267"/>
      <c r="E206" s="267"/>
      <c r="F206" s="267"/>
      <c r="G206" s="267"/>
      <c r="H206" s="267"/>
      <c r="I206" s="267"/>
      <c r="J206" s="267"/>
      <c r="K206" s="267"/>
      <c r="L206" s="267"/>
    </row>
    <row r="207" spans="3:12" x14ac:dyDescent="0.2">
      <c r="C207" s="267"/>
      <c r="D207" s="267"/>
      <c r="E207" s="267"/>
      <c r="F207" s="267"/>
      <c r="G207" s="267"/>
      <c r="H207" s="267"/>
      <c r="I207" s="267"/>
      <c r="J207" s="267"/>
      <c r="K207" s="267"/>
      <c r="L207" s="267"/>
    </row>
    <row r="208" spans="3:12" x14ac:dyDescent="0.2">
      <c r="C208" s="267"/>
      <c r="D208" s="267"/>
      <c r="E208" s="267"/>
      <c r="F208" s="267"/>
      <c r="G208" s="267"/>
      <c r="H208" s="267"/>
      <c r="I208" s="267"/>
      <c r="J208" s="267"/>
      <c r="K208" s="267"/>
      <c r="L208" s="267"/>
    </row>
    <row r="209" spans="3:12" x14ac:dyDescent="0.2">
      <c r="C209" s="267"/>
      <c r="D209" s="267"/>
      <c r="E209" s="267"/>
      <c r="F209" s="267"/>
      <c r="G209" s="267"/>
      <c r="H209" s="267"/>
      <c r="I209" s="267"/>
      <c r="J209" s="267"/>
      <c r="K209" s="267"/>
      <c r="L209" s="267"/>
    </row>
    <row r="210" spans="3:12" x14ac:dyDescent="0.2">
      <c r="C210" s="267"/>
      <c r="D210" s="267"/>
      <c r="E210" s="267"/>
      <c r="F210" s="267"/>
      <c r="G210" s="267"/>
      <c r="H210" s="267"/>
      <c r="I210" s="267"/>
      <c r="J210" s="267"/>
      <c r="K210" s="267"/>
      <c r="L210" s="267"/>
    </row>
    <row r="211" spans="3:12" x14ac:dyDescent="0.2">
      <c r="C211" s="267"/>
      <c r="D211" s="267"/>
      <c r="E211" s="267"/>
      <c r="F211" s="267"/>
      <c r="G211" s="267"/>
      <c r="H211" s="267"/>
      <c r="I211" s="267"/>
      <c r="J211" s="267"/>
      <c r="K211" s="267"/>
      <c r="L211" s="267"/>
    </row>
    <row r="212" spans="3:12" x14ac:dyDescent="0.2">
      <c r="C212" s="267"/>
      <c r="D212" s="267"/>
      <c r="E212" s="267"/>
      <c r="F212" s="267"/>
      <c r="G212" s="267"/>
      <c r="H212" s="267"/>
      <c r="I212" s="267"/>
      <c r="J212" s="267"/>
      <c r="K212" s="267"/>
      <c r="L212" s="267"/>
    </row>
    <row r="213" spans="3:12" x14ac:dyDescent="0.2">
      <c r="C213" s="267"/>
      <c r="D213" s="267"/>
      <c r="E213" s="267"/>
      <c r="F213" s="267"/>
      <c r="G213" s="267"/>
      <c r="H213" s="267"/>
      <c r="I213" s="267"/>
      <c r="J213" s="267"/>
      <c r="K213" s="267"/>
      <c r="L213" s="267"/>
    </row>
    <row r="214" spans="3:12" x14ac:dyDescent="0.2">
      <c r="C214" s="267"/>
      <c r="D214" s="267"/>
      <c r="E214" s="267"/>
      <c r="F214" s="267"/>
      <c r="G214" s="267"/>
      <c r="H214" s="267"/>
      <c r="I214" s="267"/>
      <c r="J214" s="267"/>
      <c r="K214" s="267"/>
      <c r="L214" s="267"/>
    </row>
    <row r="215" spans="3:12" x14ac:dyDescent="0.2">
      <c r="C215" s="267"/>
      <c r="D215" s="267"/>
      <c r="E215" s="267"/>
      <c r="F215" s="267"/>
      <c r="G215" s="267"/>
      <c r="H215" s="267"/>
      <c r="I215" s="267"/>
      <c r="J215" s="267"/>
      <c r="K215" s="267"/>
      <c r="L215" s="267"/>
    </row>
    <row r="216" spans="3:12" x14ac:dyDescent="0.2">
      <c r="C216" s="267"/>
      <c r="D216" s="267"/>
      <c r="E216" s="267"/>
      <c r="F216" s="267"/>
      <c r="G216" s="267"/>
      <c r="H216" s="267"/>
      <c r="I216" s="267"/>
      <c r="J216" s="267"/>
      <c r="K216" s="267"/>
      <c r="L216" s="267"/>
    </row>
    <row r="217" spans="3:12" x14ac:dyDescent="0.2">
      <c r="C217" s="267"/>
      <c r="D217" s="267"/>
      <c r="E217" s="267"/>
      <c r="F217" s="267"/>
      <c r="G217" s="267"/>
      <c r="H217" s="267"/>
      <c r="I217" s="267"/>
      <c r="J217" s="267"/>
      <c r="K217" s="267"/>
      <c r="L217" s="267"/>
    </row>
    <row r="218" spans="3:12" x14ac:dyDescent="0.2">
      <c r="C218" s="267"/>
      <c r="D218" s="267"/>
      <c r="E218" s="267"/>
      <c r="F218" s="267"/>
      <c r="G218" s="267"/>
      <c r="H218" s="267"/>
      <c r="I218" s="267"/>
      <c r="J218" s="267"/>
      <c r="K218" s="267"/>
      <c r="L218" s="267"/>
    </row>
    <row r="219" spans="3:12" x14ac:dyDescent="0.2">
      <c r="C219" s="267"/>
      <c r="D219" s="267"/>
      <c r="E219" s="267"/>
      <c r="F219" s="267"/>
      <c r="G219" s="267"/>
      <c r="H219" s="267"/>
      <c r="I219" s="267"/>
      <c r="J219" s="267"/>
      <c r="K219" s="267"/>
      <c r="L219" s="267"/>
    </row>
    <row r="220" spans="3:12" x14ac:dyDescent="0.2">
      <c r="C220" s="267"/>
      <c r="D220" s="267"/>
      <c r="E220" s="267"/>
      <c r="F220" s="267"/>
      <c r="G220" s="267"/>
      <c r="H220" s="267"/>
      <c r="I220" s="267"/>
      <c r="J220" s="267"/>
      <c r="K220" s="267"/>
      <c r="L220" s="267"/>
    </row>
    <row r="221" spans="3:12" x14ac:dyDescent="0.2">
      <c r="C221" s="267"/>
      <c r="D221" s="267"/>
      <c r="E221" s="267"/>
      <c r="F221" s="267"/>
      <c r="G221" s="267"/>
      <c r="H221" s="267"/>
      <c r="I221" s="267"/>
      <c r="J221" s="267"/>
      <c r="K221" s="267"/>
      <c r="L221" s="267"/>
    </row>
    <row r="222" spans="3:12" x14ac:dyDescent="0.2">
      <c r="C222" s="267"/>
      <c r="D222" s="267"/>
      <c r="E222" s="267"/>
      <c r="F222" s="267"/>
      <c r="G222" s="267"/>
      <c r="H222" s="267"/>
      <c r="I222" s="267"/>
      <c r="J222" s="267"/>
      <c r="K222" s="267"/>
      <c r="L222" s="267"/>
    </row>
    <row r="223" spans="3:12" x14ac:dyDescent="0.2">
      <c r="C223" s="267"/>
      <c r="D223" s="267"/>
      <c r="E223" s="267"/>
      <c r="F223" s="267"/>
      <c r="G223" s="267"/>
      <c r="H223" s="267"/>
      <c r="I223" s="267"/>
      <c r="J223" s="267"/>
      <c r="K223" s="267"/>
      <c r="L223" s="267"/>
    </row>
    <row r="224" spans="3:12" x14ac:dyDescent="0.2">
      <c r="C224" s="267"/>
      <c r="D224" s="267"/>
      <c r="E224" s="267"/>
      <c r="F224" s="267"/>
      <c r="G224" s="267"/>
      <c r="H224" s="267"/>
      <c r="I224" s="267"/>
      <c r="J224" s="267"/>
      <c r="K224" s="267"/>
      <c r="L224" s="267"/>
    </row>
    <row r="225" spans="3:12" x14ac:dyDescent="0.2">
      <c r="C225" s="267"/>
      <c r="D225" s="267"/>
      <c r="E225" s="267"/>
      <c r="F225" s="267"/>
      <c r="G225" s="267"/>
      <c r="H225" s="267"/>
      <c r="I225" s="267"/>
      <c r="J225" s="267"/>
      <c r="K225" s="267"/>
      <c r="L225" s="267"/>
    </row>
    <row r="226" spans="3:12" x14ac:dyDescent="0.2">
      <c r="C226" s="267"/>
      <c r="D226" s="267"/>
      <c r="E226" s="267"/>
      <c r="F226" s="267"/>
      <c r="G226" s="267"/>
      <c r="H226" s="267"/>
      <c r="I226" s="267"/>
      <c r="J226" s="267"/>
      <c r="K226" s="267"/>
      <c r="L226" s="267"/>
    </row>
    <row r="227" spans="3:12" x14ac:dyDescent="0.2">
      <c r="C227" s="267"/>
      <c r="D227" s="267"/>
      <c r="E227" s="267"/>
      <c r="F227" s="267"/>
      <c r="G227" s="267"/>
      <c r="H227" s="267"/>
      <c r="I227" s="267"/>
      <c r="J227" s="267"/>
      <c r="K227" s="267"/>
      <c r="L227" s="267"/>
    </row>
    <row r="228" spans="3:12" x14ac:dyDescent="0.2">
      <c r="C228" s="267"/>
      <c r="D228" s="267"/>
      <c r="E228" s="267"/>
      <c r="F228" s="267"/>
      <c r="G228" s="267"/>
      <c r="H228" s="267"/>
      <c r="I228" s="267"/>
      <c r="J228" s="267"/>
      <c r="K228" s="267"/>
      <c r="L228" s="267"/>
    </row>
    <row r="229" spans="3:12" x14ac:dyDescent="0.2">
      <c r="C229" s="267"/>
      <c r="D229" s="267"/>
      <c r="E229" s="267"/>
      <c r="F229" s="267"/>
      <c r="G229" s="267"/>
      <c r="H229" s="267"/>
      <c r="I229" s="267"/>
      <c r="J229" s="267"/>
      <c r="K229" s="267"/>
      <c r="L229" s="267"/>
    </row>
    <row r="230" spans="3:12" x14ac:dyDescent="0.2">
      <c r="C230" s="267"/>
      <c r="D230" s="267"/>
      <c r="E230" s="267"/>
      <c r="F230" s="267"/>
      <c r="G230" s="267"/>
      <c r="H230" s="267"/>
      <c r="I230" s="267"/>
      <c r="J230" s="267"/>
      <c r="K230" s="267"/>
      <c r="L230" s="267"/>
    </row>
    <row r="231" spans="3:12" x14ac:dyDescent="0.2">
      <c r="C231" s="267"/>
      <c r="D231" s="267"/>
      <c r="E231" s="267"/>
      <c r="F231" s="267"/>
      <c r="G231" s="267"/>
      <c r="H231" s="267"/>
      <c r="I231" s="267"/>
      <c r="J231" s="267"/>
      <c r="K231" s="267"/>
      <c r="L231" s="267"/>
    </row>
    <row r="232" spans="3:12" x14ac:dyDescent="0.2">
      <c r="C232" s="267"/>
      <c r="D232" s="267"/>
      <c r="E232" s="267"/>
      <c r="F232" s="267"/>
      <c r="G232" s="267"/>
      <c r="H232" s="267"/>
      <c r="I232" s="267"/>
      <c r="J232" s="267"/>
      <c r="K232" s="267"/>
      <c r="L232" s="267"/>
    </row>
    <row r="233" spans="3:12" x14ac:dyDescent="0.2">
      <c r="C233" s="267"/>
      <c r="D233" s="267"/>
      <c r="E233" s="267"/>
      <c r="F233" s="267"/>
      <c r="G233" s="267"/>
      <c r="H233" s="267"/>
      <c r="I233" s="267"/>
      <c r="J233" s="267"/>
      <c r="K233" s="267"/>
      <c r="L233" s="267"/>
    </row>
    <row r="234" spans="3:12" x14ac:dyDescent="0.2">
      <c r="C234" s="267"/>
      <c r="D234" s="267"/>
      <c r="E234" s="267"/>
      <c r="F234" s="267"/>
      <c r="G234" s="267"/>
      <c r="H234" s="267"/>
      <c r="I234" s="267"/>
      <c r="J234" s="267"/>
      <c r="K234" s="267"/>
      <c r="L234" s="267"/>
    </row>
    <row r="235" spans="3:12" x14ac:dyDescent="0.2">
      <c r="C235" s="267"/>
      <c r="D235" s="267"/>
      <c r="E235" s="267"/>
      <c r="F235" s="267"/>
      <c r="G235" s="267"/>
      <c r="H235" s="267"/>
      <c r="I235" s="267"/>
      <c r="J235" s="267"/>
      <c r="K235" s="267"/>
      <c r="L235" s="267"/>
    </row>
    <row r="236" spans="3:12" x14ac:dyDescent="0.2">
      <c r="C236" s="267"/>
      <c r="D236" s="267"/>
      <c r="E236" s="267"/>
      <c r="F236" s="267"/>
      <c r="G236" s="267"/>
      <c r="H236" s="267"/>
      <c r="I236" s="267"/>
      <c r="J236" s="267"/>
      <c r="K236" s="267"/>
      <c r="L236" s="267"/>
    </row>
    <row r="237" spans="3:12" x14ac:dyDescent="0.2">
      <c r="C237" s="267"/>
      <c r="D237" s="267"/>
      <c r="E237" s="267"/>
      <c r="F237" s="267"/>
      <c r="G237" s="267"/>
      <c r="H237" s="267"/>
      <c r="I237" s="267"/>
      <c r="J237" s="267"/>
      <c r="K237" s="267"/>
      <c r="L237" s="267"/>
    </row>
    <row r="238" spans="3:12" x14ac:dyDescent="0.2">
      <c r="C238" s="267"/>
      <c r="D238" s="267"/>
      <c r="E238" s="267"/>
      <c r="F238" s="267"/>
      <c r="G238" s="267"/>
      <c r="H238" s="267"/>
      <c r="I238" s="267"/>
      <c r="J238" s="267"/>
      <c r="K238" s="267"/>
      <c r="L238" s="267"/>
    </row>
    <row r="239" spans="3:12" x14ac:dyDescent="0.2">
      <c r="C239" s="267"/>
      <c r="D239" s="267"/>
      <c r="E239" s="267"/>
      <c r="F239" s="267"/>
      <c r="G239" s="267"/>
      <c r="H239" s="267"/>
      <c r="I239" s="267"/>
      <c r="J239" s="267"/>
      <c r="K239" s="267"/>
      <c r="L239" s="267"/>
    </row>
    <row r="240" spans="3:12" x14ac:dyDescent="0.2">
      <c r="C240" s="267"/>
      <c r="D240" s="267"/>
      <c r="E240" s="267"/>
      <c r="F240" s="267"/>
      <c r="G240" s="267"/>
      <c r="H240" s="267"/>
      <c r="I240" s="267"/>
      <c r="J240" s="267"/>
      <c r="K240" s="267"/>
      <c r="L240" s="267"/>
    </row>
    <row r="241" spans="3:12" x14ac:dyDescent="0.2">
      <c r="C241" s="267"/>
      <c r="D241" s="267"/>
      <c r="E241" s="267"/>
      <c r="F241" s="267"/>
      <c r="G241" s="267"/>
      <c r="H241" s="267"/>
      <c r="I241" s="267"/>
      <c r="J241" s="267"/>
      <c r="K241" s="267"/>
      <c r="L241" s="267"/>
    </row>
    <row r="242" spans="3:12" x14ac:dyDescent="0.2">
      <c r="C242" s="267"/>
      <c r="D242" s="267"/>
      <c r="E242" s="267"/>
      <c r="F242" s="267"/>
      <c r="G242" s="267"/>
      <c r="H242" s="267"/>
      <c r="I242" s="267"/>
      <c r="J242" s="267"/>
      <c r="K242" s="267"/>
      <c r="L242" s="267"/>
    </row>
    <row r="243" spans="3:12" x14ac:dyDescent="0.2">
      <c r="C243" s="267"/>
      <c r="D243" s="267"/>
      <c r="E243" s="267"/>
      <c r="F243" s="267"/>
      <c r="G243" s="267"/>
      <c r="H243" s="267"/>
      <c r="I243" s="267"/>
      <c r="J243" s="267"/>
      <c r="K243" s="267"/>
      <c r="L243" s="267"/>
    </row>
    <row r="244" spans="3:12" x14ac:dyDescent="0.2">
      <c r="C244" s="267"/>
      <c r="D244" s="267"/>
      <c r="E244" s="267"/>
      <c r="F244" s="267"/>
      <c r="G244" s="267"/>
      <c r="H244" s="267"/>
      <c r="I244" s="267"/>
      <c r="J244" s="267"/>
      <c r="K244" s="267"/>
      <c r="L244" s="267"/>
    </row>
    <row r="245" spans="3:12" x14ac:dyDescent="0.2">
      <c r="C245" s="267"/>
      <c r="D245" s="267"/>
      <c r="E245" s="267"/>
      <c r="F245" s="267"/>
      <c r="G245" s="267"/>
      <c r="H245" s="267"/>
      <c r="I245" s="267"/>
      <c r="J245" s="267"/>
      <c r="K245" s="267"/>
      <c r="L245" s="267"/>
    </row>
    <row r="246" spans="3:12" x14ac:dyDescent="0.2">
      <c r="C246" s="267"/>
      <c r="D246" s="267"/>
      <c r="E246" s="267"/>
      <c r="F246" s="267"/>
      <c r="G246" s="267"/>
      <c r="H246" s="267"/>
      <c r="I246" s="267"/>
      <c r="J246" s="267"/>
      <c r="K246" s="267"/>
      <c r="L246" s="267"/>
    </row>
    <row r="247" spans="3:12" x14ac:dyDescent="0.2">
      <c r="C247" s="267"/>
      <c r="D247" s="267"/>
      <c r="E247" s="267"/>
      <c r="F247" s="267"/>
      <c r="G247" s="267"/>
      <c r="H247" s="267"/>
      <c r="I247" s="267"/>
      <c r="J247" s="267"/>
      <c r="K247" s="267"/>
      <c r="L247" s="267"/>
    </row>
    <row r="248" spans="3:12" x14ac:dyDescent="0.2">
      <c r="C248" s="267"/>
      <c r="D248" s="267"/>
      <c r="E248" s="267"/>
      <c r="F248" s="267"/>
      <c r="G248" s="267"/>
      <c r="H248" s="267"/>
      <c r="I248" s="267"/>
      <c r="J248" s="267"/>
      <c r="K248" s="267"/>
      <c r="L248" s="267"/>
    </row>
    <row r="249" spans="3:12" x14ac:dyDescent="0.2">
      <c r="C249" s="267"/>
      <c r="D249" s="267"/>
      <c r="E249" s="267"/>
      <c r="F249" s="267"/>
      <c r="G249" s="267"/>
      <c r="H249" s="267"/>
      <c r="I249" s="267"/>
      <c r="J249" s="267"/>
      <c r="K249" s="267"/>
      <c r="L249" s="267"/>
    </row>
    <row r="250" spans="3:12" x14ac:dyDescent="0.2">
      <c r="C250" s="267"/>
      <c r="D250" s="267"/>
      <c r="E250" s="267"/>
      <c r="F250" s="267"/>
      <c r="G250" s="267"/>
      <c r="H250" s="267"/>
      <c r="I250" s="267"/>
      <c r="J250" s="267"/>
      <c r="K250" s="267"/>
      <c r="L250" s="267"/>
    </row>
    <row r="251" spans="3:12" x14ac:dyDescent="0.2">
      <c r="C251" s="267"/>
      <c r="D251" s="267"/>
      <c r="E251" s="267"/>
      <c r="F251" s="267"/>
      <c r="G251" s="267"/>
      <c r="H251" s="267"/>
      <c r="I251" s="267"/>
      <c r="J251" s="267"/>
      <c r="K251" s="267"/>
      <c r="L251" s="267"/>
    </row>
    <row r="252" spans="3:12" x14ac:dyDescent="0.2">
      <c r="C252" s="267"/>
      <c r="D252" s="267"/>
      <c r="E252" s="267"/>
      <c r="F252" s="267"/>
      <c r="G252" s="267"/>
      <c r="H252" s="267"/>
      <c r="I252" s="267"/>
      <c r="J252" s="267"/>
      <c r="K252" s="267"/>
      <c r="L252" s="267"/>
    </row>
    <row r="253" spans="3:12" x14ac:dyDescent="0.2">
      <c r="C253" s="267"/>
      <c r="D253" s="267"/>
      <c r="E253" s="267"/>
      <c r="F253" s="267"/>
      <c r="G253" s="267"/>
      <c r="H253" s="267"/>
      <c r="I253" s="267"/>
      <c r="J253" s="267"/>
      <c r="K253" s="267"/>
      <c r="L253" s="267"/>
    </row>
    <row r="254" spans="3:12" x14ac:dyDescent="0.2">
      <c r="C254" s="267"/>
      <c r="D254" s="267"/>
      <c r="E254" s="267"/>
      <c r="F254" s="267"/>
      <c r="G254" s="267"/>
      <c r="H254" s="267"/>
      <c r="I254" s="267"/>
      <c r="J254" s="267"/>
      <c r="K254" s="267"/>
      <c r="L254" s="267"/>
    </row>
    <row r="255" spans="3:12" x14ac:dyDescent="0.2">
      <c r="C255" s="267"/>
      <c r="D255" s="267"/>
      <c r="E255" s="267"/>
      <c r="F255" s="267"/>
      <c r="G255" s="267"/>
      <c r="H255" s="267"/>
      <c r="I255" s="267"/>
      <c r="J255" s="267"/>
      <c r="K255" s="267"/>
      <c r="L255" s="267"/>
    </row>
    <row r="256" spans="3:12" x14ac:dyDescent="0.2">
      <c r="C256" s="267"/>
      <c r="D256" s="267"/>
      <c r="E256" s="267"/>
      <c r="F256" s="267"/>
      <c r="G256" s="267"/>
      <c r="H256" s="267"/>
      <c r="I256" s="267"/>
      <c r="J256" s="267"/>
      <c r="K256" s="267"/>
      <c r="L256" s="267"/>
    </row>
    <row r="257" spans="3:12" x14ac:dyDescent="0.2">
      <c r="C257" s="267"/>
      <c r="D257" s="267"/>
      <c r="E257" s="267"/>
      <c r="F257" s="267"/>
      <c r="G257" s="267"/>
      <c r="H257" s="267"/>
      <c r="I257" s="267"/>
      <c r="J257" s="267"/>
      <c r="K257" s="267"/>
      <c r="L257" s="267"/>
    </row>
    <row r="258" spans="3:12" x14ac:dyDescent="0.2">
      <c r="C258" s="267"/>
      <c r="D258" s="267"/>
      <c r="E258" s="267"/>
      <c r="F258" s="267"/>
      <c r="G258" s="267"/>
      <c r="H258" s="267"/>
      <c r="I258" s="267"/>
      <c r="J258" s="267"/>
      <c r="K258" s="267"/>
      <c r="L258" s="267"/>
    </row>
    <row r="259" spans="3:12" x14ac:dyDescent="0.2">
      <c r="C259" s="267"/>
      <c r="D259" s="267"/>
      <c r="E259" s="267"/>
      <c r="F259" s="267"/>
      <c r="G259" s="267"/>
      <c r="H259" s="267"/>
      <c r="I259" s="267"/>
      <c r="J259" s="267"/>
      <c r="K259" s="267"/>
      <c r="L259" s="267"/>
    </row>
    <row r="260" spans="3:12" x14ac:dyDescent="0.2">
      <c r="C260" s="267"/>
      <c r="D260" s="267"/>
      <c r="E260" s="267"/>
      <c r="F260" s="267"/>
      <c r="G260" s="267"/>
      <c r="H260" s="267"/>
      <c r="I260" s="267"/>
      <c r="J260" s="267"/>
      <c r="K260" s="267"/>
      <c r="L260" s="267"/>
    </row>
    <row r="261" spans="3:12" x14ac:dyDescent="0.2">
      <c r="C261" s="267"/>
      <c r="D261" s="267"/>
      <c r="E261" s="267"/>
      <c r="F261" s="267"/>
      <c r="G261" s="267"/>
      <c r="H261" s="267"/>
      <c r="I261" s="267"/>
      <c r="J261" s="267"/>
      <c r="K261" s="267"/>
      <c r="L261" s="267"/>
    </row>
    <row r="262" spans="3:12" x14ac:dyDescent="0.2">
      <c r="C262" s="267"/>
      <c r="D262" s="267"/>
      <c r="E262" s="267"/>
      <c r="F262" s="267"/>
      <c r="G262" s="267"/>
      <c r="H262" s="267"/>
      <c r="I262" s="267"/>
      <c r="J262" s="267"/>
      <c r="K262" s="267"/>
      <c r="L262" s="267"/>
    </row>
    <row r="263" spans="3:12" x14ac:dyDescent="0.2">
      <c r="C263" s="267"/>
      <c r="D263" s="267"/>
      <c r="E263" s="267"/>
      <c r="F263" s="267"/>
      <c r="G263" s="267"/>
      <c r="H263" s="267"/>
      <c r="I263" s="267"/>
      <c r="J263" s="267"/>
      <c r="K263" s="267"/>
      <c r="L263" s="267"/>
    </row>
    <row r="264" spans="3:12" x14ac:dyDescent="0.2">
      <c r="C264" s="267"/>
      <c r="D264" s="267"/>
      <c r="E264" s="267"/>
      <c r="F264" s="267"/>
      <c r="G264" s="267"/>
      <c r="H264" s="267"/>
      <c r="I264" s="267"/>
      <c r="J264" s="267"/>
      <c r="K264" s="267"/>
      <c r="L264" s="267"/>
    </row>
    <row r="265" spans="3:12" x14ac:dyDescent="0.2">
      <c r="C265" s="267"/>
      <c r="D265" s="267"/>
      <c r="E265" s="267"/>
      <c r="F265" s="267"/>
      <c r="G265" s="267"/>
      <c r="H265" s="267"/>
      <c r="I265" s="267"/>
      <c r="J265" s="267"/>
      <c r="K265" s="267"/>
      <c r="L265" s="267"/>
    </row>
    <row r="266" spans="3:12" x14ac:dyDescent="0.2">
      <c r="C266" s="267"/>
      <c r="D266" s="267"/>
      <c r="E266" s="267"/>
      <c r="F266" s="267"/>
      <c r="G266" s="267"/>
      <c r="H266" s="267"/>
      <c r="I266" s="267"/>
      <c r="J266" s="267"/>
      <c r="K266" s="267"/>
      <c r="L266" s="267"/>
    </row>
    <row r="267" spans="3:12" x14ac:dyDescent="0.2">
      <c r="C267" s="267"/>
      <c r="D267" s="267"/>
      <c r="E267" s="267"/>
      <c r="F267" s="267"/>
      <c r="G267" s="267"/>
      <c r="H267" s="267"/>
      <c r="I267" s="267"/>
      <c r="J267" s="267"/>
      <c r="K267" s="267"/>
      <c r="L267" s="267"/>
    </row>
    <row r="268" spans="3:12" x14ac:dyDescent="0.2">
      <c r="C268" s="267"/>
      <c r="D268" s="267"/>
      <c r="E268" s="267"/>
      <c r="F268" s="267"/>
      <c r="G268" s="267"/>
      <c r="H268" s="267"/>
      <c r="I268" s="267"/>
      <c r="J268" s="267"/>
      <c r="K268" s="267"/>
      <c r="L268" s="267"/>
    </row>
    <row r="269" spans="3:12" x14ac:dyDescent="0.2">
      <c r="C269" s="267"/>
      <c r="D269" s="267"/>
      <c r="E269" s="267"/>
      <c r="F269" s="267"/>
      <c r="G269" s="267"/>
      <c r="H269" s="267"/>
      <c r="I269" s="267"/>
      <c r="J269" s="267"/>
      <c r="K269" s="267"/>
      <c r="L269" s="267"/>
    </row>
    <row r="270" spans="3:12" x14ac:dyDescent="0.2">
      <c r="C270" s="267"/>
      <c r="D270" s="267"/>
      <c r="E270" s="267"/>
      <c r="F270" s="267"/>
      <c r="G270" s="267"/>
      <c r="H270" s="267"/>
      <c r="I270" s="267"/>
      <c r="J270" s="267"/>
      <c r="K270" s="267"/>
      <c r="L270" s="267"/>
    </row>
    <row r="271" spans="3:12" x14ac:dyDescent="0.2">
      <c r="C271" s="267"/>
      <c r="D271" s="267"/>
      <c r="E271" s="267"/>
      <c r="F271" s="267"/>
      <c r="G271" s="267"/>
      <c r="H271" s="267"/>
      <c r="I271" s="267"/>
      <c r="J271" s="267"/>
      <c r="K271" s="267"/>
      <c r="L271" s="267"/>
    </row>
    <row r="272" spans="3:12" x14ac:dyDescent="0.2">
      <c r="C272" s="267"/>
      <c r="D272" s="267"/>
      <c r="E272" s="267"/>
      <c r="F272" s="267"/>
      <c r="G272" s="267"/>
      <c r="H272" s="267"/>
      <c r="I272" s="267"/>
      <c r="J272" s="267"/>
      <c r="K272" s="267"/>
      <c r="L272" s="267"/>
    </row>
    <row r="273" spans="3:12" x14ac:dyDescent="0.2">
      <c r="C273" s="267"/>
      <c r="D273" s="267"/>
      <c r="E273" s="267"/>
      <c r="F273" s="267"/>
      <c r="G273" s="267"/>
      <c r="H273" s="267"/>
      <c r="I273" s="267"/>
      <c r="J273" s="267"/>
      <c r="K273" s="267"/>
      <c r="L273" s="267"/>
    </row>
    <row r="274" spans="3:12" x14ac:dyDescent="0.2">
      <c r="C274" s="267"/>
      <c r="D274" s="267"/>
      <c r="E274" s="267"/>
      <c r="F274" s="267"/>
      <c r="G274" s="267"/>
      <c r="H274" s="267"/>
      <c r="I274" s="267"/>
      <c r="J274" s="267"/>
      <c r="K274" s="267"/>
      <c r="L274" s="267"/>
    </row>
    <row r="275" spans="3:12" x14ac:dyDescent="0.2">
      <c r="C275" s="267"/>
      <c r="D275" s="267"/>
      <c r="E275" s="267"/>
      <c r="F275" s="267"/>
      <c r="G275" s="267"/>
      <c r="H275" s="267"/>
      <c r="I275" s="267"/>
      <c r="J275" s="267"/>
      <c r="K275" s="267"/>
      <c r="L275" s="267"/>
    </row>
    <row r="276" spans="3:12" x14ac:dyDescent="0.2">
      <c r="C276" s="267"/>
      <c r="D276" s="267"/>
      <c r="E276" s="267"/>
      <c r="F276" s="267"/>
      <c r="G276" s="267"/>
      <c r="H276" s="267"/>
      <c r="I276" s="267"/>
      <c r="J276" s="267"/>
      <c r="K276" s="267"/>
      <c r="L276" s="267"/>
    </row>
    <row r="277" spans="3:12" x14ac:dyDescent="0.2">
      <c r="C277" s="267"/>
      <c r="D277" s="267"/>
      <c r="E277" s="267"/>
      <c r="F277" s="267"/>
      <c r="G277" s="267"/>
      <c r="H277" s="267"/>
      <c r="I277" s="267"/>
      <c r="J277" s="267"/>
      <c r="K277" s="267"/>
      <c r="L277" s="267"/>
    </row>
    <row r="278" spans="3:12" x14ac:dyDescent="0.2">
      <c r="C278" s="267"/>
      <c r="D278" s="267"/>
      <c r="E278" s="267"/>
      <c r="F278" s="267"/>
      <c r="G278" s="267"/>
      <c r="H278" s="267"/>
      <c r="I278" s="267"/>
      <c r="J278" s="267"/>
      <c r="K278" s="267"/>
      <c r="L278" s="267"/>
    </row>
    <row r="279" spans="3:12" x14ac:dyDescent="0.2">
      <c r="C279" s="267"/>
      <c r="D279" s="267"/>
      <c r="E279" s="267"/>
      <c r="F279" s="267"/>
      <c r="G279" s="267"/>
      <c r="H279" s="267"/>
      <c r="I279" s="267"/>
      <c r="J279" s="267"/>
      <c r="K279" s="267"/>
      <c r="L279" s="267"/>
    </row>
    <row r="280" spans="3:12" x14ac:dyDescent="0.2">
      <c r="C280" s="267"/>
      <c r="D280" s="267"/>
      <c r="E280" s="267"/>
      <c r="F280" s="267"/>
      <c r="G280" s="267"/>
      <c r="H280" s="267"/>
      <c r="I280" s="267"/>
      <c r="J280" s="267"/>
      <c r="K280" s="267"/>
      <c r="L280" s="267"/>
    </row>
    <row r="281" spans="3:12" x14ac:dyDescent="0.2">
      <c r="C281" s="267"/>
      <c r="D281" s="267"/>
      <c r="E281" s="267"/>
      <c r="F281" s="267"/>
      <c r="G281" s="267"/>
      <c r="H281" s="267"/>
      <c r="I281" s="267"/>
      <c r="J281" s="267"/>
      <c r="K281" s="267"/>
      <c r="L281" s="267"/>
    </row>
    <row r="282" spans="3:12" x14ac:dyDescent="0.2">
      <c r="C282" s="267"/>
      <c r="D282" s="267"/>
      <c r="E282" s="267"/>
      <c r="F282" s="267"/>
      <c r="G282" s="267"/>
      <c r="H282" s="267"/>
      <c r="I282" s="267"/>
      <c r="J282" s="267"/>
      <c r="K282" s="267"/>
      <c r="L282" s="267"/>
    </row>
    <row r="283" spans="3:12" x14ac:dyDescent="0.2">
      <c r="C283" s="267"/>
      <c r="D283" s="267"/>
      <c r="E283" s="267"/>
      <c r="F283" s="267"/>
      <c r="G283" s="267"/>
      <c r="H283" s="267"/>
      <c r="I283" s="267"/>
      <c r="J283" s="267"/>
      <c r="K283" s="267"/>
      <c r="L283" s="267"/>
    </row>
    <row r="284" spans="3:12" x14ac:dyDescent="0.2">
      <c r="C284" s="267"/>
      <c r="D284" s="267"/>
      <c r="E284" s="267"/>
      <c r="F284" s="267"/>
      <c r="G284" s="267"/>
      <c r="H284" s="267"/>
      <c r="I284" s="267"/>
      <c r="J284" s="267"/>
      <c r="K284" s="267"/>
      <c r="L284" s="267"/>
    </row>
    <row r="285" spans="3:12" x14ac:dyDescent="0.2">
      <c r="C285" s="267"/>
      <c r="D285" s="267"/>
      <c r="E285" s="267"/>
      <c r="F285" s="267"/>
      <c r="G285" s="267"/>
      <c r="H285" s="267"/>
      <c r="I285" s="267"/>
      <c r="J285" s="267"/>
      <c r="K285" s="267"/>
      <c r="L285" s="267"/>
    </row>
    <row r="286" spans="3:12" x14ac:dyDescent="0.2">
      <c r="C286" s="267"/>
      <c r="D286" s="267"/>
      <c r="E286" s="267"/>
      <c r="F286" s="267"/>
      <c r="G286" s="267"/>
      <c r="H286" s="267"/>
      <c r="I286" s="267"/>
      <c r="J286" s="267"/>
      <c r="K286" s="267"/>
      <c r="L286" s="267"/>
    </row>
    <row r="287" spans="3:12" x14ac:dyDescent="0.2">
      <c r="C287" s="267"/>
      <c r="D287" s="267"/>
      <c r="E287" s="267"/>
      <c r="F287" s="267"/>
      <c r="G287" s="267"/>
      <c r="H287" s="267"/>
      <c r="I287" s="267"/>
      <c r="J287" s="267"/>
      <c r="K287" s="267"/>
      <c r="L287" s="267"/>
    </row>
    <row r="288" spans="3:12" x14ac:dyDescent="0.2">
      <c r="C288" s="267"/>
      <c r="D288" s="267"/>
      <c r="E288" s="267"/>
      <c r="F288" s="267"/>
      <c r="G288" s="267"/>
      <c r="H288" s="267"/>
      <c r="I288" s="267"/>
      <c r="J288" s="267"/>
      <c r="K288" s="267"/>
      <c r="L288" s="267"/>
    </row>
    <row r="289" spans="3:12" x14ac:dyDescent="0.2">
      <c r="C289" s="267"/>
      <c r="D289" s="267"/>
      <c r="E289" s="267"/>
      <c r="F289" s="267"/>
      <c r="G289" s="267"/>
      <c r="H289" s="267"/>
      <c r="I289" s="267"/>
      <c r="J289" s="267"/>
      <c r="K289" s="267"/>
      <c r="L289" s="267"/>
    </row>
    <row r="290" spans="3:12" x14ac:dyDescent="0.2">
      <c r="C290" s="267"/>
      <c r="D290" s="267"/>
      <c r="E290" s="267"/>
      <c r="F290" s="267"/>
      <c r="G290" s="267"/>
      <c r="H290" s="267"/>
      <c r="I290" s="267"/>
      <c r="J290" s="267"/>
      <c r="K290" s="267"/>
      <c r="L290" s="267"/>
    </row>
    <row r="291" spans="3:12" x14ac:dyDescent="0.2">
      <c r="C291" s="267"/>
      <c r="D291" s="267"/>
      <c r="E291" s="267"/>
      <c r="F291" s="267"/>
      <c r="G291" s="267"/>
      <c r="H291" s="267"/>
      <c r="I291" s="267"/>
      <c r="J291" s="267"/>
      <c r="K291" s="267"/>
      <c r="L291" s="267"/>
    </row>
    <row r="292" spans="3:12" x14ac:dyDescent="0.2">
      <c r="C292" s="267"/>
      <c r="D292" s="267"/>
      <c r="E292" s="267"/>
      <c r="F292" s="267"/>
      <c r="G292" s="267"/>
      <c r="H292" s="267"/>
      <c r="I292" s="267"/>
      <c r="J292" s="267"/>
      <c r="K292" s="267"/>
      <c r="L292" s="267"/>
    </row>
    <row r="293" spans="3:12" x14ac:dyDescent="0.2">
      <c r="C293" s="267"/>
      <c r="D293" s="267"/>
      <c r="E293" s="267"/>
      <c r="F293" s="267"/>
      <c r="G293" s="267"/>
      <c r="H293" s="267"/>
      <c r="I293" s="267"/>
      <c r="J293" s="267"/>
      <c r="K293" s="267"/>
      <c r="L293" s="267"/>
    </row>
    <row r="294" spans="3:12" x14ac:dyDescent="0.2">
      <c r="C294" s="267"/>
      <c r="D294" s="267"/>
      <c r="E294" s="267"/>
      <c r="F294" s="267"/>
      <c r="G294" s="267"/>
      <c r="H294" s="267"/>
      <c r="I294" s="267"/>
      <c r="J294" s="267"/>
      <c r="K294" s="267"/>
      <c r="L294" s="267"/>
    </row>
    <row r="295" spans="3:12" x14ac:dyDescent="0.2">
      <c r="C295" s="267"/>
      <c r="D295" s="267"/>
      <c r="E295" s="267"/>
      <c r="F295" s="267"/>
      <c r="G295" s="267"/>
      <c r="H295" s="267"/>
      <c r="I295" s="267"/>
      <c r="J295" s="267"/>
      <c r="K295" s="267"/>
      <c r="L295" s="267"/>
    </row>
    <row r="296" spans="3:12" x14ac:dyDescent="0.2">
      <c r="C296" s="267"/>
      <c r="D296" s="267"/>
      <c r="E296" s="267"/>
      <c r="F296" s="267"/>
      <c r="G296" s="267"/>
      <c r="H296" s="267"/>
      <c r="I296" s="267"/>
      <c r="J296" s="267"/>
      <c r="K296" s="267"/>
      <c r="L296" s="267"/>
    </row>
    <row r="297" spans="3:12" x14ac:dyDescent="0.2">
      <c r="C297" s="267"/>
      <c r="D297" s="267"/>
      <c r="E297" s="267"/>
      <c r="F297" s="267"/>
      <c r="G297" s="267"/>
      <c r="H297" s="267"/>
      <c r="I297" s="267"/>
      <c r="J297" s="267"/>
      <c r="K297" s="267"/>
      <c r="L297" s="267"/>
    </row>
    <row r="298" spans="3:12" x14ac:dyDescent="0.2">
      <c r="C298" s="267"/>
      <c r="D298" s="267"/>
      <c r="E298" s="267"/>
      <c r="F298" s="267"/>
      <c r="G298" s="267"/>
      <c r="H298" s="267"/>
      <c r="I298" s="267"/>
      <c r="J298" s="267"/>
      <c r="K298" s="267"/>
      <c r="L298" s="267"/>
    </row>
    <row r="299" spans="3:12" x14ac:dyDescent="0.2">
      <c r="C299" s="267"/>
      <c r="D299" s="267"/>
      <c r="E299" s="267"/>
      <c r="F299" s="267"/>
      <c r="G299" s="267"/>
      <c r="H299" s="267"/>
      <c r="I299" s="267"/>
      <c r="J299" s="267"/>
      <c r="K299" s="267"/>
      <c r="L299" s="267"/>
    </row>
    <row r="300" spans="3:12" x14ac:dyDescent="0.2">
      <c r="C300" s="267"/>
      <c r="D300" s="267"/>
      <c r="E300" s="267"/>
      <c r="F300" s="267"/>
      <c r="G300" s="267"/>
      <c r="H300" s="267"/>
      <c r="I300" s="267"/>
      <c r="J300" s="267"/>
      <c r="K300" s="267"/>
      <c r="L300" s="267"/>
    </row>
    <row r="301" spans="3:12" x14ac:dyDescent="0.2">
      <c r="C301" s="267"/>
      <c r="D301" s="267"/>
      <c r="E301" s="267"/>
      <c r="F301" s="267"/>
      <c r="G301" s="267"/>
      <c r="H301" s="267"/>
      <c r="I301" s="267"/>
      <c r="J301" s="267"/>
      <c r="K301" s="267"/>
      <c r="L301" s="267"/>
    </row>
    <row r="302" spans="3:12" x14ac:dyDescent="0.2">
      <c r="C302" s="267"/>
      <c r="D302" s="267"/>
      <c r="E302" s="267"/>
      <c r="F302" s="267"/>
      <c r="G302" s="267"/>
      <c r="H302" s="267"/>
      <c r="I302" s="267"/>
      <c r="J302" s="267"/>
      <c r="K302" s="267"/>
      <c r="L302" s="267"/>
    </row>
    <row r="303" spans="3:12" x14ac:dyDescent="0.2">
      <c r="C303" s="267"/>
      <c r="D303" s="267"/>
      <c r="E303" s="267"/>
      <c r="F303" s="267"/>
      <c r="G303" s="267"/>
      <c r="H303" s="267"/>
      <c r="I303" s="267"/>
      <c r="J303" s="267"/>
      <c r="K303" s="267"/>
      <c r="L303" s="267"/>
    </row>
    <row r="304" spans="3:12" x14ac:dyDescent="0.2">
      <c r="C304" s="267"/>
      <c r="D304" s="267"/>
      <c r="E304" s="267"/>
      <c r="F304" s="267"/>
      <c r="G304" s="267"/>
      <c r="H304" s="267"/>
      <c r="I304" s="267"/>
      <c r="J304" s="267"/>
      <c r="K304" s="267"/>
      <c r="L304" s="267"/>
    </row>
    <row r="305" spans="3:12" x14ac:dyDescent="0.2">
      <c r="C305" s="267"/>
      <c r="D305" s="267"/>
      <c r="E305" s="267"/>
      <c r="F305" s="267"/>
      <c r="G305" s="267"/>
      <c r="H305" s="267"/>
      <c r="I305" s="267"/>
      <c r="J305" s="267"/>
      <c r="K305" s="267"/>
      <c r="L305" s="267"/>
    </row>
    <row r="306" spans="3:12" x14ac:dyDescent="0.2">
      <c r="C306" s="267"/>
      <c r="D306" s="267"/>
      <c r="E306" s="267"/>
      <c r="F306" s="267"/>
      <c r="G306" s="267"/>
      <c r="H306" s="267"/>
      <c r="I306" s="267"/>
      <c r="J306" s="267"/>
      <c r="K306" s="267"/>
      <c r="L306" s="267"/>
    </row>
  </sheetData>
  <sheetProtection algorithmName="SHA-512" hashValue="sBSCF/rXzZ2ZXRAwCoaxg98vrmtslbar5qlZ5TM3fAjo+IOV1OOB0bThCD0IbY46mMRaEmNFFaxvoNQev5za5A==" saltValue="I1tCFH/78RLqfMzllFkCBQ==" spinCount="100000" sheet="1" scenarios="1" formatCells="0" formatColumns="0" formatRows="0" insertRows="0" insertHyperlinks="0" deleteColumns="0" deleteRows="0" sort="0" autoFilter="0" pivotTables="0"/>
  <protectedRanges>
    <protectedRange algorithmName="SHA-512" hashValue="0k5L3Cha854ALlSMzgvVrZECl9tZabVVnX/PwtDBJ1okRvhkYzblSrJDOo1sPp9582WpgOEcOaXleGktC02M0A==" saltValue="bHhR88gWt/LDrrP2C1rl0Q==" spinCount="100000" sqref="B52:K117" name="Rango10"/>
    <protectedRange sqref="J8:K10" name="Rango5"/>
    <protectedRange sqref="F8:F9" name="Rango3"/>
    <protectedRange sqref="B14:K46" name="Rango1"/>
    <protectedRange sqref="D8:D10" name="Rango2"/>
    <protectedRange sqref="H8:H10" name="Rango4"/>
    <protectedRange sqref="B48:K48" name="Rango6"/>
    <protectedRange algorithmName="SHA-512" hashValue="xzoSuMvq05bsD4xJtCqJhl0rJGD9feeoSOFG2wcAoyugEqo8b+/1Xcqlha/9dYjJFVjx1bSPKBbya8E4gf0iIA==" saltValue="1PYppfP8LSEktqa1JsS4xg==" spinCount="100000" sqref="A51:L56" name="Rango8"/>
  </protectedRanges>
  <dataConsolidate/>
  <mergeCells count="16">
    <mergeCell ref="B12:K12"/>
    <mergeCell ref="M16:M22"/>
    <mergeCell ref="B48:K48"/>
    <mergeCell ref="B49:K50"/>
    <mergeCell ref="B8:C8"/>
    <mergeCell ref="J8:K8"/>
    <mergeCell ref="B9:C9"/>
    <mergeCell ref="J9:K9"/>
    <mergeCell ref="B10:C10"/>
    <mergeCell ref="J10:K10"/>
    <mergeCell ref="B2:K3"/>
    <mergeCell ref="I5:K5"/>
    <mergeCell ref="B7:D7"/>
    <mergeCell ref="E7:F7"/>
    <mergeCell ref="G7:H7"/>
    <mergeCell ref="I7:K7"/>
  </mergeCells>
  <hyperlinks>
    <hyperlink ref="J9" r:id="rId1"/>
  </hyperlinks>
  <printOptions horizontalCentered="1"/>
  <pageMargins left="0.19685039370078741" right="0.19685039370078741" top="0.19685039370078741" bottom="0" header="0" footer="0"/>
  <pageSetup scale="42" fitToHeight="0" orientation="landscape" r:id="rId2"/>
  <headerFooter alignWithMargins="0">
    <oddHeader>&amp;R&amp;"Arial,Cursiva"&amp;16&amp;U&amp;K00-046Reporte de consulta interna de la Dirección de Tesorería, queda estrictamente prohibido su uso para cualquier otro fin.</oddHeader>
    <oddFooter>&amp;C&amp;16Página &amp;P de &amp;N&amp;R&amp;16G063 F 30 01</oddFooter>
  </headerFooter>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'C:\CONTABILIDAD\2021\ART 36\ARTICULO  36 CUARTO TRIMESTRE\EJER Y DES GASTO\[1. Anexo B. Ejercicio del Gasto (SRFT) 4T2021.xlsx]Hoja1'!#REF!</xm:f>
          </x14:formula1>
          <xm:sqref>D8</xm:sqref>
        </x14:dataValidation>
        <x14:dataValidation type="list" allowBlank="1" showInputMessage="1" showErrorMessage="1">
          <x14:formula1>
            <xm:f>'C:\CONTABILIDAD\2021\ART 36\ARTICULO  36 CUARTO TRIMESTRE\EJER Y DES GASTO\[1. Anexo B. Ejercicio del Gasto (SRFT) 4T2021.xlsx]Hoja1'!#REF!</xm:f>
          </x14:formula1>
          <xm:sqref>H8</xm:sqref>
        </x14:dataValidation>
        <x14:dataValidation type="list" allowBlank="1" showInputMessage="1" showErrorMessage="1">
          <x14:formula1>
            <xm:f>'C:\CONTABILIDAD\2021\ART 36\ARTICULO  36 CUARTO TRIMESTRE\EJER Y DES GASTO\[1. Anexo B. Ejercicio del Gasto (SRFT) 4T2021.xlsx]Hoja1'!#REF!</xm:f>
          </x14:formula1>
          <xm:sqref>F8</xm:sqref>
        </x14:dataValidation>
        <x14:dataValidation type="list" allowBlank="1" showInputMessage="1" showErrorMessage="1">
          <x14:formula1>
            <xm:f>'C:\CONTABILIDAD\2021\ART 36\ARTICULO  36 CUARTO TRIMESTRE\EJER Y DES GASTO\[1. Anexo B. Ejercicio del Gasto (SRFT) 4T2021.xlsx]Hoja1'!#REF!</xm:f>
          </x14:formula1>
          <xm:sqref>F9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pageSetUpPr fitToPage="1"/>
  </sheetPr>
  <dimension ref="B2:O307"/>
  <sheetViews>
    <sheetView showGridLines="0" zoomScale="60" zoomScaleNormal="60" zoomScaleSheetLayoutView="120" zoomScalePageLayoutView="80" workbookViewId="0">
      <selection activeCell="A3" sqref="A3:C3"/>
    </sheetView>
  </sheetViews>
  <sheetFormatPr baseColWidth="10" defaultRowHeight="12.75" x14ac:dyDescent="0.2"/>
  <cols>
    <col min="1" max="1" width="2.7109375" style="260" customWidth="1"/>
    <col min="2" max="2" width="8.28515625" style="260" customWidth="1"/>
    <col min="3" max="3" width="30.7109375" style="260" customWidth="1"/>
    <col min="4" max="4" width="43.7109375" style="260" customWidth="1"/>
    <col min="5" max="5" width="33" style="260" customWidth="1"/>
    <col min="6" max="6" width="36.140625" style="260" customWidth="1"/>
    <col min="7" max="11" width="33" style="260" customWidth="1"/>
    <col min="12" max="12" width="2.7109375" style="260" customWidth="1"/>
    <col min="13" max="13" width="14.140625" style="260" customWidth="1"/>
    <col min="14" max="16384" width="11.42578125" style="260"/>
  </cols>
  <sheetData>
    <row r="2" spans="2:11" ht="80.25" customHeight="1" x14ac:dyDescent="0.2">
      <c r="B2" s="259" t="s">
        <v>172</v>
      </c>
      <c r="C2" s="259"/>
      <c r="D2" s="259"/>
      <c r="E2" s="259"/>
      <c r="F2" s="259"/>
      <c r="G2" s="259"/>
      <c r="H2" s="259"/>
      <c r="I2" s="259"/>
      <c r="J2" s="259"/>
      <c r="K2" s="259"/>
    </row>
    <row r="3" spans="2:11" ht="68.25" customHeight="1" x14ac:dyDescent="0.2">
      <c r="B3" s="259"/>
      <c r="C3" s="259"/>
      <c r="D3" s="259"/>
      <c r="E3" s="259"/>
      <c r="F3" s="259"/>
      <c r="G3" s="259"/>
      <c r="H3" s="259"/>
      <c r="I3" s="259"/>
      <c r="J3" s="259"/>
      <c r="K3" s="259"/>
    </row>
    <row r="4" spans="2:11" ht="5.25" customHeight="1" x14ac:dyDescent="0.4">
      <c r="B4" s="261"/>
      <c r="C4" s="261"/>
      <c r="D4" s="261"/>
      <c r="E4" s="261"/>
      <c r="F4" s="261"/>
      <c r="G4" s="261"/>
      <c r="H4" s="261"/>
      <c r="I4" s="261"/>
      <c r="J4" s="261"/>
      <c r="K4" s="261"/>
    </row>
    <row r="5" spans="2:11" ht="16.5" customHeight="1" x14ac:dyDescent="0.25">
      <c r="I5" s="319" t="s">
        <v>173</v>
      </c>
      <c r="J5" s="319"/>
      <c r="K5" s="319"/>
    </row>
    <row r="6" spans="2:11" ht="7.5" customHeight="1" x14ac:dyDescent="0.25">
      <c r="B6" s="263"/>
      <c r="C6" s="263"/>
      <c r="D6" s="263"/>
      <c r="E6" s="263"/>
      <c r="F6" s="263"/>
      <c r="G6" s="263"/>
      <c r="H6" s="263"/>
    </row>
    <row r="7" spans="2:11" s="267" customFormat="1" ht="27.75" customHeight="1" x14ac:dyDescent="0.2">
      <c r="B7" s="264" t="s">
        <v>174</v>
      </c>
      <c r="C7" s="265"/>
      <c r="D7" s="265"/>
      <c r="E7" s="264" t="s">
        <v>175</v>
      </c>
      <c r="F7" s="266"/>
      <c r="G7" s="264" t="s">
        <v>176</v>
      </c>
      <c r="H7" s="266"/>
      <c r="I7" s="264" t="s">
        <v>177</v>
      </c>
      <c r="J7" s="265"/>
      <c r="K7" s="266"/>
    </row>
    <row r="8" spans="2:11" s="267" customFormat="1" ht="30.75" customHeight="1" x14ac:dyDescent="0.2">
      <c r="B8" s="268" t="s">
        <v>178</v>
      </c>
      <c r="C8" s="269"/>
      <c r="D8" s="270" t="s">
        <v>179</v>
      </c>
      <c r="E8" s="271" t="s">
        <v>180</v>
      </c>
      <c r="F8" s="270">
        <v>2016</v>
      </c>
      <c r="G8" s="271" t="s">
        <v>181</v>
      </c>
      <c r="H8" s="272">
        <v>11</v>
      </c>
      <c r="I8" s="271" t="s">
        <v>182</v>
      </c>
      <c r="J8" s="273" t="s">
        <v>218</v>
      </c>
      <c r="K8" s="274"/>
    </row>
    <row r="9" spans="2:11" ht="50.25" customHeight="1" x14ac:dyDescent="0.2">
      <c r="B9" s="268" t="s">
        <v>184</v>
      </c>
      <c r="C9" s="269"/>
      <c r="D9" s="270" t="s">
        <v>185</v>
      </c>
      <c r="E9" s="271" t="s">
        <v>186</v>
      </c>
      <c r="F9" s="270" t="s">
        <v>187</v>
      </c>
      <c r="G9" s="271" t="s">
        <v>188</v>
      </c>
      <c r="H9" s="272" t="s">
        <v>219</v>
      </c>
      <c r="I9" s="271" t="s">
        <v>190</v>
      </c>
      <c r="J9" s="275" t="s">
        <v>191</v>
      </c>
      <c r="K9" s="274"/>
    </row>
    <row r="10" spans="2:11" ht="38.25" customHeight="1" x14ac:dyDescent="0.2">
      <c r="B10" s="268" t="s">
        <v>192</v>
      </c>
      <c r="C10" s="269"/>
      <c r="D10" s="276">
        <v>44567</v>
      </c>
      <c r="E10" s="277"/>
      <c r="F10" s="278"/>
      <c r="G10" s="271" t="s">
        <v>193</v>
      </c>
      <c r="H10" s="279" t="s">
        <v>220</v>
      </c>
      <c r="I10" s="280" t="s">
        <v>195</v>
      </c>
      <c r="J10" s="281" t="s">
        <v>196</v>
      </c>
      <c r="K10" s="282"/>
    </row>
    <row r="12" spans="2:11" ht="24.75" customHeight="1" x14ac:dyDescent="0.3">
      <c r="B12" s="283" t="s">
        <v>197</v>
      </c>
      <c r="C12" s="284"/>
      <c r="D12" s="284"/>
      <c r="E12" s="284"/>
      <c r="F12" s="284"/>
      <c r="G12" s="284"/>
      <c r="H12" s="284"/>
      <c r="I12" s="284"/>
      <c r="J12" s="284"/>
      <c r="K12" s="285"/>
    </row>
    <row r="13" spans="2:11" s="287" customFormat="1" ht="40.5" customHeight="1" x14ac:dyDescent="0.2">
      <c r="B13" s="286" t="s">
        <v>198</v>
      </c>
      <c r="C13" s="286" t="s">
        <v>199</v>
      </c>
      <c r="D13" s="286" t="s">
        <v>200</v>
      </c>
      <c r="E13" s="286" t="s">
        <v>201</v>
      </c>
      <c r="F13" s="286" t="s">
        <v>202</v>
      </c>
      <c r="G13" s="286" t="s">
        <v>203</v>
      </c>
      <c r="H13" s="286" t="s">
        <v>204</v>
      </c>
      <c r="I13" s="286" t="s">
        <v>205</v>
      </c>
      <c r="J13" s="286" t="s">
        <v>206</v>
      </c>
      <c r="K13" s="286" t="s">
        <v>207</v>
      </c>
    </row>
    <row r="14" spans="2:11" ht="38.25" customHeight="1" x14ac:dyDescent="0.2">
      <c r="B14" s="288">
        <v>1</v>
      </c>
      <c r="C14" s="298" t="s">
        <v>208</v>
      </c>
      <c r="D14" s="298">
        <v>211</v>
      </c>
      <c r="E14" s="290">
        <v>0</v>
      </c>
      <c r="F14" s="290">
        <v>27259.87</v>
      </c>
      <c r="G14" s="290">
        <v>27259.87</v>
      </c>
      <c r="H14" s="290">
        <v>0</v>
      </c>
      <c r="I14" s="290">
        <v>0</v>
      </c>
      <c r="J14" s="290">
        <v>0</v>
      </c>
      <c r="K14" s="290">
        <v>0</v>
      </c>
    </row>
    <row r="15" spans="2:11" ht="38.25" customHeight="1" x14ac:dyDescent="0.2">
      <c r="B15" s="294">
        <v>2</v>
      </c>
      <c r="C15" s="298" t="s">
        <v>208</v>
      </c>
      <c r="D15" s="298">
        <v>215</v>
      </c>
      <c r="E15" s="290">
        <v>0</v>
      </c>
      <c r="F15" s="290">
        <v>12005.04</v>
      </c>
      <c r="G15" s="290">
        <v>12005.04</v>
      </c>
      <c r="H15" s="290">
        <v>12005.04</v>
      </c>
      <c r="I15" s="290">
        <v>12005.04</v>
      </c>
      <c r="J15" s="290">
        <v>12005.04</v>
      </c>
      <c r="K15" s="290">
        <v>12005.04</v>
      </c>
    </row>
    <row r="16" spans="2:11" ht="38.25" customHeight="1" x14ac:dyDescent="0.2">
      <c r="B16" s="294">
        <v>3</v>
      </c>
      <c r="C16" s="321" t="s">
        <v>208</v>
      </c>
      <c r="D16" s="298">
        <v>246</v>
      </c>
      <c r="E16" s="290">
        <v>0</v>
      </c>
      <c r="F16" s="290">
        <v>60000</v>
      </c>
      <c r="G16" s="290">
        <f>51939.9+8060.1</f>
        <v>60000</v>
      </c>
      <c r="H16" s="290">
        <v>51939.9</v>
      </c>
      <c r="I16" s="290">
        <v>51939.9</v>
      </c>
      <c r="J16" s="290">
        <v>51939.9</v>
      </c>
      <c r="K16" s="290">
        <v>51939.9</v>
      </c>
    </row>
    <row r="17" spans="2:13" ht="38.25" customHeight="1" x14ac:dyDescent="0.2">
      <c r="B17" s="294">
        <v>4</v>
      </c>
      <c r="C17" s="298" t="s">
        <v>208</v>
      </c>
      <c r="D17" s="298">
        <v>255</v>
      </c>
      <c r="E17" s="290">
        <v>0</v>
      </c>
      <c r="F17" s="290">
        <v>4246.18</v>
      </c>
      <c r="G17" s="290">
        <v>4246.18</v>
      </c>
      <c r="H17" s="290">
        <v>3996.2</v>
      </c>
      <c r="I17" s="290">
        <v>3996.2</v>
      </c>
      <c r="J17" s="290">
        <v>3996.2</v>
      </c>
      <c r="K17" s="290">
        <v>3996.2</v>
      </c>
      <c r="M17" s="291"/>
    </row>
    <row r="18" spans="2:13" ht="38.25" customHeight="1" x14ac:dyDescent="0.2">
      <c r="B18" s="294">
        <v>5</v>
      </c>
      <c r="C18" s="298" t="s">
        <v>208</v>
      </c>
      <c r="D18" s="298">
        <v>291</v>
      </c>
      <c r="E18" s="290">
        <v>0</v>
      </c>
      <c r="F18" s="290">
        <v>281073.03999999998</v>
      </c>
      <c r="G18" s="290">
        <v>281073.04000000027</v>
      </c>
      <c r="H18" s="290">
        <v>0</v>
      </c>
      <c r="I18" s="290">
        <v>0</v>
      </c>
      <c r="J18" s="290">
        <v>0</v>
      </c>
      <c r="K18" s="290">
        <v>0</v>
      </c>
      <c r="M18" s="291"/>
    </row>
    <row r="19" spans="2:13" ht="38.25" customHeight="1" x14ac:dyDescent="0.2">
      <c r="B19" s="294">
        <v>6</v>
      </c>
      <c r="C19" s="298" t="s">
        <v>208</v>
      </c>
      <c r="D19" s="298">
        <v>293</v>
      </c>
      <c r="E19" s="290">
        <v>8354.49</v>
      </c>
      <c r="F19" s="290">
        <v>18504.95</v>
      </c>
      <c r="G19" s="290">
        <v>18504.95</v>
      </c>
      <c r="H19" s="290">
        <v>18504.95</v>
      </c>
      <c r="I19" s="290">
        <v>18504.95</v>
      </c>
      <c r="J19" s="290">
        <v>18504.95</v>
      </c>
      <c r="K19" s="290">
        <v>18504.95</v>
      </c>
      <c r="M19" s="291"/>
    </row>
    <row r="20" spans="2:13" ht="38.25" customHeight="1" x14ac:dyDescent="0.2">
      <c r="B20" s="294">
        <v>7</v>
      </c>
      <c r="C20" s="298" t="s">
        <v>208</v>
      </c>
      <c r="D20" s="298">
        <v>294</v>
      </c>
      <c r="E20" s="290">
        <v>16153.93</v>
      </c>
      <c r="F20" s="290">
        <v>21262.9</v>
      </c>
      <c r="G20" s="290">
        <v>21262.9</v>
      </c>
      <c r="H20" s="290">
        <v>21262.9</v>
      </c>
      <c r="I20" s="290">
        <v>21262.9</v>
      </c>
      <c r="J20" s="290">
        <v>21262.9</v>
      </c>
      <c r="K20" s="290">
        <v>21262.9</v>
      </c>
      <c r="M20" s="291"/>
    </row>
    <row r="21" spans="2:13" ht="38.25" customHeight="1" x14ac:dyDescent="0.2">
      <c r="B21" s="294">
        <v>8</v>
      </c>
      <c r="C21" s="298" t="s">
        <v>208</v>
      </c>
      <c r="D21" s="298">
        <v>334</v>
      </c>
      <c r="E21" s="290">
        <v>626267.19999999995</v>
      </c>
      <c r="F21" s="292">
        <f>626267.2-80000+16482.87+17686.07</f>
        <v>580436.1399999999</v>
      </c>
      <c r="G21" s="292">
        <f>626267.2-80000+16482.87+17686.07</f>
        <v>580436.1399999999</v>
      </c>
      <c r="H21" s="290">
        <v>0</v>
      </c>
      <c r="I21" s="290">
        <v>0</v>
      </c>
      <c r="J21" s="290">
        <v>0</v>
      </c>
      <c r="K21" s="290">
        <v>0</v>
      </c>
      <c r="M21" s="291"/>
    </row>
    <row r="22" spans="2:13" ht="38.25" customHeight="1" x14ac:dyDescent="0.2">
      <c r="B22" s="294">
        <v>9</v>
      </c>
      <c r="C22" s="298" t="s">
        <v>208</v>
      </c>
      <c r="D22" s="298">
        <v>341</v>
      </c>
      <c r="E22" s="290">
        <v>0</v>
      </c>
      <c r="F22" s="290">
        <f>577148.81-53234.65</f>
        <v>523914.16000000003</v>
      </c>
      <c r="G22" s="292">
        <f>577148.81-53234.65</f>
        <v>523914.16000000003</v>
      </c>
      <c r="H22" s="290">
        <v>0</v>
      </c>
      <c r="I22" s="290">
        <v>0</v>
      </c>
      <c r="J22" s="290">
        <v>0</v>
      </c>
      <c r="K22" s="290">
        <v>0</v>
      </c>
      <c r="M22" s="291"/>
    </row>
    <row r="23" spans="2:13" ht="38.25" customHeight="1" x14ac:dyDescent="0.2">
      <c r="B23" s="294">
        <v>10</v>
      </c>
      <c r="C23" s="298" t="s">
        <v>208</v>
      </c>
      <c r="D23" s="298">
        <v>351</v>
      </c>
      <c r="E23" s="290">
        <v>0</v>
      </c>
      <c r="F23" s="290">
        <v>3999.99</v>
      </c>
      <c r="G23" s="290">
        <v>3999.99</v>
      </c>
      <c r="H23" s="290">
        <v>3999.99</v>
      </c>
      <c r="I23" s="290">
        <v>3999.99</v>
      </c>
      <c r="J23" s="290">
        <v>3999.99</v>
      </c>
      <c r="K23" s="290">
        <v>3999.99</v>
      </c>
      <c r="M23" s="291"/>
    </row>
    <row r="24" spans="2:13" ht="38.25" customHeight="1" x14ac:dyDescent="0.2">
      <c r="B24" s="294">
        <v>11</v>
      </c>
      <c r="C24" s="321" t="s">
        <v>208</v>
      </c>
      <c r="D24" s="298">
        <v>442</v>
      </c>
      <c r="E24" s="292">
        <v>116269.41</v>
      </c>
      <c r="F24" s="292">
        <v>265613.67000000004</v>
      </c>
      <c r="G24" s="292">
        <v>265613.67000000004</v>
      </c>
      <c r="H24" s="292">
        <f t="shared" ref="H24:J24" si="0">138194+60000</f>
        <v>198194</v>
      </c>
      <c r="I24" s="292">
        <f t="shared" si="0"/>
        <v>198194</v>
      </c>
      <c r="J24" s="292">
        <f t="shared" si="0"/>
        <v>198194</v>
      </c>
      <c r="K24" s="292">
        <f>138194+60000</f>
        <v>198194</v>
      </c>
      <c r="M24" s="295"/>
    </row>
    <row r="25" spans="2:13" ht="38.25" customHeight="1" x14ac:dyDescent="0.2">
      <c r="B25" s="294">
        <v>12</v>
      </c>
      <c r="C25" s="321" t="s">
        <v>209</v>
      </c>
      <c r="D25" s="298">
        <v>511</v>
      </c>
      <c r="E25" s="292">
        <v>0</v>
      </c>
      <c r="F25" s="292">
        <v>43000</v>
      </c>
      <c r="G25" s="292">
        <v>43000</v>
      </c>
      <c r="H25" s="292">
        <v>34276.410000000003</v>
      </c>
      <c r="I25" s="292">
        <v>34276.410000000003</v>
      </c>
      <c r="J25" s="292">
        <v>34276.410000000003</v>
      </c>
      <c r="K25" s="292">
        <v>31276.41</v>
      </c>
      <c r="M25" s="295"/>
    </row>
    <row r="26" spans="2:13" ht="38.25" customHeight="1" x14ac:dyDescent="0.2">
      <c r="B26" s="294">
        <v>13</v>
      </c>
      <c r="C26" s="321" t="s">
        <v>209</v>
      </c>
      <c r="D26" s="298">
        <v>515</v>
      </c>
      <c r="E26" s="292">
        <v>119684.97</v>
      </c>
      <c r="F26" s="292">
        <f t="shared" ref="F26:J26" si="1">482498.25+89999.99</f>
        <v>572498.24</v>
      </c>
      <c r="G26" s="292">
        <f t="shared" si="1"/>
        <v>572498.24</v>
      </c>
      <c r="H26" s="292">
        <f t="shared" si="1"/>
        <v>572498.24</v>
      </c>
      <c r="I26" s="292">
        <f t="shared" si="1"/>
        <v>572498.24</v>
      </c>
      <c r="J26" s="292">
        <f t="shared" si="1"/>
        <v>572498.24</v>
      </c>
      <c r="K26" s="292">
        <f>482498.25+89999.99</f>
        <v>572498.24</v>
      </c>
      <c r="M26" s="295"/>
    </row>
    <row r="27" spans="2:13" ht="38.25" customHeight="1" x14ac:dyDescent="0.2">
      <c r="B27" s="294">
        <v>14</v>
      </c>
      <c r="C27" s="321" t="s">
        <v>209</v>
      </c>
      <c r="D27" s="298">
        <v>521</v>
      </c>
      <c r="E27" s="292">
        <v>0</v>
      </c>
      <c r="F27" s="292">
        <f t="shared" ref="F27:J27" si="2">15999.99+7811.24</f>
        <v>23811.23</v>
      </c>
      <c r="G27" s="292">
        <f t="shared" si="2"/>
        <v>23811.23</v>
      </c>
      <c r="H27" s="292">
        <f t="shared" si="2"/>
        <v>23811.23</v>
      </c>
      <c r="I27" s="292">
        <f t="shared" si="2"/>
        <v>23811.23</v>
      </c>
      <c r="J27" s="292">
        <f t="shared" si="2"/>
        <v>23811.23</v>
      </c>
      <c r="K27" s="292">
        <f>15999.99+7811.24</f>
        <v>23811.23</v>
      </c>
      <c r="M27" s="295"/>
    </row>
    <row r="28" spans="2:13" ht="38.25" customHeight="1" x14ac:dyDescent="0.2">
      <c r="B28" s="294">
        <v>15</v>
      </c>
      <c r="C28" s="321" t="s">
        <v>209</v>
      </c>
      <c r="D28" s="298">
        <v>566</v>
      </c>
      <c r="E28" s="292">
        <v>0</v>
      </c>
      <c r="F28" s="292">
        <v>48546</v>
      </c>
      <c r="G28" s="292">
        <v>48546</v>
      </c>
      <c r="H28" s="292">
        <v>48546</v>
      </c>
      <c r="I28" s="292">
        <v>48546</v>
      </c>
      <c r="J28" s="292">
        <v>48546</v>
      </c>
      <c r="K28" s="292">
        <v>48546</v>
      </c>
      <c r="M28" s="295"/>
    </row>
    <row r="29" spans="2:13" ht="38.25" hidden="1" customHeight="1" x14ac:dyDescent="0.2">
      <c r="B29" s="322">
        <v>15</v>
      </c>
      <c r="C29" s="293"/>
      <c r="D29" s="289"/>
      <c r="E29" s="292"/>
      <c r="F29" s="292"/>
      <c r="G29" s="292"/>
      <c r="H29" s="292"/>
      <c r="I29" s="292"/>
      <c r="J29" s="292"/>
      <c r="K29" s="292"/>
      <c r="M29" s="295"/>
    </row>
    <row r="30" spans="2:13" ht="38.25" hidden="1" customHeight="1" x14ac:dyDescent="0.2">
      <c r="B30" s="322">
        <v>16</v>
      </c>
      <c r="C30" s="293"/>
      <c r="D30" s="289"/>
      <c r="E30" s="292"/>
      <c r="F30" s="292"/>
      <c r="G30" s="292"/>
      <c r="H30" s="292"/>
      <c r="I30" s="292"/>
      <c r="J30" s="292"/>
      <c r="K30" s="292"/>
      <c r="M30" s="295"/>
    </row>
    <row r="31" spans="2:13" ht="38.25" hidden="1" customHeight="1" x14ac:dyDescent="0.2">
      <c r="B31" s="322">
        <v>17</v>
      </c>
      <c r="C31" s="293"/>
      <c r="D31" s="289"/>
      <c r="E31" s="292"/>
      <c r="F31" s="292"/>
      <c r="G31" s="292"/>
      <c r="H31" s="292"/>
      <c r="I31" s="292"/>
      <c r="J31" s="292"/>
      <c r="K31" s="292"/>
      <c r="M31" s="295"/>
    </row>
    <row r="32" spans="2:13" ht="38.25" hidden="1" customHeight="1" x14ac:dyDescent="0.2">
      <c r="B32" s="322">
        <v>18</v>
      </c>
      <c r="C32" s="293"/>
      <c r="D32" s="289"/>
      <c r="E32" s="292"/>
      <c r="F32" s="292"/>
      <c r="G32" s="292"/>
      <c r="H32" s="292"/>
      <c r="I32" s="292"/>
      <c r="J32" s="292"/>
      <c r="K32" s="292"/>
      <c r="M32" s="295"/>
    </row>
    <row r="33" spans="2:13" ht="38.25" hidden="1" customHeight="1" x14ac:dyDescent="0.2">
      <c r="B33" s="322">
        <v>19</v>
      </c>
      <c r="C33" s="293"/>
      <c r="D33" s="289"/>
      <c r="E33" s="292"/>
      <c r="F33" s="292"/>
      <c r="G33" s="292"/>
      <c r="H33" s="292"/>
      <c r="I33" s="292"/>
      <c r="J33" s="292"/>
      <c r="K33" s="292"/>
      <c r="M33" s="295"/>
    </row>
    <row r="34" spans="2:13" ht="38.25" hidden="1" customHeight="1" x14ac:dyDescent="0.2">
      <c r="B34" s="322">
        <v>20</v>
      </c>
      <c r="C34" s="293"/>
      <c r="D34" s="289"/>
      <c r="E34" s="292"/>
      <c r="F34" s="292"/>
      <c r="G34" s="292"/>
      <c r="H34" s="292"/>
      <c r="I34" s="292"/>
      <c r="J34" s="292"/>
      <c r="K34" s="292"/>
      <c r="M34" s="295"/>
    </row>
    <row r="35" spans="2:13" ht="38.25" hidden="1" customHeight="1" x14ac:dyDescent="0.2">
      <c r="B35" s="322">
        <v>21</v>
      </c>
      <c r="C35" s="293"/>
      <c r="D35" s="289"/>
      <c r="E35" s="292"/>
      <c r="F35" s="292"/>
      <c r="G35" s="292"/>
      <c r="H35" s="292"/>
      <c r="I35" s="292"/>
      <c r="J35" s="292"/>
      <c r="K35" s="292"/>
      <c r="M35" s="295"/>
    </row>
    <row r="36" spans="2:13" ht="38.25" hidden="1" customHeight="1" x14ac:dyDescent="0.2">
      <c r="B36" s="322">
        <v>22</v>
      </c>
      <c r="C36" s="293"/>
      <c r="D36" s="289"/>
      <c r="E36" s="292"/>
      <c r="F36" s="292"/>
      <c r="G36" s="292"/>
      <c r="H36" s="292"/>
      <c r="I36" s="292"/>
      <c r="J36" s="292"/>
      <c r="K36" s="292"/>
      <c r="M36" s="295"/>
    </row>
    <row r="37" spans="2:13" ht="38.25" hidden="1" customHeight="1" x14ac:dyDescent="0.2">
      <c r="B37" s="322">
        <v>23</v>
      </c>
      <c r="C37" s="293"/>
      <c r="D37" s="289"/>
      <c r="E37" s="292"/>
      <c r="F37" s="292"/>
      <c r="G37" s="292"/>
      <c r="H37" s="292"/>
      <c r="I37" s="292"/>
      <c r="J37" s="292"/>
      <c r="K37" s="292"/>
      <c r="M37" s="295"/>
    </row>
    <row r="38" spans="2:13" ht="38.25" hidden="1" customHeight="1" x14ac:dyDescent="0.2">
      <c r="B38" s="322">
        <v>24</v>
      </c>
      <c r="C38" s="293"/>
      <c r="D38" s="289"/>
      <c r="E38" s="292"/>
      <c r="F38" s="292"/>
      <c r="G38" s="292"/>
      <c r="H38" s="292"/>
      <c r="I38" s="292"/>
      <c r="J38" s="292"/>
      <c r="K38" s="292"/>
      <c r="M38" s="295"/>
    </row>
    <row r="39" spans="2:13" ht="38.25" customHeight="1" x14ac:dyDescent="0.2">
      <c r="B39" s="296"/>
      <c r="C39" s="297"/>
      <c r="D39" s="289"/>
      <c r="E39" s="298"/>
      <c r="F39" s="298"/>
      <c r="G39" s="298"/>
      <c r="H39" s="298"/>
      <c r="I39" s="298"/>
      <c r="J39" s="298"/>
      <c r="K39" s="298"/>
      <c r="M39" s="295"/>
    </row>
    <row r="40" spans="2:13" ht="38.25" customHeight="1" x14ac:dyDescent="0.2">
      <c r="B40" s="296"/>
      <c r="C40" s="297"/>
      <c r="D40" s="289"/>
      <c r="E40" s="290"/>
      <c r="F40" s="292"/>
      <c r="G40" s="292"/>
      <c r="H40" s="292"/>
      <c r="I40" s="292"/>
      <c r="J40" s="292"/>
      <c r="K40" s="292"/>
      <c r="M40" s="295"/>
    </row>
    <row r="41" spans="2:13" ht="38.25" customHeight="1" x14ac:dyDescent="0.2">
      <c r="B41" s="296"/>
      <c r="C41" s="297"/>
      <c r="D41" s="289"/>
      <c r="E41" s="298"/>
      <c r="F41" s="298"/>
      <c r="G41" s="290">
        <f>+G24-F24</f>
        <v>0</v>
      </c>
      <c r="H41" s="298"/>
      <c r="I41" s="298"/>
      <c r="J41" s="298"/>
      <c r="K41" s="298"/>
      <c r="M41" s="295"/>
    </row>
    <row r="42" spans="2:13" ht="38.25" customHeight="1" x14ac:dyDescent="0.2">
      <c r="B42" s="296"/>
      <c r="C42" s="297"/>
      <c r="D42" s="289"/>
      <c r="E42" s="298"/>
      <c r="F42" s="298"/>
      <c r="G42" s="298"/>
      <c r="H42" s="298"/>
      <c r="I42" s="298"/>
      <c r="J42" s="298"/>
      <c r="K42" s="298"/>
      <c r="M42" s="295"/>
    </row>
    <row r="43" spans="2:13" ht="38.25" customHeight="1" x14ac:dyDescent="0.2">
      <c r="B43" s="296"/>
      <c r="C43" s="297"/>
      <c r="D43" s="289"/>
      <c r="E43" s="298"/>
      <c r="F43" s="298"/>
      <c r="G43" s="298"/>
      <c r="H43" s="298"/>
      <c r="I43" s="298"/>
      <c r="J43" s="298"/>
      <c r="K43" s="298"/>
      <c r="M43" s="295"/>
    </row>
    <row r="44" spans="2:13" s="303" customFormat="1" ht="31.5" customHeight="1" x14ac:dyDescent="0.25">
      <c r="B44" s="299"/>
      <c r="C44" s="300"/>
      <c r="D44" s="300" t="s">
        <v>210</v>
      </c>
      <c r="E44" s="301">
        <f t="shared" ref="E44:G44" si="3">SUM(E14:E43)</f>
        <v>886730</v>
      </c>
      <c r="F44" s="301">
        <f t="shared" si="3"/>
        <v>2486171.4099999997</v>
      </c>
      <c r="G44" s="301">
        <f t="shared" si="3"/>
        <v>2486171.4100000006</v>
      </c>
      <c r="H44" s="301">
        <f>SUM(H14:H43)</f>
        <v>989034.86</v>
      </c>
      <c r="I44" s="301">
        <f>SUM(I14:I43)</f>
        <v>989034.86</v>
      </c>
      <c r="J44" s="301">
        <f>SUM(J14:J43)</f>
        <v>989034.86</v>
      </c>
      <c r="K44" s="301">
        <f>SUM(K14:K43)</f>
        <v>986034.85999999987</v>
      </c>
      <c r="L44" s="302"/>
    </row>
    <row r="45" spans="2:13" ht="42.75" customHeight="1" x14ac:dyDescent="0.35">
      <c r="C45" s="267"/>
      <c r="D45" s="267"/>
      <c r="E45" s="267"/>
      <c r="F45" s="324"/>
      <c r="G45" s="324"/>
      <c r="H45" s="324"/>
      <c r="I45" s="325"/>
      <c r="J45" s="305" t="s">
        <v>211</v>
      </c>
      <c r="K45" s="326">
        <f>240100.57+20428.67+10215.73+28811.29+16482.87+17686.07</f>
        <v>333725.19999999995</v>
      </c>
      <c r="L45" s="267"/>
    </row>
    <row r="46" spans="2:13" ht="42.75" customHeight="1" x14ac:dyDescent="0.35">
      <c r="C46" s="267"/>
      <c r="D46" s="267"/>
      <c r="E46" s="267"/>
      <c r="F46" s="267"/>
      <c r="G46" s="267"/>
      <c r="H46" s="267"/>
      <c r="I46" s="307"/>
      <c r="J46" s="305" t="s">
        <v>212</v>
      </c>
      <c r="K46" s="306"/>
      <c r="L46" s="267"/>
    </row>
    <row r="47" spans="2:13" ht="42.75" customHeight="1" x14ac:dyDescent="0.35">
      <c r="C47" s="267"/>
      <c r="D47" s="267"/>
      <c r="E47" s="267"/>
      <c r="F47" s="267"/>
      <c r="G47" s="267"/>
      <c r="H47" s="267"/>
      <c r="I47" s="307"/>
      <c r="J47" s="305" t="s">
        <v>213</v>
      </c>
      <c r="K47" s="309">
        <f>G44-K44</f>
        <v>1500136.5500000007</v>
      </c>
      <c r="L47" s="267"/>
    </row>
    <row r="48" spans="2:13" ht="15" customHeight="1" x14ac:dyDescent="0.2">
      <c r="C48" s="267"/>
      <c r="D48" s="267"/>
      <c r="E48" s="267"/>
      <c r="F48" s="267"/>
      <c r="G48" s="267"/>
      <c r="H48" s="267"/>
      <c r="I48" s="267"/>
      <c r="J48" s="267"/>
      <c r="K48" s="310"/>
      <c r="L48" s="267"/>
    </row>
    <row r="49" spans="2:15" s="312" customFormat="1" ht="58.5" customHeight="1" x14ac:dyDescent="0.2">
      <c r="B49" s="311" t="s">
        <v>214</v>
      </c>
      <c r="C49" s="311"/>
      <c r="D49" s="311"/>
      <c r="E49" s="311"/>
      <c r="F49" s="311"/>
      <c r="G49" s="311"/>
      <c r="H49" s="311"/>
      <c r="I49" s="311"/>
      <c r="J49" s="311"/>
      <c r="K49" s="311"/>
    </row>
    <row r="50" spans="2:15" s="314" customFormat="1" ht="12.75" customHeight="1" x14ac:dyDescent="0.2">
      <c r="B50" s="313" t="s">
        <v>215</v>
      </c>
      <c r="C50" s="313"/>
      <c r="D50" s="313"/>
      <c r="E50" s="313"/>
      <c r="F50" s="313"/>
      <c r="G50" s="313"/>
      <c r="H50" s="313"/>
      <c r="I50" s="313"/>
      <c r="J50" s="313"/>
      <c r="K50" s="313"/>
    </row>
    <row r="51" spans="2:15" ht="203.25" customHeight="1" x14ac:dyDescent="0.2">
      <c r="B51" s="313"/>
      <c r="C51" s="313"/>
      <c r="D51" s="313"/>
      <c r="E51" s="313"/>
      <c r="F51" s="313"/>
      <c r="G51" s="313"/>
      <c r="H51" s="313"/>
      <c r="I51" s="313"/>
      <c r="J51" s="313"/>
      <c r="K51" s="313"/>
      <c r="L51" s="315"/>
      <c r="M51" s="315"/>
      <c r="N51" s="315"/>
      <c r="O51" s="315"/>
    </row>
    <row r="52" spans="2:15" x14ac:dyDescent="0.2">
      <c r="C52" s="267"/>
      <c r="D52" s="316"/>
      <c r="E52" s="316"/>
      <c r="F52" s="316"/>
      <c r="G52" s="316"/>
      <c r="H52" s="316"/>
      <c r="I52" s="316"/>
      <c r="J52" s="315"/>
      <c r="K52" s="315"/>
      <c r="L52" s="315"/>
      <c r="M52" s="315"/>
      <c r="N52" s="315"/>
      <c r="O52" s="315"/>
    </row>
    <row r="53" spans="2:15" x14ac:dyDescent="0.2">
      <c r="C53" s="267"/>
      <c r="D53" s="316"/>
      <c r="E53" s="316"/>
      <c r="F53" s="316"/>
      <c r="G53" s="316"/>
      <c r="H53" s="316"/>
      <c r="I53" s="316"/>
      <c r="J53" s="315"/>
      <c r="K53" s="315"/>
      <c r="L53" s="315"/>
      <c r="M53" s="315"/>
      <c r="N53" s="315"/>
      <c r="O53" s="315"/>
    </row>
    <row r="54" spans="2:15" x14ac:dyDescent="0.2">
      <c r="C54" s="267"/>
      <c r="D54" s="316"/>
      <c r="E54" s="316"/>
      <c r="F54" s="316"/>
      <c r="G54" s="316"/>
      <c r="H54" s="316"/>
      <c r="I54" s="316"/>
      <c r="J54" s="315"/>
      <c r="K54" s="315"/>
      <c r="L54" s="315"/>
      <c r="M54" s="315"/>
      <c r="N54" s="315"/>
      <c r="O54" s="315"/>
    </row>
    <row r="55" spans="2:15" x14ac:dyDescent="0.2">
      <c r="C55" s="267"/>
      <c r="D55" s="316"/>
      <c r="E55" s="316"/>
      <c r="F55" s="316"/>
      <c r="G55" s="316"/>
      <c r="H55" s="316"/>
      <c r="I55" s="316"/>
      <c r="J55" s="315"/>
      <c r="K55" s="315"/>
      <c r="L55" s="315"/>
      <c r="M55" s="315"/>
      <c r="N55" s="315"/>
      <c r="O55" s="315"/>
    </row>
    <row r="56" spans="2:15" ht="20.25" x14ac:dyDescent="0.3">
      <c r="J56" s="317"/>
      <c r="K56" s="318"/>
    </row>
    <row r="57" spans="2:15" x14ac:dyDescent="0.2">
      <c r="C57" s="267"/>
      <c r="D57" s="267"/>
      <c r="E57" s="267"/>
      <c r="F57" s="267"/>
      <c r="G57" s="316"/>
      <c r="H57" s="316"/>
      <c r="I57" s="316"/>
      <c r="J57" s="316"/>
      <c r="K57" s="316"/>
      <c r="L57" s="316"/>
      <c r="M57" s="315"/>
      <c r="N57" s="315"/>
      <c r="O57" s="315"/>
    </row>
    <row r="58" spans="2:15" x14ac:dyDescent="0.2">
      <c r="C58" s="267"/>
      <c r="D58" s="267"/>
      <c r="E58" s="267"/>
      <c r="F58" s="267"/>
      <c r="G58" s="316"/>
      <c r="H58" s="316"/>
      <c r="I58" s="316"/>
      <c r="J58" s="316"/>
      <c r="K58" s="316"/>
      <c r="L58" s="316"/>
      <c r="M58" s="315"/>
      <c r="N58" s="315"/>
      <c r="O58" s="315"/>
    </row>
    <row r="59" spans="2:15" x14ac:dyDescent="0.2">
      <c r="C59" s="267"/>
      <c r="D59" s="267"/>
      <c r="E59" s="267"/>
      <c r="F59" s="267"/>
      <c r="G59" s="316"/>
      <c r="H59" s="316"/>
      <c r="I59" s="316"/>
      <c r="J59" s="316"/>
      <c r="K59" s="316"/>
      <c r="L59" s="316"/>
      <c r="M59" s="315"/>
      <c r="N59" s="315"/>
      <c r="O59" s="315"/>
    </row>
    <row r="60" spans="2:15" x14ac:dyDescent="0.2">
      <c r="C60" s="267"/>
      <c r="D60" s="267"/>
      <c r="E60" s="267"/>
      <c r="F60" s="267"/>
      <c r="G60" s="316"/>
      <c r="H60" s="316"/>
      <c r="I60" s="316"/>
      <c r="J60" s="316"/>
      <c r="K60" s="316"/>
      <c r="L60" s="316"/>
      <c r="M60" s="315"/>
      <c r="N60" s="315"/>
      <c r="O60" s="315"/>
    </row>
    <row r="61" spans="2:15" x14ac:dyDescent="0.2">
      <c r="C61" s="267"/>
      <c r="D61" s="267"/>
      <c r="E61" s="267"/>
      <c r="F61" s="267"/>
      <c r="G61" s="316"/>
      <c r="H61" s="316"/>
      <c r="I61" s="316"/>
      <c r="J61" s="316"/>
      <c r="K61" s="316"/>
      <c r="L61" s="316"/>
      <c r="M61" s="315"/>
      <c r="N61" s="315"/>
      <c r="O61" s="315"/>
    </row>
    <row r="62" spans="2:15" x14ac:dyDescent="0.2">
      <c r="C62" s="267"/>
      <c r="D62" s="267"/>
      <c r="E62" s="267"/>
      <c r="F62" s="267"/>
      <c r="G62" s="316"/>
      <c r="H62" s="316"/>
      <c r="I62" s="316"/>
      <c r="J62" s="316"/>
      <c r="K62" s="316"/>
      <c r="L62" s="316"/>
      <c r="M62" s="315"/>
      <c r="N62" s="315"/>
      <c r="O62" s="315"/>
    </row>
    <row r="63" spans="2:15" x14ac:dyDescent="0.2">
      <c r="C63" s="267"/>
      <c r="D63" s="267"/>
      <c r="E63" s="267"/>
      <c r="F63" s="267"/>
      <c r="G63" s="316"/>
      <c r="H63" s="316"/>
      <c r="I63" s="316"/>
      <c r="J63" s="316"/>
      <c r="K63" s="316"/>
      <c r="L63" s="316"/>
      <c r="M63" s="315"/>
      <c r="N63" s="315"/>
      <c r="O63" s="315"/>
    </row>
    <row r="64" spans="2:15" x14ac:dyDescent="0.2">
      <c r="C64" s="267"/>
      <c r="D64" s="267"/>
      <c r="E64" s="267"/>
      <c r="F64" s="267"/>
      <c r="G64" s="316"/>
      <c r="H64" s="316"/>
      <c r="I64" s="316"/>
      <c r="J64" s="316"/>
      <c r="K64" s="316"/>
      <c r="L64" s="316"/>
      <c r="M64" s="315"/>
      <c r="N64" s="315"/>
      <c r="O64" s="315"/>
    </row>
    <row r="65" spans="3:15" x14ac:dyDescent="0.2">
      <c r="C65" s="267"/>
      <c r="D65" s="267"/>
      <c r="E65" s="267"/>
      <c r="F65" s="267"/>
      <c r="G65" s="316"/>
      <c r="H65" s="316"/>
      <c r="I65" s="316"/>
      <c r="J65" s="316"/>
      <c r="K65" s="316"/>
      <c r="L65" s="316"/>
      <c r="M65" s="315"/>
      <c r="N65" s="315"/>
      <c r="O65" s="315"/>
    </row>
    <row r="66" spans="3:15" x14ac:dyDescent="0.2">
      <c r="C66" s="267"/>
      <c r="D66" s="267"/>
      <c r="E66" s="267"/>
      <c r="F66" s="267"/>
      <c r="G66" s="316"/>
      <c r="H66" s="316"/>
      <c r="I66" s="316"/>
      <c r="J66" s="316"/>
      <c r="K66" s="316"/>
      <c r="L66" s="316"/>
      <c r="M66" s="315"/>
      <c r="N66" s="315"/>
      <c r="O66" s="315"/>
    </row>
    <row r="67" spans="3:15" x14ac:dyDescent="0.2">
      <c r="C67" s="267"/>
      <c r="D67" s="267"/>
      <c r="E67" s="267"/>
      <c r="F67" s="267"/>
      <c r="G67" s="267"/>
      <c r="H67" s="267"/>
      <c r="I67" s="267"/>
      <c r="J67" s="267"/>
      <c r="K67" s="267"/>
      <c r="L67" s="267"/>
    </row>
    <row r="68" spans="3:15" x14ac:dyDescent="0.2">
      <c r="C68" s="267"/>
      <c r="D68" s="267"/>
      <c r="E68" s="267"/>
      <c r="F68" s="267"/>
      <c r="G68" s="267"/>
      <c r="H68" s="267"/>
      <c r="I68" s="267"/>
      <c r="J68" s="267"/>
      <c r="K68" s="267"/>
      <c r="L68" s="267"/>
    </row>
    <row r="69" spans="3:15" x14ac:dyDescent="0.2">
      <c r="C69" s="267"/>
      <c r="D69" s="267"/>
      <c r="E69" s="267"/>
      <c r="F69" s="267"/>
      <c r="G69" s="267"/>
      <c r="H69" s="267"/>
      <c r="I69" s="267"/>
      <c r="J69" s="267"/>
      <c r="K69" s="267"/>
      <c r="L69" s="267"/>
    </row>
    <row r="70" spans="3:15" x14ac:dyDescent="0.2">
      <c r="C70" s="267"/>
      <c r="D70" s="267"/>
      <c r="E70" s="267"/>
      <c r="F70" s="267"/>
      <c r="G70" s="267"/>
      <c r="H70" s="267"/>
      <c r="I70" s="267"/>
      <c r="J70" s="267"/>
      <c r="K70" s="267"/>
      <c r="L70" s="267"/>
    </row>
    <row r="71" spans="3:15" x14ac:dyDescent="0.2">
      <c r="C71" s="267"/>
      <c r="D71" s="267"/>
      <c r="E71" s="267"/>
      <c r="F71" s="267"/>
      <c r="G71" s="267"/>
      <c r="H71" s="267"/>
      <c r="I71" s="267"/>
      <c r="J71" s="267"/>
      <c r="K71" s="267"/>
      <c r="L71" s="267"/>
    </row>
    <row r="72" spans="3:15" x14ac:dyDescent="0.2">
      <c r="C72" s="267"/>
      <c r="D72" s="267"/>
      <c r="E72" s="267"/>
      <c r="F72" s="267"/>
      <c r="G72" s="267"/>
      <c r="H72" s="267"/>
      <c r="I72" s="267"/>
      <c r="J72" s="267"/>
      <c r="K72" s="267"/>
      <c r="L72" s="267"/>
    </row>
    <row r="73" spans="3:15" x14ac:dyDescent="0.2">
      <c r="C73" s="267"/>
      <c r="D73" s="267"/>
      <c r="E73" s="267"/>
      <c r="F73" s="267"/>
      <c r="G73" s="267"/>
      <c r="H73" s="267"/>
      <c r="I73" s="267"/>
      <c r="J73" s="267"/>
      <c r="K73" s="267"/>
      <c r="L73" s="267"/>
    </row>
    <row r="74" spans="3:15" x14ac:dyDescent="0.2">
      <c r="C74" s="267"/>
      <c r="D74" s="267"/>
      <c r="E74" s="267"/>
      <c r="F74" s="267"/>
      <c r="G74" s="267"/>
      <c r="H74" s="267"/>
      <c r="I74" s="267"/>
      <c r="J74" s="267"/>
      <c r="K74" s="267"/>
      <c r="L74" s="267"/>
    </row>
    <row r="75" spans="3:15" x14ac:dyDescent="0.2">
      <c r="C75" s="267"/>
      <c r="D75" s="267"/>
      <c r="E75" s="267"/>
      <c r="F75" s="267"/>
      <c r="G75" s="267"/>
      <c r="H75" s="267"/>
      <c r="I75" s="267"/>
      <c r="J75" s="267"/>
      <c r="K75" s="267"/>
      <c r="L75" s="267"/>
    </row>
    <row r="76" spans="3:15" x14ac:dyDescent="0.2">
      <c r="C76" s="267"/>
      <c r="D76" s="267"/>
      <c r="E76" s="267"/>
      <c r="F76" s="267"/>
      <c r="G76" s="267"/>
      <c r="H76" s="267"/>
      <c r="I76" s="267"/>
      <c r="J76" s="267"/>
      <c r="K76" s="267"/>
      <c r="L76" s="267"/>
    </row>
    <row r="77" spans="3:15" x14ac:dyDescent="0.2">
      <c r="C77" s="267"/>
      <c r="D77" s="267"/>
      <c r="E77" s="267"/>
      <c r="F77" s="267"/>
      <c r="G77" s="267"/>
      <c r="H77" s="267"/>
      <c r="I77" s="267"/>
      <c r="J77" s="267"/>
      <c r="K77" s="267"/>
      <c r="L77" s="267"/>
    </row>
    <row r="78" spans="3:15" x14ac:dyDescent="0.2">
      <c r="C78" s="267"/>
      <c r="D78" s="267"/>
      <c r="E78" s="267"/>
      <c r="F78" s="267"/>
      <c r="G78" s="267"/>
      <c r="H78" s="267"/>
      <c r="I78" s="267"/>
      <c r="J78" s="267"/>
      <c r="K78" s="267"/>
      <c r="L78" s="267"/>
    </row>
    <row r="79" spans="3:15" x14ac:dyDescent="0.2">
      <c r="C79" s="267"/>
      <c r="D79" s="267"/>
      <c r="E79" s="267"/>
      <c r="F79" s="267"/>
      <c r="G79" s="267"/>
      <c r="H79" s="267"/>
      <c r="I79" s="267"/>
      <c r="J79" s="267"/>
      <c r="K79" s="267"/>
      <c r="L79" s="267"/>
    </row>
    <row r="80" spans="3:15" x14ac:dyDescent="0.2">
      <c r="C80" s="267"/>
      <c r="D80" s="267"/>
      <c r="E80" s="267"/>
      <c r="F80" s="267"/>
      <c r="G80" s="267"/>
      <c r="H80" s="267"/>
      <c r="I80" s="267"/>
      <c r="J80" s="267"/>
      <c r="K80" s="267"/>
      <c r="L80" s="267"/>
    </row>
    <row r="81" spans="3:12" x14ac:dyDescent="0.2">
      <c r="C81" s="267"/>
      <c r="D81" s="267"/>
      <c r="E81" s="267"/>
      <c r="F81" s="267"/>
      <c r="G81" s="267"/>
      <c r="H81" s="267"/>
      <c r="I81" s="267"/>
      <c r="J81" s="267"/>
      <c r="K81" s="267"/>
      <c r="L81" s="267"/>
    </row>
    <row r="82" spans="3:12" x14ac:dyDescent="0.2">
      <c r="C82" s="267"/>
      <c r="D82" s="267"/>
      <c r="E82" s="267"/>
      <c r="F82" s="267"/>
      <c r="G82" s="267"/>
      <c r="H82" s="267"/>
      <c r="I82" s="267"/>
      <c r="J82" s="267"/>
      <c r="K82" s="267"/>
      <c r="L82" s="267"/>
    </row>
    <row r="83" spans="3:12" x14ac:dyDescent="0.2">
      <c r="C83" s="267"/>
      <c r="D83" s="267"/>
      <c r="E83" s="267"/>
      <c r="F83" s="267"/>
      <c r="G83" s="267"/>
      <c r="H83" s="267"/>
      <c r="I83" s="267"/>
      <c r="J83" s="267"/>
      <c r="K83" s="267"/>
      <c r="L83" s="267"/>
    </row>
    <row r="84" spans="3:12" x14ac:dyDescent="0.2">
      <c r="C84" s="267"/>
      <c r="D84" s="267"/>
      <c r="E84" s="267"/>
      <c r="F84" s="267"/>
      <c r="G84" s="267"/>
      <c r="H84" s="267"/>
      <c r="I84" s="267"/>
      <c r="J84" s="267"/>
      <c r="K84" s="267"/>
      <c r="L84" s="267"/>
    </row>
    <row r="85" spans="3:12" x14ac:dyDescent="0.2">
      <c r="C85" s="267"/>
      <c r="D85" s="267"/>
      <c r="E85" s="267"/>
      <c r="F85" s="267"/>
      <c r="G85" s="267"/>
      <c r="H85" s="267"/>
      <c r="I85" s="267"/>
      <c r="J85" s="267"/>
      <c r="K85" s="267"/>
      <c r="L85" s="267"/>
    </row>
    <row r="86" spans="3:12" x14ac:dyDescent="0.2">
      <c r="C86" s="267"/>
      <c r="D86" s="267"/>
      <c r="E86" s="267"/>
      <c r="F86" s="267"/>
      <c r="G86" s="267"/>
      <c r="H86" s="267"/>
      <c r="I86" s="267"/>
      <c r="J86" s="267"/>
      <c r="K86" s="267"/>
      <c r="L86" s="267"/>
    </row>
    <row r="87" spans="3:12" x14ac:dyDescent="0.2">
      <c r="C87" s="267"/>
      <c r="D87" s="267"/>
      <c r="E87" s="267"/>
      <c r="F87" s="267"/>
      <c r="G87" s="267"/>
      <c r="H87" s="267"/>
      <c r="I87" s="267"/>
      <c r="J87" s="267"/>
      <c r="K87" s="267"/>
      <c r="L87" s="267"/>
    </row>
    <row r="88" spans="3:12" x14ac:dyDescent="0.2">
      <c r="C88" s="267"/>
      <c r="D88" s="267"/>
      <c r="E88" s="267"/>
      <c r="F88" s="267"/>
      <c r="G88" s="267"/>
      <c r="H88" s="267"/>
      <c r="I88" s="267"/>
      <c r="J88" s="267"/>
      <c r="K88" s="267"/>
      <c r="L88" s="267"/>
    </row>
    <row r="89" spans="3:12" x14ac:dyDescent="0.2">
      <c r="C89" s="267"/>
      <c r="D89" s="267"/>
      <c r="E89" s="267"/>
      <c r="F89" s="267"/>
      <c r="G89" s="267"/>
      <c r="H89" s="267"/>
      <c r="I89" s="267"/>
      <c r="J89" s="267"/>
      <c r="K89" s="267"/>
      <c r="L89" s="267"/>
    </row>
    <row r="90" spans="3:12" x14ac:dyDescent="0.2">
      <c r="C90" s="267"/>
      <c r="D90" s="267"/>
      <c r="E90" s="267"/>
      <c r="F90" s="267"/>
      <c r="G90" s="267"/>
      <c r="H90" s="267"/>
      <c r="I90" s="267"/>
      <c r="J90" s="267"/>
      <c r="K90" s="267"/>
      <c r="L90" s="267"/>
    </row>
    <row r="91" spans="3:12" x14ac:dyDescent="0.2">
      <c r="C91" s="267"/>
      <c r="D91" s="267"/>
      <c r="E91" s="267"/>
      <c r="F91" s="267"/>
      <c r="G91" s="267"/>
      <c r="H91" s="267"/>
      <c r="I91" s="267"/>
      <c r="J91" s="267"/>
      <c r="K91" s="267"/>
      <c r="L91" s="267"/>
    </row>
    <row r="92" spans="3:12" x14ac:dyDescent="0.2">
      <c r="C92" s="267"/>
      <c r="D92" s="267"/>
      <c r="E92" s="267"/>
      <c r="F92" s="267"/>
      <c r="G92" s="267"/>
      <c r="H92" s="267"/>
      <c r="I92" s="267"/>
      <c r="J92" s="267"/>
      <c r="K92" s="267"/>
      <c r="L92" s="267"/>
    </row>
    <row r="93" spans="3:12" x14ac:dyDescent="0.2">
      <c r="C93" s="267"/>
      <c r="D93" s="267"/>
      <c r="E93" s="267"/>
      <c r="F93" s="267"/>
      <c r="G93" s="267"/>
      <c r="H93" s="267"/>
      <c r="I93" s="267"/>
      <c r="J93" s="267"/>
      <c r="K93" s="267"/>
      <c r="L93" s="267"/>
    </row>
    <row r="94" spans="3:12" x14ac:dyDescent="0.2">
      <c r="C94" s="267"/>
      <c r="D94" s="267"/>
      <c r="E94" s="267"/>
      <c r="F94" s="267"/>
      <c r="G94" s="267"/>
      <c r="H94" s="267"/>
      <c r="I94" s="267"/>
      <c r="J94" s="267"/>
      <c r="K94" s="267"/>
      <c r="L94" s="267"/>
    </row>
    <row r="95" spans="3:12" x14ac:dyDescent="0.2">
      <c r="C95" s="267"/>
      <c r="D95" s="267"/>
      <c r="E95" s="267"/>
      <c r="F95" s="267"/>
      <c r="G95" s="267"/>
      <c r="H95" s="267"/>
      <c r="I95" s="267"/>
      <c r="J95" s="267"/>
      <c r="K95" s="267"/>
      <c r="L95" s="267"/>
    </row>
    <row r="96" spans="3:12" x14ac:dyDescent="0.2">
      <c r="C96" s="267"/>
      <c r="D96" s="267"/>
      <c r="E96" s="267"/>
      <c r="F96" s="267"/>
      <c r="G96" s="267"/>
      <c r="H96" s="267"/>
      <c r="I96" s="267"/>
      <c r="J96" s="267"/>
      <c r="K96" s="267"/>
      <c r="L96" s="267"/>
    </row>
    <row r="97" spans="3:12" x14ac:dyDescent="0.2">
      <c r="C97" s="267"/>
      <c r="D97" s="267"/>
      <c r="E97" s="267"/>
      <c r="F97" s="267"/>
      <c r="G97" s="267"/>
      <c r="H97" s="267"/>
      <c r="I97" s="267"/>
      <c r="J97" s="267"/>
      <c r="K97" s="267"/>
      <c r="L97" s="267"/>
    </row>
    <row r="98" spans="3:12" x14ac:dyDescent="0.2">
      <c r="C98" s="267"/>
      <c r="D98" s="267"/>
      <c r="E98" s="267"/>
      <c r="F98" s="267"/>
      <c r="G98" s="267"/>
      <c r="H98" s="267"/>
      <c r="I98" s="267"/>
      <c r="J98" s="267"/>
      <c r="K98" s="267"/>
      <c r="L98" s="267"/>
    </row>
    <row r="99" spans="3:12" x14ac:dyDescent="0.2">
      <c r="C99" s="267"/>
      <c r="D99" s="267"/>
      <c r="E99" s="267"/>
      <c r="F99" s="267"/>
      <c r="G99" s="267"/>
      <c r="H99" s="267"/>
      <c r="I99" s="267"/>
      <c r="J99" s="267"/>
      <c r="K99" s="267"/>
      <c r="L99" s="267"/>
    </row>
    <row r="100" spans="3:12" x14ac:dyDescent="0.2">
      <c r="C100" s="267"/>
      <c r="D100" s="267"/>
      <c r="E100" s="267"/>
      <c r="F100" s="267"/>
      <c r="G100" s="267"/>
      <c r="H100" s="267"/>
      <c r="I100" s="267"/>
      <c r="J100" s="267"/>
      <c r="K100" s="267"/>
      <c r="L100" s="267"/>
    </row>
    <row r="101" spans="3:12" x14ac:dyDescent="0.2">
      <c r="C101" s="267"/>
      <c r="D101" s="267"/>
      <c r="E101" s="267"/>
      <c r="F101" s="267"/>
      <c r="G101" s="267"/>
      <c r="H101" s="267"/>
      <c r="I101" s="267"/>
      <c r="J101" s="267"/>
      <c r="K101" s="267"/>
      <c r="L101" s="267"/>
    </row>
    <row r="102" spans="3:12" x14ac:dyDescent="0.2">
      <c r="C102" s="267"/>
      <c r="D102" s="267"/>
      <c r="E102" s="267"/>
      <c r="F102" s="267"/>
      <c r="G102" s="267"/>
      <c r="H102" s="267"/>
      <c r="I102" s="267"/>
      <c r="J102" s="267"/>
      <c r="K102" s="267"/>
      <c r="L102" s="267"/>
    </row>
    <row r="103" spans="3:12" x14ac:dyDescent="0.2">
      <c r="C103" s="267"/>
      <c r="D103" s="267"/>
      <c r="E103" s="267"/>
      <c r="F103" s="267"/>
      <c r="G103" s="267"/>
      <c r="H103" s="267"/>
      <c r="I103" s="267"/>
      <c r="J103" s="267"/>
      <c r="K103" s="267"/>
      <c r="L103" s="267"/>
    </row>
    <row r="104" spans="3:12" x14ac:dyDescent="0.2">
      <c r="C104" s="267"/>
      <c r="D104" s="267"/>
      <c r="E104" s="267"/>
      <c r="F104" s="267"/>
      <c r="G104" s="267"/>
      <c r="H104" s="267"/>
      <c r="I104" s="267"/>
      <c r="J104" s="267"/>
      <c r="K104" s="267"/>
      <c r="L104" s="267"/>
    </row>
    <row r="105" spans="3:12" x14ac:dyDescent="0.2">
      <c r="C105" s="267"/>
      <c r="D105" s="267"/>
      <c r="E105" s="267"/>
      <c r="F105" s="267"/>
      <c r="G105" s="267"/>
      <c r="H105" s="267"/>
      <c r="I105" s="267"/>
      <c r="J105" s="267"/>
      <c r="K105" s="267"/>
      <c r="L105" s="267"/>
    </row>
    <row r="106" spans="3:12" x14ac:dyDescent="0.2">
      <c r="C106" s="267"/>
      <c r="D106" s="267"/>
      <c r="E106" s="267"/>
      <c r="F106" s="267"/>
      <c r="G106" s="267"/>
      <c r="H106" s="267"/>
      <c r="I106" s="267"/>
      <c r="J106" s="267"/>
      <c r="K106" s="267"/>
      <c r="L106" s="267"/>
    </row>
    <row r="107" spans="3:12" x14ac:dyDescent="0.2">
      <c r="C107" s="267"/>
      <c r="D107" s="267"/>
      <c r="E107" s="267"/>
      <c r="F107" s="267"/>
      <c r="G107" s="267"/>
      <c r="H107" s="267"/>
      <c r="I107" s="267"/>
      <c r="J107" s="267"/>
      <c r="K107" s="267"/>
      <c r="L107" s="267"/>
    </row>
    <row r="108" spans="3:12" x14ac:dyDescent="0.2">
      <c r="C108" s="267"/>
      <c r="D108" s="267"/>
      <c r="E108" s="267"/>
      <c r="F108" s="267"/>
      <c r="G108" s="267"/>
      <c r="H108" s="267"/>
      <c r="I108" s="267"/>
      <c r="J108" s="267"/>
      <c r="K108" s="267"/>
      <c r="L108" s="267"/>
    </row>
    <row r="109" spans="3:12" x14ac:dyDescent="0.2">
      <c r="C109" s="267"/>
      <c r="D109" s="267"/>
      <c r="E109" s="267"/>
      <c r="F109" s="267"/>
      <c r="G109" s="267"/>
      <c r="H109" s="267"/>
      <c r="I109" s="267"/>
      <c r="J109" s="267"/>
      <c r="K109" s="267"/>
      <c r="L109" s="267"/>
    </row>
    <row r="110" spans="3:12" x14ac:dyDescent="0.2">
      <c r="C110" s="267"/>
      <c r="D110" s="267"/>
      <c r="E110" s="267"/>
      <c r="F110" s="267"/>
      <c r="G110" s="267"/>
      <c r="H110" s="267"/>
      <c r="I110" s="267"/>
      <c r="J110" s="267"/>
      <c r="K110" s="267"/>
      <c r="L110" s="267"/>
    </row>
    <row r="111" spans="3:12" x14ac:dyDescent="0.2">
      <c r="C111" s="267"/>
      <c r="D111" s="267"/>
      <c r="E111" s="267"/>
      <c r="F111" s="267"/>
      <c r="G111" s="267"/>
      <c r="H111" s="267"/>
      <c r="I111" s="267"/>
      <c r="J111" s="267"/>
      <c r="K111" s="267"/>
      <c r="L111" s="267"/>
    </row>
    <row r="112" spans="3:12" x14ac:dyDescent="0.2">
      <c r="C112" s="267"/>
      <c r="D112" s="267"/>
      <c r="E112" s="267"/>
      <c r="F112" s="267"/>
      <c r="G112" s="267"/>
      <c r="H112" s="267"/>
      <c r="I112" s="267"/>
      <c r="J112" s="267"/>
      <c r="K112" s="267"/>
      <c r="L112" s="267"/>
    </row>
    <row r="113" spans="3:12" x14ac:dyDescent="0.2">
      <c r="C113" s="267"/>
      <c r="D113" s="267"/>
      <c r="E113" s="267"/>
      <c r="F113" s="267"/>
      <c r="G113" s="267"/>
      <c r="H113" s="267"/>
      <c r="I113" s="267"/>
      <c r="J113" s="267"/>
      <c r="K113" s="267"/>
      <c r="L113" s="267"/>
    </row>
    <row r="114" spans="3:12" x14ac:dyDescent="0.2">
      <c r="C114" s="267"/>
      <c r="D114" s="267"/>
      <c r="E114" s="267"/>
      <c r="F114" s="267"/>
      <c r="G114" s="267"/>
      <c r="H114" s="267"/>
      <c r="I114" s="267"/>
      <c r="J114" s="267"/>
      <c r="K114" s="267"/>
      <c r="L114" s="267"/>
    </row>
    <row r="115" spans="3:12" x14ac:dyDescent="0.2">
      <c r="C115" s="267"/>
      <c r="D115" s="267"/>
      <c r="E115" s="267"/>
      <c r="F115" s="267"/>
      <c r="G115" s="267"/>
      <c r="H115" s="267"/>
      <c r="I115" s="267"/>
      <c r="J115" s="267"/>
      <c r="K115" s="267"/>
      <c r="L115" s="267"/>
    </row>
    <row r="116" spans="3:12" x14ac:dyDescent="0.2">
      <c r="C116" s="267"/>
      <c r="D116" s="267"/>
      <c r="E116" s="267"/>
      <c r="F116" s="267"/>
      <c r="G116" s="267"/>
      <c r="H116" s="267"/>
      <c r="I116" s="267"/>
      <c r="J116" s="267"/>
      <c r="K116" s="267"/>
      <c r="L116" s="267"/>
    </row>
    <row r="117" spans="3:12" x14ac:dyDescent="0.2">
      <c r="C117" s="267"/>
      <c r="D117" s="267"/>
      <c r="E117" s="267"/>
      <c r="F117" s="267"/>
      <c r="G117" s="267"/>
      <c r="H117" s="267"/>
      <c r="I117" s="267"/>
      <c r="J117" s="267"/>
      <c r="K117" s="267"/>
      <c r="L117" s="267"/>
    </row>
    <row r="118" spans="3:12" x14ac:dyDescent="0.2">
      <c r="C118" s="267"/>
      <c r="D118" s="267"/>
      <c r="E118" s="267"/>
      <c r="F118" s="267"/>
      <c r="G118" s="267"/>
      <c r="H118" s="267"/>
      <c r="I118" s="267"/>
      <c r="J118" s="267"/>
      <c r="K118" s="267"/>
      <c r="L118" s="267"/>
    </row>
    <row r="119" spans="3:12" x14ac:dyDescent="0.2">
      <c r="C119" s="267"/>
      <c r="D119" s="267"/>
      <c r="E119" s="267"/>
      <c r="F119" s="267"/>
      <c r="G119" s="267"/>
      <c r="H119" s="267"/>
      <c r="I119" s="267"/>
      <c r="J119" s="267"/>
      <c r="K119" s="267"/>
      <c r="L119" s="267"/>
    </row>
    <row r="120" spans="3:12" x14ac:dyDescent="0.2">
      <c r="C120" s="267"/>
      <c r="D120" s="267"/>
      <c r="E120" s="267"/>
      <c r="F120" s="267"/>
      <c r="G120" s="267"/>
      <c r="H120" s="267"/>
      <c r="I120" s="267"/>
      <c r="J120" s="267"/>
      <c r="K120" s="267"/>
      <c r="L120" s="267"/>
    </row>
    <row r="121" spans="3:12" x14ac:dyDescent="0.2">
      <c r="C121" s="267"/>
      <c r="D121" s="267"/>
      <c r="E121" s="267"/>
      <c r="F121" s="267"/>
      <c r="G121" s="267"/>
      <c r="H121" s="267"/>
      <c r="I121" s="267"/>
      <c r="J121" s="267"/>
      <c r="K121" s="267"/>
      <c r="L121" s="267"/>
    </row>
    <row r="122" spans="3:12" x14ac:dyDescent="0.2">
      <c r="C122" s="267"/>
      <c r="D122" s="267"/>
      <c r="E122" s="267"/>
      <c r="F122" s="267"/>
      <c r="G122" s="267"/>
      <c r="H122" s="267"/>
      <c r="I122" s="267"/>
      <c r="J122" s="267"/>
      <c r="K122" s="267"/>
      <c r="L122" s="267"/>
    </row>
    <row r="123" spans="3:12" x14ac:dyDescent="0.2">
      <c r="C123" s="267"/>
      <c r="D123" s="267"/>
      <c r="E123" s="267"/>
      <c r="F123" s="267"/>
      <c r="G123" s="267"/>
      <c r="H123" s="267"/>
      <c r="I123" s="267"/>
      <c r="J123" s="267"/>
      <c r="K123" s="267"/>
      <c r="L123" s="267"/>
    </row>
    <row r="124" spans="3:12" x14ac:dyDescent="0.2">
      <c r="C124" s="267"/>
      <c r="D124" s="267"/>
      <c r="E124" s="267"/>
      <c r="F124" s="267"/>
      <c r="G124" s="267"/>
      <c r="H124" s="267"/>
      <c r="I124" s="267"/>
      <c r="J124" s="267"/>
      <c r="K124" s="267"/>
      <c r="L124" s="267"/>
    </row>
    <row r="125" spans="3:12" x14ac:dyDescent="0.2">
      <c r="C125" s="267"/>
      <c r="D125" s="267"/>
      <c r="E125" s="267"/>
      <c r="F125" s="267"/>
      <c r="G125" s="267"/>
      <c r="H125" s="267"/>
      <c r="I125" s="267"/>
      <c r="J125" s="267"/>
      <c r="K125" s="267"/>
      <c r="L125" s="267"/>
    </row>
    <row r="126" spans="3:12" x14ac:dyDescent="0.2">
      <c r="C126" s="267"/>
      <c r="D126" s="267"/>
      <c r="E126" s="267"/>
      <c r="F126" s="267"/>
      <c r="G126" s="267"/>
      <c r="H126" s="267"/>
      <c r="I126" s="267"/>
      <c r="J126" s="267"/>
      <c r="K126" s="267"/>
      <c r="L126" s="267"/>
    </row>
    <row r="127" spans="3:12" x14ac:dyDescent="0.2">
      <c r="C127" s="267"/>
      <c r="D127" s="267"/>
      <c r="E127" s="267"/>
      <c r="F127" s="267"/>
      <c r="G127" s="267"/>
      <c r="H127" s="267"/>
      <c r="I127" s="267"/>
      <c r="J127" s="267"/>
      <c r="K127" s="267"/>
      <c r="L127" s="267"/>
    </row>
    <row r="128" spans="3:12" x14ac:dyDescent="0.2">
      <c r="C128" s="267"/>
      <c r="D128" s="267"/>
      <c r="E128" s="267"/>
      <c r="F128" s="267"/>
      <c r="G128" s="267"/>
      <c r="H128" s="267"/>
      <c r="I128" s="267"/>
      <c r="J128" s="267"/>
      <c r="K128" s="267"/>
      <c r="L128" s="267"/>
    </row>
    <row r="129" spans="3:12" x14ac:dyDescent="0.2">
      <c r="C129" s="267"/>
      <c r="D129" s="267"/>
      <c r="E129" s="267"/>
      <c r="F129" s="267"/>
      <c r="G129" s="267"/>
      <c r="H129" s="267"/>
      <c r="I129" s="267"/>
      <c r="J129" s="267"/>
      <c r="K129" s="267"/>
      <c r="L129" s="267"/>
    </row>
    <row r="130" spans="3:12" x14ac:dyDescent="0.2">
      <c r="C130" s="267"/>
      <c r="D130" s="267"/>
      <c r="E130" s="267"/>
      <c r="F130" s="267"/>
      <c r="G130" s="267"/>
      <c r="H130" s="267"/>
      <c r="I130" s="267"/>
      <c r="J130" s="267"/>
      <c r="K130" s="267"/>
      <c r="L130" s="267"/>
    </row>
    <row r="131" spans="3:12" x14ac:dyDescent="0.2">
      <c r="C131" s="267"/>
      <c r="D131" s="267"/>
      <c r="E131" s="267"/>
      <c r="F131" s="267"/>
      <c r="G131" s="267"/>
      <c r="H131" s="267"/>
      <c r="I131" s="267"/>
      <c r="J131" s="267"/>
      <c r="K131" s="267"/>
      <c r="L131" s="267"/>
    </row>
    <row r="132" spans="3:12" x14ac:dyDescent="0.2">
      <c r="C132" s="267"/>
      <c r="D132" s="267"/>
      <c r="E132" s="267"/>
      <c r="F132" s="267"/>
      <c r="G132" s="267"/>
      <c r="H132" s="267"/>
      <c r="I132" s="267"/>
      <c r="J132" s="267"/>
      <c r="K132" s="267"/>
      <c r="L132" s="267"/>
    </row>
    <row r="133" spans="3:12" x14ac:dyDescent="0.2">
      <c r="C133" s="267"/>
      <c r="D133" s="267"/>
      <c r="E133" s="267"/>
      <c r="F133" s="267"/>
      <c r="G133" s="267"/>
      <c r="H133" s="267"/>
      <c r="I133" s="267"/>
      <c r="J133" s="267"/>
      <c r="K133" s="267"/>
      <c r="L133" s="267"/>
    </row>
    <row r="134" spans="3:12" x14ac:dyDescent="0.2">
      <c r="C134" s="267"/>
      <c r="D134" s="267"/>
      <c r="E134" s="267"/>
      <c r="F134" s="267"/>
      <c r="G134" s="267"/>
      <c r="H134" s="267"/>
      <c r="I134" s="267"/>
      <c r="J134" s="267"/>
      <c r="K134" s="267"/>
      <c r="L134" s="267"/>
    </row>
    <row r="135" spans="3:12" x14ac:dyDescent="0.2">
      <c r="C135" s="267"/>
      <c r="D135" s="267"/>
      <c r="E135" s="267"/>
      <c r="F135" s="267"/>
      <c r="G135" s="267"/>
      <c r="H135" s="267"/>
      <c r="I135" s="267"/>
      <c r="J135" s="267"/>
      <c r="K135" s="267"/>
      <c r="L135" s="267"/>
    </row>
    <row r="136" spans="3:12" x14ac:dyDescent="0.2">
      <c r="C136" s="267"/>
      <c r="D136" s="267"/>
      <c r="E136" s="267"/>
      <c r="F136" s="267"/>
      <c r="G136" s="267"/>
      <c r="H136" s="267"/>
      <c r="I136" s="267"/>
      <c r="J136" s="267"/>
      <c r="K136" s="267"/>
      <c r="L136" s="267"/>
    </row>
    <row r="137" spans="3:12" x14ac:dyDescent="0.2">
      <c r="C137" s="267"/>
      <c r="D137" s="267"/>
      <c r="E137" s="267"/>
      <c r="F137" s="267"/>
      <c r="G137" s="267"/>
      <c r="H137" s="267"/>
      <c r="I137" s="267"/>
      <c r="J137" s="267"/>
      <c r="K137" s="267"/>
      <c r="L137" s="267"/>
    </row>
    <row r="138" spans="3:12" x14ac:dyDescent="0.2">
      <c r="C138" s="267"/>
      <c r="D138" s="267"/>
      <c r="E138" s="267"/>
      <c r="F138" s="267"/>
      <c r="G138" s="267"/>
      <c r="H138" s="267"/>
      <c r="I138" s="267"/>
      <c r="J138" s="267"/>
      <c r="K138" s="267"/>
      <c r="L138" s="267"/>
    </row>
    <row r="139" spans="3:12" x14ac:dyDescent="0.2">
      <c r="C139" s="267"/>
      <c r="D139" s="267"/>
      <c r="E139" s="267"/>
      <c r="F139" s="267"/>
      <c r="G139" s="267"/>
      <c r="H139" s="267"/>
      <c r="I139" s="267"/>
      <c r="J139" s="267"/>
      <c r="K139" s="267"/>
      <c r="L139" s="267"/>
    </row>
    <row r="140" spans="3:12" x14ac:dyDescent="0.2">
      <c r="C140" s="267"/>
      <c r="D140" s="267"/>
      <c r="E140" s="267"/>
      <c r="F140" s="267"/>
      <c r="G140" s="267"/>
      <c r="H140" s="267"/>
      <c r="I140" s="267"/>
      <c r="J140" s="267"/>
      <c r="K140" s="267"/>
      <c r="L140" s="267"/>
    </row>
    <row r="141" spans="3:12" x14ac:dyDescent="0.2">
      <c r="C141" s="267"/>
      <c r="D141" s="267"/>
      <c r="E141" s="267"/>
      <c r="F141" s="267"/>
      <c r="G141" s="267"/>
      <c r="H141" s="267"/>
      <c r="I141" s="267"/>
      <c r="J141" s="267"/>
      <c r="K141" s="267"/>
      <c r="L141" s="267"/>
    </row>
    <row r="142" spans="3:12" x14ac:dyDescent="0.2">
      <c r="C142" s="267"/>
      <c r="D142" s="267"/>
      <c r="E142" s="267"/>
      <c r="F142" s="267"/>
      <c r="G142" s="267"/>
      <c r="H142" s="267"/>
      <c r="I142" s="267"/>
      <c r="J142" s="267"/>
      <c r="K142" s="267"/>
      <c r="L142" s="267"/>
    </row>
    <row r="143" spans="3:12" x14ac:dyDescent="0.2">
      <c r="C143" s="267"/>
      <c r="D143" s="267"/>
      <c r="E143" s="267"/>
      <c r="F143" s="267"/>
      <c r="G143" s="267"/>
      <c r="H143" s="267"/>
      <c r="I143" s="267"/>
      <c r="J143" s="267"/>
      <c r="K143" s="267"/>
      <c r="L143" s="267"/>
    </row>
    <row r="144" spans="3:12" x14ac:dyDescent="0.2">
      <c r="C144" s="267"/>
      <c r="D144" s="267"/>
      <c r="E144" s="267"/>
      <c r="F144" s="267"/>
      <c r="G144" s="267"/>
      <c r="H144" s="267"/>
      <c r="I144" s="267"/>
      <c r="J144" s="267"/>
      <c r="K144" s="267"/>
      <c r="L144" s="267"/>
    </row>
    <row r="145" spans="3:12" x14ac:dyDescent="0.2">
      <c r="C145" s="267"/>
      <c r="D145" s="267"/>
      <c r="E145" s="267"/>
      <c r="F145" s="267"/>
      <c r="G145" s="267"/>
      <c r="H145" s="267"/>
      <c r="I145" s="267"/>
      <c r="J145" s="267"/>
      <c r="K145" s="267"/>
      <c r="L145" s="267"/>
    </row>
    <row r="146" spans="3:12" x14ac:dyDescent="0.2">
      <c r="C146" s="267"/>
      <c r="D146" s="267"/>
      <c r="E146" s="267"/>
      <c r="F146" s="267"/>
      <c r="G146" s="267"/>
      <c r="H146" s="267"/>
      <c r="I146" s="267"/>
      <c r="J146" s="267"/>
      <c r="K146" s="267"/>
      <c r="L146" s="267"/>
    </row>
    <row r="147" spans="3:12" x14ac:dyDescent="0.2">
      <c r="C147" s="267"/>
      <c r="D147" s="267"/>
      <c r="E147" s="267"/>
      <c r="F147" s="267"/>
      <c r="G147" s="267"/>
      <c r="H147" s="267"/>
      <c r="I147" s="267"/>
      <c r="J147" s="267"/>
      <c r="K147" s="267"/>
      <c r="L147" s="267"/>
    </row>
    <row r="148" spans="3:12" x14ac:dyDescent="0.2">
      <c r="C148" s="267"/>
      <c r="D148" s="267"/>
      <c r="E148" s="267"/>
      <c r="F148" s="267"/>
      <c r="G148" s="267"/>
      <c r="H148" s="267"/>
      <c r="I148" s="267"/>
      <c r="J148" s="267"/>
      <c r="K148" s="267"/>
      <c r="L148" s="267"/>
    </row>
    <row r="149" spans="3:12" x14ac:dyDescent="0.2">
      <c r="C149" s="267"/>
      <c r="D149" s="267"/>
      <c r="E149" s="267"/>
      <c r="F149" s="267"/>
      <c r="G149" s="267"/>
      <c r="H149" s="267"/>
      <c r="I149" s="267"/>
      <c r="J149" s="267"/>
      <c r="K149" s="267"/>
      <c r="L149" s="267"/>
    </row>
    <row r="150" spans="3:12" x14ac:dyDescent="0.2">
      <c r="C150" s="267"/>
      <c r="D150" s="267"/>
      <c r="E150" s="267"/>
      <c r="F150" s="267"/>
      <c r="G150" s="267"/>
      <c r="H150" s="267"/>
      <c r="I150" s="267"/>
      <c r="J150" s="267"/>
      <c r="K150" s="267"/>
      <c r="L150" s="267"/>
    </row>
    <row r="151" spans="3:12" x14ac:dyDescent="0.2">
      <c r="C151" s="267"/>
      <c r="D151" s="267"/>
      <c r="E151" s="267"/>
      <c r="F151" s="267"/>
      <c r="G151" s="267"/>
      <c r="H151" s="267"/>
      <c r="I151" s="267"/>
      <c r="J151" s="267"/>
      <c r="K151" s="267"/>
      <c r="L151" s="267"/>
    </row>
    <row r="152" spans="3:12" x14ac:dyDescent="0.2">
      <c r="C152" s="267"/>
      <c r="D152" s="267"/>
      <c r="E152" s="267"/>
      <c r="F152" s="267"/>
      <c r="G152" s="267"/>
      <c r="H152" s="267"/>
      <c r="I152" s="267"/>
      <c r="J152" s="267"/>
      <c r="K152" s="267"/>
      <c r="L152" s="267"/>
    </row>
    <row r="153" spans="3:12" x14ac:dyDescent="0.2">
      <c r="C153" s="267"/>
      <c r="D153" s="267"/>
      <c r="E153" s="267"/>
      <c r="F153" s="267"/>
      <c r="G153" s="267"/>
      <c r="H153" s="267"/>
      <c r="I153" s="267"/>
      <c r="J153" s="267"/>
      <c r="K153" s="267"/>
      <c r="L153" s="267"/>
    </row>
    <row r="154" spans="3:12" x14ac:dyDescent="0.2">
      <c r="C154" s="267"/>
      <c r="D154" s="267"/>
      <c r="E154" s="267"/>
      <c r="F154" s="267"/>
      <c r="G154" s="267"/>
      <c r="H154" s="267"/>
      <c r="I154" s="267"/>
      <c r="J154" s="267"/>
      <c r="K154" s="267"/>
      <c r="L154" s="267"/>
    </row>
    <row r="155" spans="3:12" x14ac:dyDescent="0.2">
      <c r="C155" s="267"/>
      <c r="D155" s="267"/>
      <c r="E155" s="267"/>
      <c r="F155" s="267"/>
      <c r="G155" s="267"/>
      <c r="H155" s="267"/>
      <c r="I155" s="267"/>
      <c r="J155" s="267"/>
      <c r="K155" s="267"/>
      <c r="L155" s="267"/>
    </row>
    <row r="156" spans="3:12" x14ac:dyDescent="0.2">
      <c r="C156" s="267"/>
      <c r="D156" s="267"/>
      <c r="E156" s="267"/>
      <c r="F156" s="267"/>
      <c r="G156" s="267"/>
      <c r="H156" s="267"/>
      <c r="I156" s="267"/>
      <c r="J156" s="267"/>
      <c r="K156" s="267"/>
      <c r="L156" s="267"/>
    </row>
    <row r="157" spans="3:12" x14ac:dyDescent="0.2">
      <c r="C157" s="267"/>
      <c r="D157" s="267"/>
      <c r="E157" s="267"/>
      <c r="F157" s="267"/>
      <c r="G157" s="267"/>
      <c r="H157" s="267"/>
      <c r="I157" s="267"/>
      <c r="J157" s="267"/>
      <c r="K157" s="267"/>
      <c r="L157" s="267"/>
    </row>
    <row r="158" spans="3:12" x14ac:dyDescent="0.2">
      <c r="C158" s="267"/>
      <c r="D158" s="267"/>
      <c r="E158" s="267"/>
      <c r="F158" s="267"/>
      <c r="G158" s="267"/>
      <c r="H158" s="267"/>
      <c r="I158" s="267"/>
      <c r="J158" s="267"/>
      <c r="K158" s="267"/>
      <c r="L158" s="267"/>
    </row>
    <row r="159" spans="3:12" x14ac:dyDescent="0.2">
      <c r="C159" s="267"/>
      <c r="D159" s="267"/>
      <c r="E159" s="267"/>
      <c r="F159" s="267"/>
      <c r="G159" s="267"/>
      <c r="H159" s="267"/>
      <c r="I159" s="267"/>
      <c r="J159" s="267"/>
      <c r="K159" s="267"/>
      <c r="L159" s="267"/>
    </row>
    <row r="160" spans="3:12" x14ac:dyDescent="0.2">
      <c r="C160" s="267"/>
      <c r="D160" s="267"/>
      <c r="E160" s="267"/>
      <c r="F160" s="267"/>
      <c r="G160" s="267"/>
      <c r="H160" s="267"/>
      <c r="I160" s="267"/>
      <c r="J160" s="267"/>
      <c r="K160" s="267"/>
      <c r="L160" s="267"/>
    </row>
    <row r="161" spans="3:12" x14ac:dyDescent="0.2">
      <c r="C161" s="267"/>
      <c r="D161" s="267"/>
      <c r="E161" s="267"/>
      <c r="F161" s="267"/>
      <c r="G161" s="267"/>
      <c r="H161" s="267"/>
      <c r="I161" s="267"/>
      <c r="J161" s="267"/>
      <c r="K161" s="267"/>
      <c r="L161" s="267"/>
    </row>
    <row r="162" spans="3:12" x14ac:dyDescent="0.2">
      <c r="C162" s="267"/>
      <c r="D162" s="267"/>
      <c r="E162" s="267"/>
      <c r="F162" s="267"/>
      <c r="G162" s="267"/>
      <c r="H162" s="267"/>
      <c r="I162" s="267"/>
      <c r="J162" s="267"/>
      <c r="K162" s="267"/>
      <c r="L162" s="267"/>
    </row>
    <row r="163" spans="3:12" x14ac:dyDescent="0.2">
      <c r="C163" s="267"/>
      <c r="D163" s="267"/>
      <c r="E163" s="267"/>
      <c r="F163" s="267"/>
      <c r="G163" s="267"/>
      <c r="H163" s="267"/>
      <c r="I163" s="267"/>
      <c r="J163" s="267"/>
      <c r="K163" s="267"/>
      <c r="L163" s="267"/>
    </row>
    <row r="164" spans="3:12" x14ac:dyDescent="0.2">
      <c r="C164" s="267"/>
      <c r="D164" s="267"/>
      <c r="E164" s="267"/>
      <c r="F164" s="267"/>
      <c r="G164" s="267"/>
      <c r="H164" s="267"/>
      <c r="I164" s="267"/>
      <c r="J164" s="267"/>
      <c r="K164" s="267"/>
      <c r="L164" s="267"/>
    </row>
    <row r="165" spans="3:12" x14ac:dyDescent="0.2">
      <c r="C165" s="267"/>
      <c r="D165" s="267"/>
      <c r="E165" s="267"/>
      <c r="F165" s="267"/>
      <c r="G165" s="267"/>
      <c r="H165" s="267"/>
      <c r="I165" s="267"/>
      <c r="J165" s="267"/>
      <c r="K165" s="267"/>
      <c r="L165" s="267"/>
    </row>
    <row r="166" spans="3:12" x14ac:dyDescent="0.2">
      <c r="C166" s="267"/>
      <c r="D166" s="267"/>
      <c r="E166" s="267"/>
      <c r="F166" s="267"/>
      <c r="G166" s="267"/>
      <c r="H166" s="267"/>
      <c r="I166" s="267"/>
      <c r="J166" s="267"/>
      <c r="K166" s="267"/>
      <c r="L166" s="267"/>
    </row>
    <row r="167" spans="3:12" x14ac:dyDescent="0.2">
      <c r="C167" s="267"/>
      <c r="D167" s="267"/>
      <c r="E167" s="267"/>
      <c r="F167" s="267"/>
      <c r="G167" s="267"/>
      <c r="H167" s="267"/>
      <c r="I167" s="267"/>
      <c r="J167" s="267"/>
      <c r="K167" s="267"/>
      <c r="L167" s="267"/>
    </row>
    <row r="168" spans="3:12" x14ac:dyDescent="0.2">
      <c r="C168" s="267"/>
      <c r="D168" s="267"/>
      <c r="E168" s="267"/>
      <c r="F168" s="267"/>
      <c r="G168" s="267"/>
      <c r="H168" s="267"/>
      <c r="I168" s="267"/>
      <c r="J168" s="267"/>
      <c r="K168" s="267"/>
      <c r="L168" s="267"/>
    </row>
    <row r="169" spans="3:12" x14ac:dyDescent="0.2">
      <c r="C169" s="267"/>
      <c r="D169" s="267"/>
      <c r="E169" s="267"/>
      <c r="F169" s="267"/>
      <c r="G169" s="267"/>
      <c r="H169" s="267"/>
      <c r="I169" s="267"/>
      <c r="J169" s="267"/>
      <c r="K169" s="267"/>
      <c r="L169" s="267"/>
    </row>
    <row r="170" spans="3:12" x14ac:dyDescent="0.2">
      <c r="C170" s="267"/>
      <c r="D170" s="267"/>
      <c r="E170" s="267"/>
      <c r="F170" s="267"/>
      <c r="G170" s="267"/>
      <c r="H170" s="267"/>
      <c r="I170" s="267"/>
      <c r="J170" s="267"/>
      <c r="K170" s="267"/>
      <c r="L170" s="267"/>
    </row>
    <row r="171" spans="3:12" x14ac:dyDescent="0.2">
      <c r="C171" s="267"/>
      <c r="D171" s="267"/>
      <c r="E171" s="267"/>
      <c r="F171" s="267"/>
      <c r="G171" s="267"/>
      <c r="H171" s="267"/>
      <c r="I171" s="267"/>
      <c r="J171" s="267"/>
      <c r="K171" s="267"/>
      <c r="L171" s="267"/>
    </row>
    <row r="172" spans="3:12" x14ac:dyDescent="0.2">
      <c r="C172" s="267"/>
      <c r="D172" s="267"/>
      <c r="E172" s="267"/>
      <c r="F172" s="267"/>
      <c r="G172" s="267"/>
      <c r="H172" s="267"/>
      <c r="I172" s="267"/>
      <c r="J172" s="267"/>
      <c r="K172" s="267"/>
      <c r="L172" s="267"/>
    </row>
    <row r="173" spans="3:12" x14ac:dyDescent="0.2">
      <c r="C173" s="267"/>
      <c r="D173" s="267"/>
      <c r="E173" s="267"/>
      <c r="F173" s="267"/>
      <c r="G173" s="267"/>
      <c r="H173" s="267"/>
      <c r="I173" s="267"/>
      <c r="J173" s="267"/>
      <c r="K173" s="267"/>
      <c r="L173" s="267"/>
    </row>
    <row r="174" spans="3:12" x14ac:dyDescent="0.2">
      <c r="C174" s="267"/>
      <c r="D174" s="267"/>
      <c r="E174" s="267"/>
      <c r="F174" s="267"/>
      <c r="G174" s="267"/>
      <c r="H174" s="267"/>
      <c r="I174" s="267"/>
      <c r="J174" s="267"/>
      <c r="K174" s="267"/>
      <c r="L174" s="267"/>
    </row>
    <row r="175" spans="3:12" x14ac:dyDescent="0.2">
      <c r="C175" s="267"/>
      <c r="D175" s="267"/>
      <c r="E175" s="267"/>
      <c r="F175" s="267"/>
      <c r="G175" s="267"/>
      <c r="H175" s="267"/>
      <c r="I175" s="267"/>
      <c r="J175" s="267"/>
      <c r="K175" s="267"/>
      <c r="L175" s="267"/>
    </row>
    <row r="176" spans="3:12" x14ac:dyDescent="0.2">
      <c r="C176" s="267"/>
      <c r="D176" s="267"/>
      <c r="E176" s="267"/>
      <c r="F176" s="267"/>
      <c r="G176" s="267"/>
      <c r="H176" s="267"/>
      <c r="I176" s="267"/>
      <c r="J176" s="267"/>
      <c r="K176" s="267"/>
      <c r="L176" s="267"/>
    </row>
    <row r="177" spans="3:12" x14ac:dyDescent="0.2">
      <c r="C177" s="267"/>
      <c r="D177" s="267"/>
      <c r="E177" s="267"/>
      <c r="F177" s="267"/>
      <c r="G177" s="267"/>
      <c r="H177" s="267"/>
      <c r="I177" s="267"/>
      <c r="J177" s="267"/>
      <c r="K177" s="267"/>
      <c r="L177" s="267"/>
    </row>
    <row r="178" spans="3:12" x14ac:dyDescent="0.2">
      <c r="C178" s="267"/>
      <c r="D178" s="267"/>
      <c r="E178" s="267"/>
      <c r="F178" s="267"/>
      <c r="G178" s="267"/>
      <c r="H178" s="267"/>
      <c r="I178" s="267"/>
      <c r="J178" s="267"/>
      <c r="K178" s="267"/>
      <c r="L178" s="267"/>
    </row>
    <row r="179" spans="3:12" x14ac:dyDescent="0.2">
      <c r="C179" s="267"/>
      <c r="D179" s="267"/>
      <c r="E179" s="267"/>
      <c r="F179" s="267"/>
      <c r="G179" s="267"/>
      <c r="H179" s="267"/>
      <c r="I179" s="267"/>
      <c r="J179" s="267"/>
      <c r="K179" s="267"/>
      <c r="L179" s="267"/>
    </row>
    <row r="180" spans="3:12" x14ac:dyDescent="0.2">
      <c r="C180" s="267"/>
      <c r="D180" s="267"/>
      <c r="E180" s="267"/>
      <c r="F180" s="267"/>
      <c r="G180" s="267"/>
      <c r="H180" s="267"/>
      <c r="I180" s="267"/>
      <c r="J180" s="267"/>
      <c r="K180" s="267"/>
      <c r="L180" s="267"/>
    </row>
    <row r="181" spans="3:12" x14ac:dyDescent="0.2">
      <c r="C181" s="267"/>
      <c r="D181" s="267"/>
      <c r="E181" s="267"/>
      <c r="F181" s="267"/>
      <c r="G181" s="267"/>
      <c r="H181" s="267"/>
      <c r="I181" s="267"/>
      <c r="J181" s="267"/>
      <c r="K181" s="267"/>
      <c r="L181" s="267"/>
    </row>
    <row r="182" spans="3:12" x14ac:dyDescent="0.2">
      <c r="C182" s="267"/>
      <c r="D182" s="267"/>
      <c r="E182" s="267"/>
      <c r="F182" s="267"/>
      <c r="G182" s="267"/>
      <c r="H182" s="267"/>
      <c r="I182" s="267"/>
      <c r="J182" s="267"/>
      <c r="K182" s="267"/>
      <c r="L182" s="267"/>
    </row>
    <row r="183" spans="3:12" x14ac:dyDescent="0.2">
      <c r="C183" s="267"/>
      <c r="D183" s="267"/>
      <c r="E183" s="267"/>
      <c r="F183" s="267"/>
      <c r="G183" s="267"/>
      <c r="H183" s="267"/>
      <c r="I183" s="267"/>
      <c r="J183" s="267"/>
      <c r="K183" s="267"/>
      <c r="L183" s="267"/>
    </row>
    <row r="184" spans="3:12" x14ac:dyDescent="0.2">
      <c r="C184" s="267"/>
      <c r="D184" s="267"/>
      <c r="E184" s="267"/>
      <c r="F184" s="267"/>
      <c r="G184" s="267"/>
      <c r="H184" s="267"/>
      <c r="I184" s="267"/>
      <c r="J184" s="267"/>
      <c r="K184" s="267"/>
      <c r="L184" s="267"/>
    </row>
    <row r="185" spans="3:12" x14ac:dyDescent="0.2">
      <c r="C185" s="267"/>
      <c r="D185" s="267"/>
      <c r="E185" s="267"/>
      <c r="F185" s="267"/>
      <c r="G185" s="267"/>
      <c r="H185" s="267"/>
      <c r="I185" s="267"/>
      <c r="J185" s="267"/>
      <c r="K185" s="267"/>
      <c r="L185" s="267"/>
    </row>
    <row r="186" spans="3:12" x14ac:dyDescent="0.2">
      <c r="C186" s="267"/>
      <c r="D186" s="267"/>
      <c r="E186" s="267"/>
      <c r="F186" s="267"/>
      <c r="G186" s="267"/>
      <c r="H186" s="267"/>
      <c r="I186" s="267"/>
      <c r="J186" s="267"/>
      <c r="K186" s="267"/>
      <c r="L186" s="267"/>
    </row>
    <row r="187" spans="3:12" x14ac:dyDescent="0.2">
      <c r="C187" s="267"/>
      <c r="D187" s="267"/>
      <c r="E187" s="267"/>
      <c r="F187" s="267"/>
      <c r="G187" s="267"/>
      <c r="H187" s="267"/>
      <c r="I187" s="267"/>
      <c r="J187" s="267"/>
      <c r="K187" s="267"/>
      <c r="L187" s="267"/>
    </row>
    <row r="188" spans="3:12" x14ac:dyDescent="0.2">
      <c r="C188" s="267"/>
      <c r="D188" s="267"/>
      <c r="E188" s="267"/>
      <c r="F188" s="267"/>
      <c r="G188" s="267"/>
      <c r="H188" s="267"/>
      <c r="I188" s="267"/>
      <c r="J188" s="267"/>
      <c r="K188" s="267"/>
      <c r="L188" s="267"/>
    </row>
    <row r="189" spans="3:12" x14ac:dyDescent="0.2">
      <c r="C189" s="267"/>
      <c r="D189" s="267"/>
      <c r="E189" s="267"/>
      <c r="F189" s="267"/>
      <c r="G189" s="267"/>
      <c r="H189" s="267"/>
      <c r="I189" s="267"/>
      <c r="J189" s="267"/>
      <c r="K189" s="267"/>
      <c r="L189" s="267"/>
    </row>
    <row r="190" spans="3:12" x14ac:dyDescent="0.2">
      <c r="C190" s="267"/>
      <c r="D190" s="267"/>
      <c r="E190" s="267"/>
      <c r="F190" s="267"/>
      <c r="G190" s="267"/>
      <c r="H190" s="267"/>
      <c r="I190" s="267"/>
      <c r="J190" s="267"/>
      <c r="K190" s="267"/>
      <c r="L190" s="267"/>
    </row>
    <row r="191" spans="3:12" x14ac:dyDescent="0.2">
      <c r="C191" s="267"/>
      <c r="D191" s="267"/>
      <c r="E191" s="267"/>
      <c r="F191" s="267"/>
      <c r="G191" s="267"/>
      <c r="H191" s="267"/>
      <c r="I191" s="267"/>
      <c r="J191" s="267"/>
      <c r="K191" s="267"/>
      <c r="L191" s="267"/>
    </row>
    <row r="192" spans="3:12" x14ac:dyDescent="0.2">
      <c r="C192" s="267"/>
      <c r="D192" s="267"/>
      <c r="E192" s="267"/>
      <c r="F192" s="267"/>
      <c r="G192" s="267"/>
      <c r="H192" s="267"/>
      <c r="I192" s="267"/>
      <c r="J192" s="267"/>
      <c r="K192" s="267"/>
      <c r="L192" s="267"/>
    </row>
    <row r="193" spans="3:12" x14ac:dyDescent="0.2">
      <c r="C193" s="267"/>
      <c r="D193" s="267"/>
      <c r="E193" s="267"/>
      <c r="F193" s="267"/>
      <c r="G193" s="267"/>
      <c r="H193" s="267"/>
      <c r="I193" s="267"/>
      <c r="J193" s="267"/>
      <c r="K193" s="267"/>
      <c r="L193" s="267"/>
    </row>
    <row r="194" spans="3:12" x14ac:dyDescent="0.2">
      <c r="C194" s="267"/>
      <c r="D194" s="267"/>
      <c r="E194" s="267"/>
      <c r="F194" s="267"/>
      <c r="G194" s="267"/>
      <c r="H194" s="267"/>
      <c r="I194" s="267"/>
      <c r="J194" s="267"/>
      <c r="K194" s="267"/>
      <c r="L194" s="267"/>
    </row>
    <row r="195" spans="3:12" x14ac:dyDescent="0.2">
      <c r="C195" s="267"/>
      <c r="D195" s="267"/>
      <c r="E195" s="267"/>
      <c r="F195" s="267"/>
      <c r="G195" s="267"/>
      <c r="H195" s="267"/>
      <c r="I195" s="267"/>
      <c r="J195" s="267"/>
      <c r="K195" s="267"/>
      <c r="L195" s="267"/>
    </row>
    <row r="196" spans="3:12" x14ac:dyDescent="0.2">
      <c r="C196" s="267"/>
      <c r="D196" s="267"/>
      <c r="E196" s="267"/>
      <c r="F196" s="267"/>
      <c r="G196" s="267"/>
      <c r="H196" s="267"/>
      <c r="I196" s="267"/>
      <c r="J196" s="267"/>
      <c r="K196" s="267"/>
      <c r="L196" s="267"/>
    </row>
    <row r="197" spans="3:12" x14ac:dyDescent="0.2">
      <c r="C197" s="267"/>
      <c r="D197" s="267"/>
      <c r="E197" s="267"/>
      <c r="F197" s="267"/>
      <c r="G197" s="267"/>
      <c r="H197" s="267"/>
      <c r="I197" s="267"/>
      <c r="J197" s="267"/>
      <c r="K197" s="267"/>
      <c r="L197" s="267"/>
    </row>
    <row r="198" spans="3:12" x14ac:dyDescent="0.2">
      <c r="C198" s="267"/>
      <c r="D198" s="267"/>
      <c r="E198" s="267"/>
      <c r="F198" s="267"/>
      <c r="G198" s="267"/>
      <c r="H198" s="267"/>
      <c r="I198" s="267"/>
      <c r="J198" s="267"/>
      <c r="K198" s="267"/>
      <c r="L198" s="267"/>
    </row>
    <row r="199" spans="3:12" x14ac:dyDescent="0.2">
      <c r="C199" s="267"/>
      <c r="D199" s="267"/>
      <c r="E199" s="267"/>
      <c r="F199" s="267"/>
      <c r="G199" s="267"/>
      <c r="H199" s="267"/>
      <c r="I199" s="267"/>
      <c r="J199" s="267"/>
      <c r="K199" s="267"/>
      <c r="L199" s="267"/>
    </row>
    <row r="200" spans="3:12" x14ac:dyDescent="0.2">
      <c r="C200" s="267"/>
      <c r="D200" s="267"/>
      <c r="E200" s="267"/>
      <c r="F200" s="267"/>
      <c r="G200" s="267"/>
      <c r="H200" s="267"/>
      <c r="I200" s="267"/>
      <c r="J200" s="267"/>
      <c r="K200" s="267"/>
      <c r="L200" s="267"/>
    </row>
    <row r="201" spans="3:12" x14ac:dyDescent="0.2">
      <c r="C201" s="267"/>
      <c r="D201" s="267"/>
      <c r="E201" s="267"/>
      <c r="F201" s="267"/>
      <c r="G201" s="267"/>
      <c r="H201" s="267"/>
      <c r="I201" s="267"/>
      <c r="J201" s="267"/>
      <c r="K201" s="267"/>
      <c r="L201" s="267"/>
    </row>
    <row r="202" spans="3:12" x14ac:dyDescent="0.2">
      <c r="C202" s="267"/>
      <c r="D202" s="267"/>
      <c r="E202" s="267"/>
      <c r="F202" s="267"/>
      <c r="G202" s="267"/>
      <c r="H202" s="267"/>
      <c r="I202" s="267"/>
      <c r="J202" s="267"/>
      <c r="K202" s="267"/>
      <c r="L202" s="267"/>
    </row>
    <row r="203" spans="3:12" x14ac:dyDescent="0.2">
      <c r="C203" s="267"/>
      <c r="D203" s="267"/>
      <c r="E203" s="267"/>
      <c r="F203" s="267"/>
      <c r="G203" s="267"/>
      <c r="H203" s="267"/>
      <c r="I203" s="267"/>
      <c r="J203" s="267"/>
      <c r="K203" s="267"/>
      <c r="L203" s="267"/>
    </row>
    <row r="204" spans="3:12" x14ac:dyDescent="0.2">
      <c r="C204" s="267"/>
      <c r="D204" s="267"/>
      <c r="E204" s="267"/>
      <c r="F204" s="267"/>
      <c r="G204" s="267"/>
      <c r="H204" s="267"/>
      <c r="I204" s="267"/>
      <c r="J204" s="267"/>
      <c r="K204" s="267"/>
      <c r="L204" s="267"/>
    </row>
    <row r="205" spans="3:12" x14ac:dyDescent="0.2">
      <c r="C205" s="267"/>
      <c r="D205" s="267"/>
      <c r="E205" s="267"/>
      <c r="F205" s="267"/>
      <c r="G205" s="267"/>
      <c r="H205" s="267"/>
      <c r="I205" s="267"/>
      <c r="J205" s="267"/>
      <c r="K205" s="267"/>
      <c r="L205" s="267"/>
    </row>
    <row r="206" spans="3:12" x14ac:dyDescent="0.2">
      <c r="C206" s="267"/>
      <c r="D206" s="267"/>
      <c r="E206" s="267"/>
      <c r="F206" s="267"/>
      <c r="G206" s="267"/>
      <c r="H206" s="267"/>
      <c r="I206" s="267"/>
      <c r="J206" s="267"/>
      <c r="K206" s="267"/>
      <c r="L206" s="267"/>
    </row>
    <row r="207" spans="3:12" x14ac:dyDescent="0.2">
      <c r="C207" s="267"/>
      <c r="D207" s="267"/>
      <c r="E207" s="267"/>
      <c r="F207" s="267"/>
      <c r="G207" s="267"/>
      <c r="H207" s="267"/>
      <c r="I207" s="267"/>
      <c r="J207" s="267"/>
      <c r="K207" s="267"/>
      <c r="L207" s="267"/>
    </row>
    <row r="208" spans="3:12" x14ac:dyDescent="0.2">
      <c r="C208" s="267"/>
      <c r="D208" s="267"/>
      <c r="E208" s="267"/>
      <c r="F208" s="267"/>
      <c r="G208" s="267"/>
      <c r="H208" s="267"/>
      <c r="I208" s="267"/>
      <c r="J208" s="267"/>
      <c r="K208" s="267"/>
      <c r="L208" s="267"/>
    </row>
    <row r="209" spans="3:12" x14ac:dyDescent="0.2">
      <c r="C209" s="267"/>
      <c r="D209" s="267"/>
      <c r="E209" s="267"/>
      <c r="F209" s="267"/>
      <c r="G209" s="267"/>
      <c r="H209" s="267"/>
      <c r="I209" s="267"/>
      <c r="J209" s="267"/>
      <c r="K209" s="267"/>
      <c r="L209" s="267"/>
    </row>
    <row r="210" spans="3:12" x14ac:dyDescent="0.2">
      <c r="C210" s="267"/>
      <c r="D210" s="267"/>
      <c r="E210" s="267"/>
      <c r="F210" s="267"/>
      <c r="G210" s="267"/>
      <c r="H210" s="267"/>
      <c r="I210" s="267"/>
      <c r="J210" s="267"/>
      <c r="K210" s="267"/>
      <c r="L210" s="267"/>
    </row>
    <row r="211" spans="3:12" x14ac:dyDescent="0.2">
      <c r="C211" s="267"/>
      <c r="D211" s="267"/>
      <c r="E211" s="267"/>
      <c r="F211" s="267"/>
      <c r="G211" s="267"/>
      <c r="H211" s="267"/>
      <c r="I211" s="267"/>
      <c r="J211" s="267"/>
      <c r="K211" s="267"/>
      <c r="L211" s="267"/>
    </row>
    <row r="212" spans="3:12" x14ac:dyDescent="0.2">
      <c r="C212" s="267"/>
      <c r="D212" s="267"/>
      <c r="E212" s="267"/>
      <c r="F212" s="267"/>
      <c r="G212" s="267"/>
      <c r="H212" s="267"/>
      <c r="I212" s="267"/>
      <c r="J212" s="267"/>
      <c r="K212" s="267"/>
      <c r="L212" s="267"/>
    </row>
    <row r="213" spans="3:12" x14ac:dyDescent="0.2">
      <c r="C213" s="267"/>
      <c r="D213" s="267"/>
      <c r="E213" s="267"/>
      <c r="F213" s="267"/>
      <c r="G213" s="267"/>
      <c r="H213" s="267"/>
      <c r="I213" s="267"/>
      <c r="J213" s="267"/>
      <c r="K213" s="267"/>
      <c r="L213" s="267"/>
    </row>
    <row r="214" spans="3:12" x14ac:dyDescent="0.2">
      <c r="C214" s="267"/>
      <c r="D214" s="267"/>
      <c r="E214" s="267"/>
      <c r="F214" s="267"/>
      <c r="G214" s="267"/>
      <c r="H214" s="267"/>
      <c r="I214" s="267"/>
      <c r="J214" s="267"/>
      <c r="K214" s="267"/>
      <c r="L214" s="267"/>
    </row>
    <row r="215" spans="3:12" x14ac:dyDescent="0.2">
      <c r="C215" s="267"/>
      <c r="D215" s="267"/>
      <c r="E215" s="267"/>
      <c r="F215" s="267"/>
      <c r="G215" s="267"/>
      <c r="H215" s="267"/>
      <c r="I215" s="267"/>
      <c r="J215" s="267"/>
      <c r="K215" s="267"/>
      <c r="L215" s="267"/>
    </row>
    <row r="216" spans="3:12" x14ac:dyDescent="0.2">
      <c r="C216" s="267"/>
      <c r="D216" s="267"/>
      <c r="E216" s="267"/>
      <c r="F216" s="267"/>
      <c r="G216" s="267"/>
      <c r="H216" s="267"/>
      <c r="I216" s="267"/>
      <c r="J216" s="267"/>
      <c r="K216" s="267"/>
      <c r="L216" s="267"/>
    </row>
    <row r="217" spans="3:12" x14ac:dyDescent="0.2">
      <c r="C217" s="267"/>
      <c r="D217" s="267"/>
      <c r="E217" s="267"/>
      <c r="F217" s="267"/>
      <c r="G217" s="267"/>
      <c r="H217" s="267"/>
      <c r="I217" s="267"/>
      <c r="J217" s="267"/>
      <c r="K217" s="267"/>
      <c r="L217" s="267"/>
    </row>
    <row r="218" spans="3:12" x14ac:dyDescent="0.2">
      <c r="C218" s="267"/>
      <c r="D218" s="267"/>
      <c r="E218" s="267"/>
      <c r="F218" s="267"/>
      <c r="G218" s="267"/>
      <c r="H218" s="267"/>
      <c r="I218" s="267"/>
      <c r="J218" s="267"/>
      <c r="K218" s="267"/>
      <c r="L218" s="267"/>
    </row>
    <row r="219" spans="3:12" x14ac:dyDescent="0.2">
      <c r="C219" s="267"/>
      <c r="D219" s="267"/>
      <c r="E219" s="267"/>
      <c r="F219" s="267"/>
      <c r="G219" s="267"/>
      <c r="H219" s="267"/>
      <c r="I219" s="267"/>
      <c r="J219" s="267"/>
      <c r="K219" s="267"/>
      <c r="L219" s="267"/>
    </row>
    <row r="220" spans="3:12" x14ac:dyDescent="0.2">
      <c r="C220" s="267"/>
      <c r="D220" s="267"/>
      <c r="E220" s="267"/>
      <c r="F220" s="267"/>
      <c r="G220" s="267"/>
      <c r="H220" s="267"/>
      <c r="I220" s="267"/>
      <c r="J220" s="267"/>
      <c r="K220" s="267"/>
      <c r="L220" s="267"/>
    </row>
    <row r="221" spans="3:12" x14ac:dyDescent="0.2">
      <c r="C221" s="267"/>
      <c r="D221" s="267"/>
      <c r="E221" s="267"/>
      <c r="F221" s="267"/>
      <c r="G221" s="267"/>
      <c r="H221" s="267"/>
      <c r="I221" s="267"/>
      <c r="J221" s="267"/>
      <c r="K221" s="267"/>
      <c r="L221" s="267"/>
    </row>
    <row r="222" spans="3:12" x14ac:dyDescent="0.2">
      <c r="C222" s="267"/>
      <c r="D222" s="267"/>
      <c r="E222" s="267"/>
      <c r="F222" s="267"/>
      <c r="G222" s="267"/>
      <c r="H222" s="267"/>
      <c r="I222" s="267"/>
      <c r="J222" s="267"/>
      <c r="K222" s="267"/>
      <c r="L222" s="267"/>
    </row>
    <row r="223" spans="3:12" x14ac:dyDescent="0.2">
      <c r="C223" s="267"/>
      <c r="D223" s="267"/>
      <c r="E223" s="267"/>
      <c r="F223" s="267"/>
      <c r="G223" s="267"/>
      <c r="H223" s="267"/>
      <c r="I223" s="267"/>
      <c r="J223" s="267"/>
      <c r="K223" s="267"/>
      <c r="L223" s="267"/>
    </row>
    <row r="224" spans="3:12" x14ac:dyDescent="0.2">
      <c r="C224" s="267"/>
      <c r="D224" s="267"/>
      <c r="E224" s="267"/>
      <c r="F224" s="267"/>
      <c r="G224" s="267"/>
      <c r="H224" s="267"/>
      <c r="I224" s="267"/>
      <c r="J224" s="267"/>
      <c r="K224" s="267"/>
      <c r="L224" s="267"/>
    </row>
    <row r="225" spans="3:12" x14ac:dyDescent="0.2">
      <c r="C225" s="267"/>
      <c r="D225" s="267"/>
      <c r="E225" s="267"/>
      <c r="F225" s="267"/>
      <c r="G225" s="267"/>
      <c r="H225" s="267"/>
      <c r="I225" s="267"/>
      <c r="J225" s="267"/>
      <c r="K225" s="267"/>
      <c r="L225" s="267"/>
    </row>
    <row r="226" spans="3:12" x14ac:dyDescent="0.2">
      <c r="C226" s="267"/>
      <c r="D226" s="267"/>
      <c r="E226" s="267"/>
      <c r="F226" s="267"/>
      <c r="G226" s="267"/>
      <c r="H226" s="267"/>
      <c r="I226" s="267"/>
      <c r="J226" s="267"/>
      <c r="K226" s="267"/>
      <c r="L226" s="267"/>
    </row>
    <row r="227" spans="3:12" x14ac:dyDescent="0.2">
      <c r="C227" s="267"/>
      <c r="D227" s="267"/>
      <c r="E227" s="267"/>
      <c r="F227" s="267"/>
      <c r="G227" s="267"/>
      <c r="H227" s="267"/>
      <c r="I227" s="267"/>
      <c r="J227" s="267"/>
      <c r="K227" s="267"/>
      <c r="L227" s="267"/>
    </row>
    <row r="228" spans="3:12" x14ac:dyDescent="0.2">
      <c r="C228" s="267"/>
      <c r="D228" s="267"/>
      <c r="E228" s="267"/>
      <c r="F228" s="267"/>
      <c r="G228" s="267"/>
      <c r="H228" s="267"/>
      <c r="I228" s="267"/>
      <c r="J228" s="267"/>
      <c r="K228" s="267"/>
      <c r="L228" s="267"/>
    </row>
    <row r="229" spans="3:12" x14ac:dyDescent="0.2">
      <c r="C229" s="267"/>
      <c r="D229" s="267"/>
      <c r="E229" s="267"/>
      <c r="F229" s="267"/>
      <c r="G229" s="267"/>
      <c r="H229" s="267"/>
      <c r="I229" s="267"/>
      <c r="J229" s="267"/>
      <c r="K229" s="267"/>
      <c r="L229" s="267"/>
    </row>
    <row r="230" spans="3:12" x14ac:dyDescent="0.2">
      <c r="C230" s="267"/>
      <c r="D230" s="267"/>
      <c r="E230" s="267"/>
      <c r="F230" s="267"/>
      <c r="G230" s="267"/>
      <c r="H230" s="267"/>
      <c r="I230" s="267"/>
      <c r="J230" s="267"/>
      <c r="K230" s="267"/>
      <c r="L230" s="267"/>
    </row>
    <row r="231" spans="3:12" x14ac:dyDescent="0.2">
      <c r="C231" s="267"/>
      <c r="D231" s="267"/>
      <c r="E231" s="267"/>
      <c r="F231" s="267"/>
      <c r="G231" s="267"/>
      <c r="H231" s="267"/>
      <c r="I231" s="267"/>
      <c r="J231" s="267"/>
      <c r="K231" s="267"/>
      <c r="L231" s="267"/>
    </row>
    <row r="232" spans="3:12" x14ac:dyDescent="0.2">
      <c r="C232" s="267"/>
      <c r="D232" s="267"/>
      <c r="E232" s="267"/>
      <c r="F232" s="267"/>
      <c r="G232" s="267"/>
      <c r="H232" s="267"/>
      <c r="I232" s="267"/>
      <c r="J232" s="267"/>
      <c r="K232" s="267"/>
      <c r="L232" s="267"/>
    </row>
    <row r="233" spans="3:12" x14ac:dyDescent="0.2">
      <c r="C233" s="267"/>
      <c r="D233" s="267"/>
      <c r="E233" s="267"/>
      <c r="F233" s="267"/>
      <c r="G233" s="267"/>
      <c r="H233" s="267"/>
      <c r="I233" s="267"/>
      <c r="J233" s="267"/>
      <c r="K233" s="267"/>
      <c r="L233" s="267"/>
    </row>
    <row r="234" spans="3:12" x14ac:dyDescent="0.2">
      <c r="C234" s="267"/>
      <c r="D234" s="267"/>
      <c r="E234" s="267"/>
      <c r="F234" s="267"/>
      <c r="G234" s="267"/>
      <c r="H234" s="267"/>
      <c r="I234" s="267"/>
      <c r="J234" s="267"/>
      <c r="K234" s="267"/>
      <c r="L234" s="267"/>
    </row>
    <row r="235" spans="3:12" x14ac:dyDescent="0.2">
      <c r="C235" s="267"/>
      <c r="D235" s="267"/>
      <c r="E235" s="267"/>
      <c r="F235" s="267"/>
      <c r="G235" s="267"/>
      <c r="H235" s="267"/>
      <c r="I235" s="267"/>
      <c r="J235" s="267"/>
      <c r="K235" s="267"/>
      <c r="L235" s="267"/>
    </row>
    <row r="236" spans="3:12" x14ac:dyDescent="0.2">
      <c r="C236" s="267"/>
      <c r="D236" s="267"/>
      <c r="E236" s="267"/>
      <c r="F236" s="267"/>
      <c r="G236" s="267"/>
      <c r="H236" s="267"/>
      <c r="I236" s="267"/>
      <c r="J236" s="267"/>
      <c r="K236" s="267"/>
      <c r="L236" s="267"/>
    </row>
    <row r="237" spans="3:12" x14ac:dyDescent="0.2">
      <c r="C237" s="267"/>
      <c r="D237" s="267"/>
      <c r="E237" s="267"/>
      <c r="F237" s="267"/>
      <c r="G237" s="267"/>
      <c r="H237" s="267"/>
      <c r="I237" s="267"/>
      <c r="J237" s="267"/>
      <c r="K237" s="267"/>
      <c r="L237" s="267"/>
    </row>
    <row r="238" spans="3:12" x14ac:dyDescent="0.2">
      <c r="C238" s="267"/>
      <c r="D238" s="267"/>
      <c r="E238" s="267"/>
      <c r="F238" s="267"/>
      <c r="G238" s="267"/>
      <c r="H238" s="267"/>
      <c r="I238" s="267"/>
      <c r="J238" s="267"/>
      <c r="K238" s="267"/>
      <c r="L238" s="267"/>
    </row>
    <row r="239" spans="3:12" x14ac:dyDescent="0.2">
      <c r="C239" s="267"/>
      <c r="D239" s="267"/>
      <c r="E239" s="267"/>
      <c r="F239" s="267"/>
      <c r="G239" s="267"/>
      <c r="H239" s="267"/>
      <c r="I239" s="267"/>
      <c r="J239" s="267"/>
      <c r="K239" s="267"/>
      <c r="L239" s="267"/>
    </row>
    <row r="240" spans="3:12" x14ac:dyDescent="0.2">
      <c r="C240" s="267"/>
      <c r="D240" s="267"/>
      <c r="E240" s="267"/>
      <c r="F240" s="267"/>
      <c r="G240" s="267"/>
      <c r="H240" s="267"/>
      <c r="I240" s="267"/>
      <c r="J240" s="267"/>
      <c r="K240" s="267"/>
      <c r="L240" s="267"/>
    </row>
    <row r="241" spans="3:12" x14ac:dyDescent="0.2">
      <c r="C241" s="267"/>
      <c r="D241" s="267"/>
      <c r="E241" s="267"/>
      <c r="F241" s="267"/>
      <c r="G241" s="267"/>
      <c r="H241" s="267"/>
      <c r="I241" s="267"/>
      <c r="J241" s="267"/>
      <c r="K241" s="267"/>
      <c r="L241" s="267"/>
    </row>
    <row r="242" spans="3:12" x14ac:dyDescent="0.2">
      <c r="C242" s="267"/>
      <c r="D242" s="267"/>
      <c r="E242" s="267"/>
      <c r="F242" s="267"/>
      <c r="G242" s="267"/>
      <c r="H242" s="267"/>
      <c r="I242" s="267"/>
      <c r="J242" s="267"/>
      <c r="K242" s="267"/>
      <c r="L242" s="267"/>
    </row>
    <row r="243" spans="3:12" x14ac:dyDescent="0.2">
      <c r="C243" s="267"/>
      <c r="D243" s="267"/>
      <c r="E243" s="267"/>
      <c r="F243" s="267"/>
      <c r="G243" s="267"/>
      <c r="H243" s="267"/>
      <c r="I243" s="267"/>
      <c r="J243" s="267"/>
      <c r="K243" s="267"/>
      <c r="L243" s="267"/>
    </row>
    <row r="244" spans="3:12" x14ac:dyDescent="0.2">
      <c r="C244" s="267"/>
      <c r="D244" s="267"/>
      <c r="E244" s="267"/>
      <c r="F244" s="267"/>
      <c r="G244" s="267"/>
      <c r="H244" s="267"/>
      <c r="I244" s="267"/>
      <c r="J244" s="267"/>
      <c r="K244" s="267"/>
      <c r="L244" s="267"/>
    </row>
    <row r="245" spans="3:12" x14ac:dyDescent="0.2">
      <c r="C245" s="267"/>
      <c r="D245" s="267"/>
      <c r="E245" s="267"/>
      <c r="F245" s="267"/>
      <c r="G245" s="267"/>
      <c r="H245" s="267"/>
      <c r="I245" s="267"/>
      <c r="J245" s="267"/>
      <c r="K245" s="267"/>
      <c r="L245" s="267"/>
    </row>
    <row r="246" spans="3:12" x14ac:dyDescent="0.2">
      <c r="C246" s="267"/>
      <c r="D246" s="267"/>
      <c r="E246" s="267"/>
      <c r="F246" s="267"/>
      <c r="G246" s="267"/>
      <c r="H246" s="267"/>
      <c r="I246" s="267"/>
      <c r="J246" s="267"/>
      <c r="K246" s="267"/>
      <c r="L246" s="267"/>
    </row>
    <row r="247" spans="3:12" x14ac:dyDescent="0.2">
      <c r="C247" s="267"/>
      <c r="D247" s="267"/>
      <c r="E247" s="267"/>
      <c r="F247" s="267"/>
      <c r="G247" s="267"/>
      <c r="H247" s="267"/>
      <c r="I247" s="267"/>
      <c r="J247" s="267"/>
      <c r="K247" s="267"/>
      <c r="L247" s="267"/>
    </row>
    <row r="248" spans="3:12" x14ac:dyDescent="0.2">
      <c r="C248" s="267"/>
      <c r="D248" s="267"/>
      <c r="E248" s="267"/>
      <c r="F248" s="267"/>
      <c r="G248" s="267"/>
      <c r="H248" s="267"/>
      <c r="I248" s="267"/>
      <c r="J248" s="267"/>
      <c r="K248" s="267"/>
      <c r="L248" s="267"/>
    </row>
    <row r="249" spans="3:12" x14ac:dyDescent="0.2">
      <c r="C249" s="267"/>
      <c r="D249" s="267"/>
      <c r="E249" s="267"/>
      <c r="F249" s="267"/>
      <c r="G249" s="267"/>
      <c r="H249" s="267"/>
      <c r="I249" s="267"/>
      <c r="J249" s="267"/>
      <c r="K249" s="267"/>
      <c r="L249" s="267"/>
    </row>
    <row r="250" spans="3:12" x14ac:dyDescent="0.2">
      <c r="C250" s="267"/>
      <c r="D250" s="267"/>
      <c r="E250" s="267"/>
      <c r="F250" s="267"/>
      <c r="G250" s="267"/>
      <c r="H250" s="267"/>
      <c r="I250" s="267"/>
      <c r="J250" s="267"/>
      <c r="K250" s="267"/>
      <c r="L250" s="267"/>
    </row>
    <row r="251" spans="3:12" x14ac:dyDescent="0.2">
      <c r="C251" s="267"/>
      <c r="D251" s="267"/>
      <c r="E251" s="267"/>
      <c r="F251" s="267"/>
      <c r="G251" s="267"/>
      <c r="H251" s="267"/>
      <c r="I251" s="267"/>
      <c r="J251" s="267"/>
      <c r="K251" s="267"/>
      <c r="L251" s="267"/>
    </row>
    <row r="252" spans="3:12" x14ac:dyDescent="0.2">
      <c r="C252" s="267"/>
      <c r="D252" s="267"/>
      <c r="E252" s="267"/>
      <c r="F252" s="267"/>
      <c r="G252" s="267"/>
      <c r="H252" s="267"/>
      <c r="I252" s="267"/>
      <c r="J252" s="267"/>
      <c r="K252" s="267"/>
      <c r="L252" s="267"/>
    </row>
    <row r="253" spans="3:12" x14ac:dyDescent="0.2">
      <c r="C253" s="267"/>
      <c r="D253" s="267"/>
      <c r="E253" s="267"/>
      <c r="F253" s="267"/>
      <c r="G253" s="267"/>
      <c r="H253" s="267"/>
      <c r="I253" s="267"/>
      <c r="J253" s="267"/>
      <c r="K253" s="267"/>
      <c r="L253" s="267"/>
    </row>
    <row r="254" spans="3:12" x14ac:dyDescent="0.2">
      <c r="C254" s="267"/>
      <c r="D254" s="267"/>
      <c r="E254" s="267"/>
      <c r="F254" s="267"/>
      <c r="G254" s="267"/>
      <c r="H254" s="267"/>
      <c r="I254" s="267"/>
      <c r="J254" s="267"/>
      <c r="K254" s="267"/>
      <c r="L254" s="267"/>
    </row>
    <row r="255" spans="3:12" x14ac:dyDescent="0.2">
      <c r="C255" s="267"/>
      <c r="D255" s="267"/>
      <c r="E255" s="267"/>
      <c r="F255" s="267"/>
      <c r="G255" s="267"/>
      <c r="H255" s="267"/>
      <c r="I255" s="267"/>
      <c r="J255" s="267"/>
      <c r="K255" s="267"/>
      <c r="L255" s="267"/>
    </row>
    <row r="256" spans="3:12" x14ac:dyDescent="0.2">
      <c r="C256" s="267"/>
      <c r="D256" s="267"/>
      <c r="E256" s="267"/>
      <c r="F256" s="267"/>
      <c r="G256" s="267"/>
      <c r="H256" s="267"/>
      <c r="I256" s="267"/>
      <c r="J256" s="267"/>
      <c r="K256" s="267"/>
      <c r="L256" s="267"/>
    </row>
    <row r="257" spans="3:12" x14ac:dyDescent="0.2">
      <c r="C257" s="267"/>
      <c r="D257" s="267"/>
      <c r="E257" s="267"/>
      <c r="F257" s="267"/>
      <c r="G257" s="267"/>
      <c r="H257" s="267"/>
      <c r="I257" s="267"/>
      <c r="J257" s="267"/>
      <c r="K257" s="267"/>
      <c r="L257" s="267"/>
    </row>
    <row r="258" spans="3:12" x14ac:dyDescent="0.2">
      <c r="C258" s="267"/>
      <c r="D258" s="267"/>
      <c r="E258" s="267"/>
      <c r="F258" s="267"/>
      <c r="G258" s="267"/>
      <c r="H258" s="267"/>
      <c r="I258" s="267"/>
      <c r="J258" s="267"/>
      <c r="K258" s="267"/>
      <c r="L258" s="267"/>
    </row>
    <row r="259" spans="3:12" x14ac:dyDescent="0.2">
      <c r="C259" s="267"/>
      <c r="D259" s="267"/>
      <c r="E259" s="267"/>
      <c r="F259" s="267"/>
      <c r="G259" s="267"/>
      <c r="H259" s="267"/>
      <c r="I259" s="267"/>
      <c r="J259" s="267"/>
      <c r="K259" s="267"/>
      <c r="L259" s="267"/>
    </row>
    <row r="260" spans="3:12" x14ac:dyDescent="0.2">
      <c r="C260" s="267"/>
      <c r="D260" s="267"/>
      <c r="E260" s="267"/>
      <c r="F260" s="267"/>
      <c r="G260" s="267"/>
      <c r="H260" s="267"/>
      <c r="I260" s="267"/>
      <c r="J260" s="267"/>
      <c r="K260" s="267"/>
      <c r="L260" s="267"/>
    </row>
    <row r="261" spans="3:12" x14ac:dyDescent="0.2">
      <c r="C261" s="267"/>
      <c r="D261" s="267"/>
      <c r="E261" s="267"/>
      <c r="F261" s="267"/>
      <c r="G261" s="267"/>
      <c r="H261" s="267"/>
      <c r="I261" s="267"/>
      <c r="J261" s="267"/>
      <c r="K261" s="267"/>
      <c r="L261" s="267"/>
    </row>
    <row r="262" spans="3:12" x14ac:dyDescent="0.2">
      <c r="C262" s="267"/>
      <c r="D262" s="267"/>
      <c r="E262" s="267"/>
      <c r="F262" s="267"/>
      <c r="G262" s="267"/>
      <c r="H262" s="267"/>
      <c r="I262" s="267"/>
      <c r="J262" s="267"/>
      <c r="K262" s="267"/>
      <c r="L262" s="267"/>
    </row>
    <row r="263" spans="3:12" x14ac:dyDescent="0.2">
      <c r="C263" s="267"/>
      <c r="D263" s="267"/>
      <c r="E263" s="267"/>
      <c r="F263" s="267"/>
      <c r="G263" s="267"/>
      <c r="H263" s="267"/>
      <c r="I263" s="267"/>
      <c r="J263" s="267"/>
      <c r="K263" s="267"/>
      <c r="L263" s="267"/>
    </row>
    <row r="264" spans="3:12" x14ac:dyDescent="0.2">
      <c r="C264" s="267"/>
      <c r="D264" s="267"/>
      <c r="E264" s="267"/>
      <c r="F264" s="267"/>
      <c r="G264" s="267"/>
      <c r="H264" s="267"/>
      <c r="I264" s="267"/>
      <c r="J264" s="267"/>
      <c r="K264" s="267"/>
      <c r="L264" s="267"/>
    </row>
    <row r="265" spans="3:12" x14ac:dyDescent="0.2">
      <c r="C265" s="267"/>
      <c r="D265" s="267"/>
      <c r="E265" s="267"/>
      <c r="F265" s="267"/>
      <c r="G265" s="267"/>
      <c r="H265" s="267"/>
      <c r="I265" s="267"/>
      <c r="J265" s="267"/>
      <c r="K265" s="267"/>
      <c r="L265" s="267"/>
    </row>
    <row r="266" spans="3:12" x14ac:dyDescent="0.2">
      <c r="C266" s="267"/>
      <c r="D266" s="267"/>
      <c r="E266" s="267"/>
      <c r="F266" s="267"/>
      <c r="G266" s="267"/>
      <c r="H266" s="267"/>
      <c r="I266" s="267"/>
      <c r="J266" s="267"/>
      <c r="K266" s="267"/>
      <c r="L266" s="267"/>
    </row>
    <row r="267" spans="3:12" x14ac:dyDescent="0.2">
      <c r="C267" s="267"/>
      <c r="D267" s="267"/>
      <c r="E267" s="267"/>
      <c r="F267" s="267"/>
      <c r="G267" s="267"/>
      <c r="H267" s="267"/>
      <c r="I267" s="267"/>
      <c r="J267" s="267"/>
      <c r="K267" s="267"/>
      <c r="L267" s="267"/>
    </row>
    <row r="268" spans="3:12" x14ac:dyDescent="0.2">
      <c r="C268" s="267"/>
      <c r="D268" s="267"/>
      <c r="E268" s="267"/>
      <c r="F268" s="267"/>
      <c r="G268" s="267"/>
      <c r="H268" s="267"/>
      <c r="I268" s="267"/>
      <c r="J268" s="267"/>
      <c r="K268" s="267"/>
      <c r="L268" s="267"/>
    </row>
    <row r="269" spans="3:12" x14ac:dyDescent="0.2">
      <c r="C269" s="267"/>
      <c r="D269" s="267"/>
      <c r="E269" s="267"/>
      <c r="F269" s="267"/>
      <c r="G269" s="267"/>
      <c r="H269" s="267"/>
      <c r="I269" s="267"/>
      <c r="J269" s="267"/>
      <c r="K269" s="267"/>
      <c r="L269" s="267"/>
    </row>
    <row r="270" spans="3:12" x14ac:dyDescent="0.2">
      <c r="C270" s="267"/>
      <c r="D270" s="267"/>
      <c r="E270" s="267"/>
      <c r="F270" s="267"/>
      <c r="G270" s="267"/>
      <c r="H270" s="267"/>
      <c r="I270" s="267"/>
      <c r="J270" s="267"/>
      <c r="K270" s="267"/>
      <c r="L270" s="267"/>
    </row>
    <row r="271" spans="3:12" x14ac:dyDescent="0.2">
      <c r="C271" s="267"/>
      <c r="D271" s="267"/>
      <c r="E271" s="267"/>
      <c r="F271" s="267"/>
      <c r="G271" s="267"/>
      <c r="H271" s="267"/>
      <c r="I271" s="267"/>
      <c r="J271" s="267"/>
      <c r="K271" s="267"/>
      <c r="L271" s="267"/>
    </row>
    <row r="272" spans="3:12" x14ac:dyDescent="0.2">
      <c r="C272" s="267"/>
      <c r="D272" s="267"/>
      <c r="E272" s="267"/>
      <c r="F272" s="267"/>
      <c r="G272" s="267"/>
      <c r="H272" s="267"/>
      <c r="I272" s="267"/>
      <c r="J272" s="267"/>
      <c r="K272" s="267"/>
      <c r="L272" s="267"/>
    </row>
    <row r="273" spans="3:12" x14ac:dyDescent="0.2">
      <c r="C273" s="267"/>
      <c r="D273" s="267"/>
      <c r="E273" s="267"/>
      <c r="F273" s="267"/>
      <c r="G273" s="267"/>
      <c r="H273" s="267"/>
      <c r="I273" s="267"/>
      <c r="J273" s="267"/>
      <c r="K273" s="267"/>
      <c r="L273" s="267"/>
    </row>
    <row r="274" spans="3:12" x14ac:dyDescent="0.2">
      <c r="C274" s="267"/>
      <c r="D274" s="267"/>
      <c r="E274" s="267"/>
      <c r="F274" s="267"/>
      <c r="G274" s="267"/>
      <c r="H274" s="267"/>
      <c r="I274" s="267"/>
      <c r="J274" s="267"/>
      <c r="K274" s="267"/>
      <c r="L274" s="267"/>
    </row>
    <row r="275" spans="3:12" x14ac:dyDescent="0.2">
      <c r="C275" s="267"/>
      <c r="D275" s="267"/>
      <c r="E275" s="267"/>
      <c r="F275" s="267"/>
      <c r="G275" s="267"/>
      <c r="H275" s="267"/>
      <c r="I275" s="267"/>
      <c r="J275" s="267"/>
      <c r="K275" s="267"/>
      <c r="L275" s="267"/>
    </row>
    <row r="276" spans="3:12" x14ac:dyDescent="0.2">
      <c r="C276" s="267"/>
      <c r="D276" s="267"/>
      <c r="E276" s="267"/>
      <c r="F276" s="267"/>
      <c r="G276" s="267"/>
      <c r="H276" s="267"/>
      <c r="I276" s="267"/>
      <c r="J276" s="267"/>
      <c r="K276" s="267"/>
      <c r="L276" s="267"/>
    </row>
    <row r="277" spans="3:12" x14ac:dyDescent="0.2">
      <c r="C277" s="267"/>
      <c r="D277" s="267"/>
      <c r="E277" s="267"/>
      <c r="F277" s="267"/>
      <c r="G277" s="267"/>
      <c r="H277" s="267"/>
      <c r="I277" s="267"/>
      <c r="J277" s="267"/>
      <c r="K277" s="267"/>
      <c r="L277" s="267"/>
    </row>
    <row r="278" spans="3:12" x14ac:dyDescent="0.2">
      <c r="C278" s="267"/>
      <c r="D278" s="267"/>
      <c r="E278" s="267"/>
      <c r="F278" s="267"/>
      <c r="G278" s="267"/>
      <c r="H278" s="267"/>
      <c r="I278" s="267"/>
      <c r="J278" s="267"/>
      <c r="K278" s="267"/>
      <c r="L278" s="267"/>
    </row>
    <row r="279" spans="3:12" x14ac:dyDescent="0.2">
      <c r="C279" s="267"/>
      <c r="D279" s="267"/>
      <c r="E279" s="267"/>
      <c r="F279" s="267"/>
      <c r="G279" s="267"/>
      <c r="H279" s="267"/>
      <c r="I279" s="267"/>
      <c r="J279" s="267"/>
      <c r="K279" s="267"/>
      <c r="L279" s="267"/>
    </row>
    <row r="280" spans="3:12" x14ac:dyDescent="0.2">
      <c r="C280" s="267"/>
      <c r="D280" s="267"/>
      <c r="E280" s="267"/>
      <c r="F280" s="267"/>
      <c r="G280" s="267"/>
      <c r="H280" s="267"/>
      <c r="I280" s="267"/>
      <c r="J280" s="267"/>
      <c r="K280" s="267"/>
      <c r="L280" s="267"/>
    </row>
    <row r="281" spans="3:12" x14ac:dyDescent="0.2">
      <c r="C281" s="267"/>
      <c r="D281" s="267"/>
      <c r="E281" s="267"/>
      <c r="F281" s="267"/>
      <c r="G281" s="267"/>
      <c r="H281" s="267"/>
      <c r="I281" s="267"/>
      <c r="J281" s="267"/>
      <c r="K281" s="267"/>
      <c r="L281" s="267"/>
    </row>
    <row r="282" spans="3:12" x14ac:dyDescent="0.2">
      <c r="C282" s="267"/>
      <c r="D282" s="267"/>
      <c r="E282" s="267"/>
      <c r="F282" s="267"/>
      <c r="G282" s="267"/>
      <c r="H282" s="267"/>
      <c r="I282" s="267"/>
      <c r="J282" s="267"/>
      <c r="K282" s="267"/>
      <c r="L282" s="267"/>
    </row>
    <row r="283" spans="3:12" x14ac:dyDescent="0.2">
      <c r="C283" s="267"/>
      <c r="D283" s="267"/>
      <c r="E283" s="267"/>
      <c r="F283" s="267"/>
      <c r="G283" s="267"/>
      <c r="H283" s="267"/>
      <c r="I283" s="267"/>
      <c r="J283" s="267"/>
      <c r="K283" s="267"/>
      <c r="L283" s="267"/>
    </row>
    <row r="284" spans="3:12" x14ac:dyDescent="0.2">
      <c r="C284" s="267"/>
      <c r="D284" s="267"/>
      <c r="E284" s="267"/>
      <c r="F284" s="267"/>
      <c r="G284" s="267"/>
      <c r="H284" s="267"/>
      <c r="I284" s="267"/>
      <c r="J284" s="267"/>
      <c r="K284" s="267"/>
      <c r="L284" s="267"/>
    </row>
    <row r="285" spans="3:12" x14ac:dyDescent="0.2">
      <c r="C285" s="267"/>
      <c r="D285" s="267"/>
      <c r="E285" s="267"/>
      <c r="F285" s="267"/>
      <c r="G285" s="267"/>
      <c r="H285" s="267"/>
      <c r="I285" s="267"/>
      <c r="J285" s="267"/>
      <c r="K285" s="267"/>
      <c r="L285" s="267"/>
    </row>
    <row r="286" spans="3:12" x14ac:dyDescent="0.2">
      <c r="C286" s="267"/>
      <c r="D286" s="267"/>
      <c r="E286" s="267"/>
      <c r="F286" s="267"/>
      <c r="G286" s="267"/>
      <c r="H286" s="267"/>
      <c r="I286" s="267"/>
      <c r="J286" s="267"/>
      <c r="K286" s="267"/>
      <c r="L286" s="267"/>
    </row>
    <row r="287" spans="3:12" x14ac:dyDescent="0.2">
      <c r="C287" s="267"/>
      <c r="D287" s="267"/>
      <c r="E287" s="267"/>
      <c r="F287" s="267"/>
      <c r="G287" s="267"/>
      <c r="H287" s="267"/>
      <c r="I287" s="267"/>
      <c r="J287" s="267"/>
      <c r="K287" s="267"/>
      <c r="L287" s="267"/>
    </row>
    <row r="288" spans="3:12" x14ac:dyDescent="0.2">
      <c r="C288" s="267"/>
      <c r="D288" s="267"/>
      <c r="E288" s="267"/>
      <c r="F288" s="267"/>
      <c r="G288" s="267"/>
      <c r="H288" s="267"/>
      <c r="I288" s="267"/>
      <c r="J288" s="267"/>
      <c r="K288" s="267"/>
      <c r="L288" s="267"/>
    </row>
    <row r="289" spans="3:12" x14ac:dyDescent="0.2">
      <c r="C289" s="267"/>
      <c r="D289" s="267"/>
      <c r="E289" s="267"/>
      <c r="F289" s="267"/>
      <c r="G289" s="267"/>
      <c r="H289" s="267"/>
      <c r="I289" s="267"/>
      <c r="J289" s="267"/>
      <c r="K289" s="267"/>
      <c r="L289" s="267"/>
    </row>
    <row r="290" spans="3:12" x14ac:dyDescent="0.2">
      <c r="C290" s="267"/>
      <c r="D290" s="267"/>
      <c r="E290" s="267"/>
      <c r="F290" s="267"/>
      <c r="G290" s="267"/>
      <c r="H290" s="267"/>
      <c r="I290" s="267"/>
      <c r="J290" s="267"/>
      <c r="K290" s="267"/>
      <c r="L290" s="267"/>
    </row>
    <row r="291" spans="3:12" x14ac:dyDescent="0.2">
      <c r="C291" s="267"/>
      <c r="D291" s="267"/>
      <c r="E291" s="267"/>
      <c r="F291" s="267"/>
      <c r="G291" s="267"/>
      <c r="H291" s="267"/>
      <c r="I291" s="267"/>
      <c r="J291" s="267"/>
      <c r="K291" s="267"/>
      <c r="L291" s="267"/>
    </row>
    <row r="292" spans="3:12" x14ac:dyDescent="0.2">
      <c r="C292" s="267"/>
      <c r="D292" s="267"/>
      <c r="E292" s="267"/>
      <c r="F292" s="267"/>
      <c r="G292" s="267"/>
      <c r="H292" s="267"/>
      <c r="I292" s="267"/>
      <c r="J292" s="267"/>
      <c r="K292" s="267"/>
      <c r="L292" s="267"/>
    </row>
    <row r="293" spans="3:12" x14ac:dyDescent="0.2">
      <c r="C293" s="267"/>
      <c r="D293" s="267"/>
      <c r="E293" s="267"/>
      <c r="F293" s="267"/>
      <c r="G293" s="267"/>
      <c r="H293" s="267"/>
      <c r="I293" s="267"/>
      <c r="J293" s="267"/>
      <c r="K293" s="267"/>
      <c r="L293" s="267"/>
    </row>
    <row r="294" spans="3:12" x14ac:dyDescent="0.2">
      <c r="C294" s="267"/>
      <c r="D294" s="267"/>
      <c r="E294" s="267"/>
      <c r="F294" s="267"/>
      <c r="G294" s="267"/>
      <c r="H294" s="267"/>
      <c r="I294" s="267"/>
      <c r="J294" s="267"/>
      <c r="K294" s="267"/>
      <c r="L294" s="267"/>
    </row>
    <row r="295" spans="3:12" x14ac:dyDescent="0.2">
      <c r="C295" s="267"/>
      <c r="D295" s="267"/>
      <c r="E295" s="267"/>
      <c r="F295" s="267"/>
      <c r="G295" s="267"/>
      <c r="H295" s="267"/>
      <c r="I295" s="267"/>
      <c r="J295" s="267"/>
      <c r="K295" s="267"/>
      <c r="L295" s="267"/>
    </row>
    <row r="296" spans="3:12" x14ac:dyDescent="0.2">
      <c r="C296" s="267"/>
      <c r="D296" s="267"/>
      <c r="E296" s="267"/>
      <c r="F296" s="267"/>
      <c r="G296" s="267"/>
      <c r="H296" s="267"/>
      <c r="I296" s="267"/>
      <c r="J296" s="267"/>
      <c r="K296" s="267"/>
      <c r="L296" s="267"/>
    </row>
    <row r="297" spans="3:12" x14ac:dyDescent="0.2">
      <c r="C297" s="267"/>
      <c r="D297" s="267"/>
      <c r="E297" s="267"/>
      <c r="F297" s="267"/>
      <c r="G297" s="267"/>
      <c r="H297" s="267"/>
      <c r="I297" s="267"/>
      <c r="J297" s="267"/>
      <c r="K297" s="267"/>
      <c r="L297" s="267"/>
    </row>
    <row r="298" spans="3:12" x14ac:dyDescent="0.2">
      <c r="C298" s="267"/>
      <c r="D298" s="267"/>
      <c r="E298" s="267"/>
      <c r="F298" s="267"/>
      <c r="G298" s="267"/>
      <c r="H298" s="267"/>
      <c r="I298" s="267"/>
      <c r="J298" s="267"/>
      <c r="K298" s="267"/>
      <c r="L298" s="267"/>
    </row>
    <row r="299" spans="3:12" x14ac:dyDescent="0.2">
      <c r="C299" s="267"/>
      <c r="D299" s="267"/>
      <c r="E299" s="267"/>
      <c r="F299" s="267"/>
      <c r="G299" s="267"/>
      <c r="H299" s="267"/>
      <c r="I299" s="267"/>
      <c r="J299" s="267"/>
      <c r="K299" s="267"/>
      <c r="L299" s="267"/>
    </row>
    <row r="300" spans="3:12" x14ac:dyDescent="0.2">
      <c r="C300" s="267"/>
      <c r="D300" s="267"/>
      <c r="E300" s="267"/>
      <c r="F300" s="267"/>
      <c r="G300" s="267"/>
      <c r="H300" s="267"/>
      <c r="I300" s="267"/>
      <c r="J300" s="267"/>
      <c r="K300" s="267"/>
      <c r="L300" s="267"/>
    </row>
    <row r="301" spans="3:12" x14ac:dyDescent="0.2">
      <c r="C301" s="267"/>
      <c r="D301" s="267"/>
      <c r="E301" s="267"/>
      <c r="F301" s="267"/>
      <c r="G301" s="267"/>
      <c r="H301" s="267"/>
      <c r="I301" s="267"/>
      <c r="J301" s="267"/>
      <c r="K301" s="267"/>
      <c r="L301" s="267"/>
    </row>
    <row r="302" spans="3:12" x14ac:dyDescent="0.2">
      <c r="C302" s="267"/>
      <c r="D302" s="267"/>
      <c r="E302" s="267"/>
      <c r="F302" s="267"/>
      <c r="G302" s="267"/>
      <c r="H302" s="267"/>
      <c r="I302" s="267"/>
      <c r="J302" s="267"/>
      <c r="K302" s="267"/>
      <c r="L302" s="267"/>
    </row>
    <row r="303" spans="3:12" x14ac:dyDescent="0.2">
      <c r="C303" s="267"/>
      <c r="D303" s="267"/>
      <c r="E303" s="267"/>
      <c r="F303" s="267"/>
      <c r="G303" s="267"/>
      <c r="H303" s="267"/>
      <c r="I303" s="267"/>
      <c r="J303" s="267"/>
      <c r="K303" s="267"/>
      <c r="L303" s="267"/>
    </row>
    <row r="304" spans="3:12" x14ac:dyDescent="0.2">
      <c r="C304" s="267"/>
      <c r="D304" s="267"/>
      <c r="E304" s="267"/>
      <c r="F304" s="267"/>
      <c r="G304" s="267"/>
      <c r="H304" s="267"/>
      <c r="I304" s="267"/>
      <c r="J304" s="267"/>
      <c r="K304" s="267"/>
      <c r="L304" s="267"/>
    </row>
    <row r="305" spans="3:12" x14ac:dyDescent="0.2">
      <c r="C305" s="267"/>
      <c r="D305" s="267"/>
      <c r="E305" s="267"/>
      <c r="F305" s="267"/>
      <c r="G305" s="267"/>
      <c r="H305" s="267"/>
      <c r="I305" s="267"/>
      <c r="J305" s="267"/>
      <c r="K305" s="267"/>
      <c r="L305" s="267"/>
    </row>
    <row r="306" spans="3:12" x14ac:dyDescent="0.2">
      <c r="C306" s="267"/>
      <c r="D306" s="267"/>
      <c r="E306" s="267"/>
      <c r="F306" s="267"/>
      <c r="G306" s="267"/>
      <c r="H306" s="267"/>
      <c r="I306" s="267"/>
      <c r="J306" s="267"/>
      <c r="K306" s="267"/>
      <c r="L306" s="267"/>
    </row>
    <row r="307" spans="3:12" x14ac:dyDescent="0.2">
      <c r="C307" s="267"/>
      <c r="D307" s="267"/>
      <c r="E307" s="267"/>
      <c r="F307" s="267"/>
      <c r="G307" s="267"/>
      <c r="H307" s="267"/>
      <c r="I307" s="267"/>
      <c r="J307" s="267"/>
      <c r="K307" s="267"/>
      <c r="L307" s="267"/>
    </row>
  </sheetData>
  <sheetProtection algorithmName="SHA-512" hashValue="sBSCF/rXzZ2ZXRAwCoaxg98vrmtslbar5qlZ5TM3fAjo+IOV1OOB0bThCD0IbY46mMRaEmNFFaxvoNQev5za5A==" saltValue="I1tCFH/78RLqfMzllFkCBQ==" spinCount="100000" sheet="1" scenarios="1" formatCells="0" formatColumns="0" formatRows="0" insertRows="0" insertHyperlinks="0" deleteColumns="0" deleteRows="0" sort="0" autoFilter="0" pivotTables="0"/>
  <protectedRanges>
    <protectedRange algorithmName="SHA-512" hashValue="0k5L3Cha854ALlSMzgvVrZECl9tZabVVnX/PwtDBJ1okRvhkYzblSrJDOo1sPp9582WpgOEcOaXleGktC02M0A==" saltValue="bHhR88gWt/LDrrP2C1rl0Q==" spinCount="100000" sqref="B53:K118" name="Rango10"/>
    <protectedRange sqref="J8:K10" name="Rango5"/>
    <protectedRange sqref="F8:F9" name="Rango3"/>
    <protectedRange sqref="B14:K47" name="Rango1"/>
    <protectedRange sqref="D8:D10" name="Rango2"/>
    <protectedRange sqref="H8:H10" name="Rango4"/>
    <protectedRange sqref="B49:K49" name="Rango6"/>
    <protectedRange algorithmName="SHA-512" hashValue="xzoSuMvq05bsD4xJtCqJhl0rJGD9feeoSOFG2wcAoyugEqo8b+/1Xcqlha/9dYjJFVjx1bSPKBbya8E4gf0iIA==" saltValue="1PYppfP8LSEktqa1JsS4xg==" spinCount="100000" sqref="A52:L57" name="Rango8"/>
  </protectedRanges>
  <dataConsolidate/>
  <mergeCells count="16">
    <mergeCell ref="B12:K12"/>
    <mergeCell ref="M17:M23"/>
    <mergeCell ref="B49:K49"/>
    <mergeCell ref="B50:K51"/>
    <mergeCell ref="B8:C8"/>
    <mergeCell ref="J8:K8"/>
    <mergeCell ref="B9:C9"/>
    <mergeCell ref="J9:K9"/>
    <mergeCell ref="B10:C10"/>
    <mergeCell ref="J10:K10"/>
    <mergeCell ref="B2:K3"/>
    <mergeCell ref="I5:K5"/>
    <mergeCell ref="B7:D7"/>
    <mergeCell ref="E7:F7"/>
    <mergeCell ref="G7:H7"/>
    <mergeCell ref="I7:K7"/>
  </mergeCells>
  <hyperlinks>
    <hyperlink ref="J9" r:id="rId1"/>
  </hyperlinks>
  <printOptions horizontalCentered="1"/>
  <pageMargins left="0.19685039370078741" right="0.19685039370078741" top="0.19685039370078741" bottom="0" header="0" footer="0"/>
  <pageSetup scale="42" fitToHeight="0" orientation="landscape" r:id="rId2"/>
  <headerFooter alignWithMargins="0">
    <oddHeader>&amp;R&amp;"Arial,Cursiva"&amp;16&amp;U&amp;K00-046Reporte de consulta interna de la Dirección de Tesorería, queda estrictamente prohibido su uso para cualquier otro fin.</oddHeader>
    <oddFooter>&amp;C&amp;16Página &amp;P de &amp;N&amp;R&amp;16G063 F 30 01</oddFooter>
  </headerFooter>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'C:\CONTABILIDAD\2021\ART 36\ARTICULO  36 CUARTO TRIMESTRE\EJER Y DES GASTO\[2. Anexo B. Ejercicio del Gasto (SRFT) 4T2021 PRODEP.xlsx]Hoja1'!#REF!</xm:f>
          </x14:formula1>
          <xm:sqref>D8</xm:sqref>
        </x14:dataValidation>
        <x14:dataValidation type="list" allowBlank="1" showInputMessage="1" showErrorMessage="1">
          <x14:formula1>
            <xm:f>'C:\CONTABILIDAD\2021\ART 36\ARTICULO  36 CUARTO TRIMESTRE\EJER Y DES GASTO\[2. Anexo B. Ejercicio del Gasto (SRFT) 4T2021 PRODEP.xlsx]Hoja1'!#REF!</xm:f>
          </x14:formula1>
          <xm:sqref>H8</xm:sqref>
        </x14:dataValidation>
        <x14:dataValidation type="list" allowBlank="1" showInputMessage="1" showErrorMessage="1">
          <x14:formula1>
            <xm:f>'C:\CONTABILIDAD\2021\ART 36\ARTICULO  36 CUARTO TRIMESTRE\EJER Y DES GASTO\[2. Anexo B. Ejercicio del Gasto (SRFT) 4T2021 PRODEP.xlsx]Hoja1'!#REF!</xm:f>
          </x14:formula1>
          <xm:sqref>F8</xm:sqref>
        </x14:dataValidation>
        <x14:dataValidation type="list" allowBlank="1" showInputMessage="1" showErrorMessage="1">
          <x14:formula1>
            <xm:f>'C:\CONTABILIDAD\2021\ART 36\ARTICULO  36 CUARTO TRIMESTRE\EJER Y DES GASTO\[2. Anexo B. Ejercicio del Gasto (SRFT) 4T2021 PRODEP.xlsx]Hoja1'!#REF!</xm:f>
          </x14:formula1>
          <xm:sqref>F9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pageSetUpPr fitToPage="1"/>
  </sheetPr>
  <dimension ref="B2:O320"/>
  <sheetViews>
    <sheetView showGridLines="0" zoomScale="60" zoomScaleNormal="60" zoomScaleSheetLayoutView="120" zoomScalePageLayoutView="80" workbookViewId="0">
      <selection activeCell="A3" sqref="A3:C3"/>
    </sheetView>
  </sheetViews>
  <sheetFormatPr baseColWidth="10" defaultRowHeight="12.75" x14ac:dyDescent="0.2"/>
  <cols>
    <col min="1" max="1" width="2.7109375" style="260" customWidth="1"/>
    <col min="2" max="2" width="8.28515625" style="260" customWidth="1"/>
    <col min="3" max="3" width="30.7109375" style="260" customWidth="1"/>
    <col min="4" max="4" width="43.7109375" style="260" customWidth="1"/>
    <col min="5" max="5" width="33" style="260" customWidth="1"/>
    <col min="6" max="6" width="36.140625" style="260" customWidth="1"/>
    <col min="7" max="11" width="33" style="260" customWidth="1"/>
    <col min="12" max="12" width="2.7109375" style="260" customWidth="1"/>
    <col min="13" max="13" width="14.140625" style="260" customWidth="1"/>
    <col min="14" max="16384" width="11.42578125" style="260"/>
  </cols>
  <sheetData>
    <row r="2" spans="2:13" ht="80.25" customHeight="1" x14ac:dyDescent="0.2">
      <c r="B2" s="259" t="s">
        <v>172</v>
      </c>
      <c r="C2" s="259"/>
      <c r="D2" s="259"/>
      <c r="E2" s="259"/>
      <c r="F2" s="259"/>
      <c r="G2" s="259"/>
      <c r="H2" s="259"/>
      <c r="I2" s="259"/>
      <c r="J2" s="259"/>
      <c r="K2" s="259"/>
    </row>
    <row r="3" spans="2:13" ht="68.25" customHeight="1" x14ac:dyDescent="0.2">
      <c r="B3" s="259"/>
      <c r="C3" s="259"/>
      <c r="D3" s="259"/>
      <c r="E3" s="259"/>
      <c r="F3" s="259"/>
      <c r="G3" s="259"/>
      <c r="H3" s="259"/>
      <c r="I3" s="259"/>
      <c r="J3" s="259"/>
      <c r="K3" s="259"/>
    </row>
    <row r="4" spans="2:13" ht="5.25" customHeight="1" x14ac:dyDescent="0.4">
      <c r="B4" s="261"/>
      <c r="C4" s="261"/>
      <c r="D4" s="261"/>
      <c r="E4" s="261"/>
      <c r="F4" s="261"/>
      <c r="G4" s="261"/>
      <c r="H4" s="261"/>
      <c r="I4" s="261"/>
      <c r="J4" s="261"/>
      <c r="K4" s="261"/>
    </row>
    <row r="5" spans="2:13" ht="16.5" customHeight="1" x14ac:dyDescent="0.25">
      <c r="I5" s="319" t="s">
        <v>173</v>
      </c>
      <c r="J5" s="319"/>
      <c r="K5" s="319"/>
    </row>
    <row r="6" spans="2:13" ht="7.5" customHeight="1" x14ac:dyDescent="0.25">
      <c r="B6" s="263"/>
      <c r="C6" s="263"/>
      <c r="D6" s="263"/>
      <c r="E6" s="263"/>
      <c r="F6" s="263"/>
      <c r="G6" s="263"/>
      <c r="H6" s="263"/>
    </row>
    <row r="7" spans="2:13" s="267" customFormat="1" ht="27.75" customHeight="1" x14ac:dyDescent="0.2">
      <c r="B7" s="264" t="s">
        <v>174</v>
      </c>
      <c r="C7" s="265"/>
      <c r="D7" s="265"/>
      <c r="E7" s="264" t="s">
        <v>175</v>
      </c>
      <c r="F7" s="266"/>
      <c r="G7" s="264" t="s">
        <v>176</v>
      </c>
      <c r="H7" s="266"/>
      <c r="I7" s="264" t="s">
        <v>177</v>
      </c>
      <c r="J7" s="265"/>
      <c r="K7" s="266"/>
    </row>
    <row r="8" spans="2:13" s="267" customFormat="1" ht="30.75" customHeight="1" x14ac:dyDescent="0.2">
      <c r="B8" s="268" t="s">
        <v>178</v>
      </c>
      <c r="C8" s="269"/>
      <c r="D8" s="270" t="s">
        <v>179</v>
      </c>
      <c r="E8" s="271" t="s">
        <v>180</v>
      </c>
      <c r="F8" s="270">
        <v>2021</v>
      </c>
      <c r="G8" s="271" t="s">
        <v>181</v>
      </c>
      <c r="H8" s="272">
        <v>11</v>
      </c>
      <c r="I8" s="271" t="s">
        <v>182</v>
      </c>
      <c r="J8" s="273" t="s">
        <v>183</v>
      </c>
      <c r="K8" s="274"/>
    </row>
    <row r="9" spans="2:13" ht="50.25" customHeight="1" x14ac:dyDescent="0.2">
      <c r="B9" s="268" t="s">
        <v>184</v>
      </c>
      <c r="C9" s="269"/>
      <c r="D9" s="270" t="s">
        <v>221</v>
      </c>
      <c r="E9" s="271" t="s">
        <v>186</v>
      </c>
      <c r="F9" s="270" t="s">
        <v>187</v>
      </c>
      <c r="G9" s="271" t="s">
        <v>188</v>
      </c>
      <c r="H9" s="272" t="s">
        <v>222</v>
      </c>
      <c r="I9" s="271" t="s">
        <v>190</v>
      </c>
      <c r="J9" s="275" t="s">
        <v>191</v>
      </c>
      <c r="K9" s="274"/>
    </row>
    <row r="10" spans="2:13" ht="30.75" customHeight="1" x14ac:dyDescent="0.2">
      <c r="B10" s="268" t="s">
        <v>192</v>
      </c>
      <c r="C10" s="269"/>
      <c r="D10" s="276">
        <v>44567</v>
      </c>
      <c r="E10" s="277"/>
      <c r="F10" s="278"/>
      <c r="G10" s="271" t="s">
        <v>193</v>
      </c>
      <c r="H10" s="279" t="s">
        <v>223</v>
      </c>
      <c r="I10" s="280" t="s">
        <v>195</v>
      </c>
      <c r="J10" s="281" t="s">
        <v>196</v>
      </c>
      <c r="K10" s="282"/>
    </row>
    <row r="12" spans="2:13" ht="24.75" customHeight="1" x14ac:dyDescent="0.3">
      <c r="B12" s="283" t="s">
        <v>197</v>
      </c>
      <c r="C12" s="284"/>
      <c r="D12" s="284"/>
      <c r="E12" s="284"/>
      <c r="F12" s="284"/>
      <c r="G12" s="284"/>
      <c r="H12" s="284"/>
      <c r="I12" s="284"/>
      <c r="J12" s="284"/>
      <c r="K12" s="285"/>
    </row>
    <row r="13" spans="2:13" s="287" customFormat="1" ht="40.5" customHeight="1" x14ac:dyDescent="0.2">
      <c r="B13" s="286" t="s">
        <v>198</v>
      </c>
      <c r="C13" s="286" t="s">
        <v>199</v>
      </c>
      <c r="D13" s="286" t="s">
        <v>200</v>
      </c>
      <c r="E13" s="286" t="s">
        <v>201</v>
      </c>
      <c r="F13" s="286" t="s">
        <v>202</v>
      </c>
      <c r="G13" s="286" t="s">
        <v>203</v>
      </c>
      <c r="H13" s="286" t="s">
        <v>204</v>
      </c>
      <c r="I13" s="286" t="s">
        <v>205</v>
      </c>
      <c r="J13" s="286" t="s">
        <v>206</v>
      </c>
      <c r="K13" s="286" t="s">
        <v>207</v>
      </c>
    </row>
    <row r="14" spans="2:13" ht="38.25" customHeight="1" x14ac:dyDescent="0.2">
      <c r="B14" s="288">
        <v>1</v>
      </c>
      <c r="C14" s="298" t="s">
        <v>208</v>
      </c>
      <c r="D14" s="298">
        <v>113</v>
      </c>
      <c r="E14" s="290">
        <v>51928200.030000001</v>
      </c>
      <c r="F14" s="292">
        <f t="shared" ref="F14:K14" si="0">62803046.12+136914.69</f>
        <v>62939960.809999995</v>
      </c>
      <c r="G14" s="292">
        <f t="shared" si="0"/>
        <v>62939960.809999995</v>
      </c>
      <c r="H14" s="292">
        <f t="shared" si="0"/>
        <v>62939960.809999995</v>
      </c>
      <c r="I14" s="292">
        <f t="shared" si="0"/>
        <v>62939960.809999995</v>
      </c>
      <c r="J14" s="292">
        <f t="shared" si="0"/>
        <v>62939960.809999995</v>
      </c>
      <c r="K14" s="292">
        <f t="shared" si="0"/>
        <v>62939960.809999995</v>
      </c>
    </row>
    <row r="15" spans="2:13" ht="38.25" customHeight="1" x14ac:dyDescent="0.2">
      <c r="B15" s="288">
        <v>2</v>
      </c>
      <c r="C15" s="321" t="s">
        <v>208</v>
      </c>
      <c r="D15" s="298">
        <v>131</v>
      </c>
      <c r="E15" s="290">
        <v>0</v>
      </c>
      <c r="F15" s="292">
        <v>3531574.3</v>
      </c>
      <c r="G15" s="292">
        <v>3531574.3</v>
      </c>
      <c r="H15" s="292">
        <v>3531574.3</v>
      </c>
      <c r="I15" s="292">
        <v>3531574.3</v>
      </c>
      <c r="J15" s="292">
        <v>3531574.3</v>
      </c>
      <c r="K15" s="292">
        <v>3531574.3</v>
      </c>
    </row>
    <row r="16" spans="2:13" ht="38.25" customHeight="1" x14ac:dyDescent="0.2">
      <c r="B16" s="288">
        <v>3</v>
      </c>
      <c r="C16" s="321" t="s">
        <v>208</v>
      </c>
      <c r="D16" s="298">
        <v>132</v>
      </c>
      <c r="E16" s="290">
        <v>18169667.890000001</v>
      </c>
      <c r="F16" s="290">
        <v>1728583.26</v>
      </c>
      <c r="G16" s="292">
        <v>1728583.26</v>
      </c>
      <c r="H16" s="292">
        <v>1728583.26</v>
      </c>
      <c r="I16" s="292">
        <v>1728583.26</v>
      </c>
      <c r="J16" s="292">
        <v>1728583.26</v>
      </c>
      <c r="K16" s="292">
        <v>1728583.26</v>
      </c>
      <c r="M16" s="291"/>
    </row>
    <row r="17" spans="2:13" ht="38.25" customHeight="1" x14ac:dyDescent="0.2">
      <c r="B17" s="294">
        <v>4</v>
      </c>
      <c r="C17" s="321" t="s">
        <v>208</v>
      </c>
      <c r="D17" s="298">
        <v>133</v>
      </c>
      <c r="E17" s="290">
        <v>0</v>
      </c>
      <c r="F17" s="290">
        <v>31.39</v>
      </c>
      <c r="G17" s="292">
        <v>31.39</v>
      </c>
      <c r="H17" s="292">
        <v>31.39</v>
      </c>
      <c r="I17" s="292">
        <v>31.39</v>
      </c>
      <c r="J17" s="292">
        <v>31.39</v>
      </c>
      <c r="K17" s="292">
        <v>31.39</v>
      </c>
      <c r="M17" s="291"/>
    </row>
    <row r="18" spans="2:13" ht="38.25" customHeight="1" x14ac:dyDescent="0.2">
      <c r="B18" s="294">
        <v>5</v>
      </c>
      <c r="C18" s="321" t="s">
        <v>208</v>
      </c>
      <c r="D18" s="298">
        <v>152</v>
      </c>
      <c r="E18" s="290">
        <v>217444.76</v>
      </c>
      <c r="F18" s="290">
        <v>0</v>
      </c>
      <c r="G18" s="292">
        <v>0</v>
      </c>
      <c r="H18" s="292">
        <v>0</v>
      </c>
      <c r="I18" s="292">
        <v>0</v>
      </c>
      <c r="J18" s="292">
        <v>0</v>
      </c>
      <c r="K18" s="292">
        <v>0</v>
      </c>
      <c r="M18" s="291"/>
    </row>
    <row r="19" spans="2:13" ht="38.25" customHeight="1" x14ac:dyDescent="0.2">
      <c r="B19" s="294">
        <v>6</v>
      </c>
      <c r="C19" s="321" t="s">
        <v>208</v>
      </c>
      <c r="D19" s="298">
        <v>154</v>
      </c>
      <c r="E19" s="290">
        <v>8578603.3200000003</v>
      </c>
      <c r="F19" s="292">
        <v>10710907.140000001</v>
      </c>
      <c r="G19" s="292">
        <v>10710907.140000001</v>
      </c>
      <c r="H19" s="292">
        <v>10710907.140000001</v>
      </c>
      <c r="I19" s="292">
        <v>10710907.140000001</v>
      </c>
      <c r="J19" s="292">
        <v>10710907.140000001</v>
      </c>
      <c r="K19" s="292">
        <v>10710907.140000001</v>
      </c>
      <c r="M19" s="291"/>
    </row>
    <row r="20" spans="2:13" ht="38.25" customHeight="1" x14ac:dyDescent="0.2">
      <c r="B20" s="294">
        <v>7</v>
      </c>
      <c r="C20" s="321" t="s">
        <v>208</v>
      </c>
      <c r="D20" s="298">
        <v>171</v>
      </c>
      <c r="E20" s="290">
        <v>0</v>
      </c>
      <c r="F20" s="292">
        <v>752567.45</v>
      </c>
      <c r="G20" s="292">
        <v>752567.45</v>
      </c>
      <c r="H20" s="292">
        <v>752567.45</v>
      </c>
      <c r="I20" s="292">
        <v>752567.45</v>
      </c>
      <c r="J20" s="292">
        <v>752567.45</v>
      </c>
      <c r="K20" s="292">
        <v>752567.45</v>
      </c>
      <c r="M20" s="291"/>
    </row>
    <row r="21" spans="2:13" ht="38.25" customHeight="1" x14ac:dyDescent="0.2">
      <c r="B21" s="294">
        <v>8</v>
      </c>
      <c r="C21" s="321" t="s">
        <v>208</v>
      </c>
      <c r="D21" s="298">
        <v>246</v>
      </c>
      <c r="E21" s="290">
        <v>0</v>
      </c>
      <c r="F21" s="292">
        <v>223732.5</v>
      </c>
      <c r="G21" s="292">
        <v>223732.5</v>
      </c>
      <c r="H21" s="292">
        <v>223732.5</v>
      </c>
      <c r="I21" s="292">
        <v>223732.5</v>
      </c>
      <c r="J21" s="292">
        <v>223732.5</v>
      </c>
      <c r="K21" s="292">
        <v>223732.5</v>
      </c>
      <c r="M21" s="291"/>
    </row>
    <row r="22" spans="2:13" ht="38.25" customHeight="1" x14ac:dyDescent="0.2">
      <c r="B22" s="294">
        <v>9</v>
      </c>
      <c r="C22" s="321" t="s">
        <v>208</v>
      </c>
      <c r="D22" s="298">
        <v>247</v>
      </c>
      <c r="E22" s="292">
        <v>0</v>
      </c>
      <c r="F22" s="292">
        <v>2306.77</v>
      </c>
      <c r="G22" s="292">
        <v>2306.77</v>
      </c>
      <c r="H22" s="292">
        <v>2306.77</v>
      </c>
      <c r="I22" s="292">
        <v>2306.77</v>
      </c>
      <c r="J22" s="292">
        <v>2306.77</v>
      </c>
      <c r="K22" s="292">
        <v>2306.77</v>
      </c>
      <c r="M22" s="291"/>
    </row>
    <row r="23" spans="2:13" ht="38.25" customHeight="1" x14ac:dyDescent="0.2">
      <c r="B23" s="294">
        <v>10</v>
      </c>
      <c r="C23" s="321" t="s">
        <v>208</v>
      </c>
      <c r="D23" s="298">
        <v>248</v>
      </c>
      <c r="E23" s="292">
        <v>0</v>
      </c>
      <c r="F23" s="292">
        <v>12436.07</v>
      </c>
      <c r="G23" s="292">
        <v>12436.07</v>
      </c>
      <c r="H23" s="292">
        <v>12436.07</v>
      </c>
      <c r="I23" s="292">
        <v>12436.07</v>
      </c>
      <c r="J23" s="292">
        <v>12436.07</v>
      </c>
      <c r="K23" s="292">
        <v>12436.07</v>
      </c>
      <c r="M23" s="291"/>
    </row>
    <row r="24" spans="2:13" ht="38.25" customHeight="1" x14ac:dyDescent="0.2">
      <c r="B24" s="294">
        <v>11</v>
      </c>
      <c r="C24" s="321" t="s">
        <v>208</v>
      </c>
      <c r="D24" s="298">
        <v>249</v>
      </c>
      <c r="E24" s="292">
        <v>0</v>
      </c>
      <c r="F24" s="292">
        <v>31277.57</v>
      </c>
      <c r="G24" s="292">
        <v>31277.57</v>
      </c>
      <c r="H24" s="292">
        <v>31277.57</v>
      </c>
      <c r="I24" s="292">
        <v>31277.57</v>
      </c>
      <c r="J24" s="292">
        <v>31277.57</v>
      </c>
      <c r="K24" s="292">
        <v>31277.57</v>
      </c>
      <c r="M24" s="291"/>
    </row>
    <row r="25" spans="2:13" ht="38.25" customHeight="1" x14ac:dyDescent="0.2">
      <c r="B25" s="294">
        <v>12</v>
      </c>
      <c r="C25" s="321" t="s">
        <v>208</v>
      </c>
      <c r="D25" s="298">
        <v>251</v>
      </c>
      <c r="E25" s="292">
        <v>0</v>
      </c>
      <c r="F25" s="292">
        <v>14109.66</v>
      </c>
      <c r="G25" s="292">
        <v>14109.66</v>
      </c>
      <c r="H25" s="292">
        <v>14109.66</v>
      </c>
      <c r="I25" s="292">
        <v>14109.66</v>
      </c>
      <c r="J25" s="292">
        <v>14109.66</v>
      </c>
      <c r="K25" s="292">
        <v>14109.66</v>
      </c>
      <c r="M25" s="291"/>
    </row>
    <row r="26" spans="2:13" ht="38.25" customHeight="1" x14ac:dyDescent="0.2">
      <c r="B26" s="294">
        <v>13</v>
      </c>
      <c r="C26" s="321" t="s">
        <v>208</v>
      </c>
      <c r="D26" s="298">
        <v>256</v>
      </c>
      <c r="E26" s="290">
        <v>0</v>
      </c>
      <c r="F26" s="292">
        <v>116602.26999999999</v>
      </c>
      <c r="G26" s="292">
        <v>116602.26999999999</v>
      </c>
      <c r="H26" s="292">
        <v>116602.26999999999</v>
      </c>
      <c r="I26" s="292">
        <v>116602.26999999999</v>
      </c>
      <c r="J26" s="292">
        <v>116602.26999999999</v>
      </c>
      <c r="K26" s="292">
        <v>116602.26999999999</v>
      </c>
      <c r="M26" s="291"/>
    </row>
    <row r="27" spans="2:13" ht="38.25" customHeight="1" x14ac:dyDescent="0.2">
      <c r="B27" s="294">
        <v>14</v>
      </c>
      <c r="C27" s="321" t="s">
        <v>208</v>
      </c>
      <c r="D27" s="298">
        <v>311</v>
      </c>
      <c r="E27" s="290">
        <v>0</v>
      </c>
      <c r="F27" s="292">
        <v>326825.5</v>
      </c>
      <c r="G27" s="292">
        <v>326825.5</v>
      </c>
      <c r="H27" s="292">
        <v>326825.5</v>
      </c>
      <c r="I27" s="292">
        <v>326825.5</v>
      </c>
      <c r="J27" s="292">
        <v>326825.5</v>
      </c>
      <c r="K27" s="292">
        <v>326825.5</v>
      </c>
      <c r="M27" s="291"/>
    </row>
    <row r="28" spans="2:13" ht="38.25" customHeight="1" x14ac:dyDescent="0.2">
      <c r="B28" s="294">
        <v>15</v>
      </c>
      <c r="C28" s="321" t="s">
        <v>208</v>
      </c>
      <c r="D28" s="298">
        <v>313</v>
      </c>
      <c r="E28" s="290">
        <v>0</v>
      </c>
      <c r="F28" s="292">
        <v>200594.01</v>
      </c>
      <c r="G28" s="292">
        <v>200594.01</v>
      </c>
      <c r="H28" s="292">
        <v>200594.01</v>
      </c>
      <c r="I28" s="292">
        <v>200594.01</v>
      </c>
      <c r="J28" s="292">
        <v>200594.01</v>
      </c>
      <c r="K28" s="292">
        <v>200594.01</v>
      </c>
      <c r="M28" s="291"/>
    </row>
    <row r="29" spans="2:13" ht="38.25" customHeight="1" x14ac:dyDescent="0.2">
      <c r="B29" s="294">
        <v>16</v>
      </c>
      <c r="C29" s="321" t="s">
        <v>208</v>
      </c>
      <c r="D29" s="298">
        <v>314</v>
      </c>
      <c r="E29" s="290">
        <v>0</v>
      </c>
      <c r="F29" s="292">
        <v>43124.46</v>
      </c>
      <c r="G29" s="292">
        <v>43124.46</v>
      </c>
      <c r="H29" s="292">
        <v>43124.46</v>
      </c>
      <c r="I29" s="292">
        <v>43124.46</v>
      </c>
      <c r="J29" s="292">
        <v>43124.46</v>
      </c>
      <c r="K29" s="292">
        <v>43124.46</v>
      </c>
      <c r="M29" s="291"/>
    </row>
    <row r="30" spans="2:13" ht="38.25" customHeight="1" x14ac:dyDescent="0.2">
      <c r="B30" s="294">
        <v>17</v>
      </c>
      <c r="C30" s="321" t="s">
        <v>208</v>
      </c>
      <c r="D30" s="298">
        <v>315</v>
      </c>
      <c r="E30" s="292">
        <v>0</v>
      </c>
      <c r="F30" s="292">
        <v>6702</v>
      </c>
      <c r="G30" s="292">
        <v>6702</v>
      </c>
      <c r="H30" s="292">
        <v>6702</v>
      </c>
      <c r="I30" s="292">
        <v>6702</v>
      </c>
      <c r="J30" s="292">
        <v>6702</v>
      </c>
      <c r="K30" s="292">
        <v>6702</v>
      </c>
      <c r="M30" s="291"/>
    </row>
    <row r="31" spans="2:13" ht="38.25" customHeight="1" x14ac:dyDescent="0.2">
      <c r="B31" s="294">
        <v>18</v>
      </c>
      <c r="C31" s="321" t="s">
        <v>208</v>
      </c>
      <c r="D31" s="298">
        <v>327</v>
      </c>
      <c r="E31" s="292">
        <v>0</v>
      </c>
      <c r="F31" s="292">
        <v>143060.06</v>
      </c>
      <c r="G31" s="292">
        <v>143060.06</v>
      </c>
      <c r="H31" s="292">
        <v>143060.06</v>
      </c>
      <c r="I31" s="292">
        <v>143060.06</v>
      </c>
      <c r="J31" s="292">
        <v>143060.06</v>
      </c>
      <c r="K31" s="292">
        <v>143060.06</v>
      </c>
      <c r="M31" s="291"/>
    </row>
    <row r="32" spans="2:13" ht="38.25" customHeight="1" x14ac:dyDescent="0.2">
      <c r="B32" s="294">
        <v>19</v>
      </c>
      <c r="C32" s="321" t="s">
        <v>208</v>
      </c>
      <c r="D32" s="298">
        <v>333</v>
      </c>
      <c r="E32" s="292">
        <v>0</v>
      </c>
      <c r="F32" s="292">
        <v>82993.09</v>
      </c>
      <c r="G32" s="292">
        <v>82993.09</v>
      </c>
      <c r="H32" s="292">
        <v>82993.09</v>
      </c>
      <c r="I32" s="292">
        <v>82993.09</v>
      </c>
      <c r="J32" s="292">
        <v>82993.09</v>
      </c>
      <c r="K32" s="292">
        <v>82993.09</v>
      </c>
      <c r="M32" s="291"/>
    </row>
    <row r="33" spans="2:13" ht="38.25" customHeight="1" x14ac:dyDescent="0.2">
      <c r="B33" s="294">
        <v>20</v>
      </c>
      <c r="C33" s="321" t="s">
        <v>208</v>
      </c>
      <c r="D33" s="298">
        <v>351</v>
      </c>
      <c r="E33" s="290">
        <v>407620</v>
      </c>
      <c r="F33" s="292">
        <v>512225.78</v>
      </c>
      <c r="G33" s="292">
        <v>512225.78</v>
      </c>
      <c r="H33" s="292">
        <v>512225.78</v>
      </c>
      <c r="I33" s="292">
        <v>512225.78</v>
      </c>
      <c r="J33" s="292">
        <v>512225.78</v>
      </c>
      <c r="K33" s="292">
        <v>512225.78</v>
      </c>
      <c r="M33" s="291"/>
    </row>
    <row r="34" spans="2:13" ht="38.25" hidden="1" customHeight="1" x14ac:dyDescent="0.2">
      <c r="B34" s="294">
        <v>21</v>
      </c>
      <c r="C34" s="298"/>
      <c r="D34" s="298"/>
      <c r="E34" s="290"/>
      <c r="F34" s="290"/>
      <c r="G34" s="292"/>
      <c r="H34" s="292"/>
      <c r="I34" s="292"/>
      <c r="J34" s="292"/>
      <c r="K34" s="292"/>
      <c r="M34" s="291"/>
    </row>
    <row r="35" spans="2:13" ht="38.25" hidden="1" customHeight="1" x14ac:dyDescent="0.2">
      <c r="B35" s="294">
        <v>22</v>
      </c>
      <c r="C35" s="298"/>
      <c r="D35" s="298"/>
      <c r="E35" s="290"/>
      <c r="F35" s="290"/>
      <c r="G35" s="292"/>
      <c r="H35" s="292"/>
      <c r="I35" s="292"/>
      <c r="J35" s="292"/>
      <c r="K35" s="292"/>
      <c r="M35" s="291"/>
    </row>
    <row r="36" spans="2:13" ht="38.25" hidden="1" customHeight="1" x14ac:dyDescent="0.2">
      <c r="B36" s="294">
        <v>23</v>
      </c>
      <c r="C36" s="298"/>
      <c r="D36" s="298"/>
      <c r="E36" s="290"/>
      <c r="F36" s="290"/>
      <c r="G36" s="292"/>
      <c r="H36" s="292"/>
      <c r="I36" s="292"/>
      <c r="J36" s="292"/>
      <c r="K36" s="292"/>
      <c r="M36" s="291"/>
    </row>
    <row r="37" spans="2:13" ht="38.25" hidden="1" customHeight="1" x14ac:dyDescent="0.2">
      <c r="B37" s="294">
        <v>24</v>
      </c>
      <c r="C37" s="321"/>
      <c r="D37" s="298"/>
      <c r="E37" s="292"/>
      <c r="F37" s="292"/>
      <c r="G37" s="292"/>
      <c r="H37" s="292"/>
      <c r="I37" s="292"/>
      <c r="J37" s="292"/>
      <c r="K37" s="292"/>
      <c r="M37" s="295"/>
    </row>
    <row r="38" spans="2:13" ht="38.25" hidden="1" customHeight="1" x14ac:dyDescent="0.2">
      <c r="B38" s="294">
        <v>25</v>
      </c>
      <c r="C38" s="321"/>
      <c r="D38" s="298"/>
      <c r="E38" s="292"/>
      <c r="F38" s="292"/>
      <c r="G38" s="292"/>
      <c r="H38" s="292"/>
      <c r="I38" s="292"/>
      <c r="J38" s="292"/>
      <c r="K38" s="292"/>
      <c r="M38" s="295"/>
    </row>
    <row r="39" spans="2:13" ht="38.25" hidden="1" customHeight="1" x14ac:dyDescent="0.2">
      <c r="B39" s="294">
        <v>26</v>
      </c>
      <c r="C39" s="321"/>
      <c r="D39" s="298"/>
      <c r="E39" s="292"/>
      <c r="F39" s="292"/>
      <c r="G39" s="292"/>
      <c r="H39" s="292"/>
      <c r="I39" s="292"/>
      <c r="J39" s="292"/>
      <c r="K39" s="292"/>
      <c r="M39" s="295"/>
    </row>
    <row r="40" spans="2:13" ht="38.25" hidden="1" customHeight="1" x14ac:dyDescent="0.2">
      <c r="B40" s="294">
        <v>27</v>
      </c>
      <c r="C40" s="321"/>
      <c r="D40" s="298"/>
      <c r="E40" s="292"/>
      <c r="F40" s="292"/>
      <c r="G40" s="292"/>
      <c r="H40" s="292"/>
      <c r="I40" s="292"/>
      <c r="J40" s="292"/>
      <c r="K40" s="292"/>
      <c r="M40" s="295"/>
    </row>
    <row r="41" spans="2:13" ht="38.25" hidden="1" customHeight="1" x14ac:dyDescent="0.2">
      <c r="B41" s="294">
        <v>28</v>
      </c>
      <c r="C41" s="321"/>
      <c r="D41" s="298"/>
      <c r="E41" s="292"/>
      <c r="F41" s="292"/>
      <c r="G41" s="292"/>
      <c r="H41" s="292"/>
      <c r="I41" s="292"/>
      <c r="J41" s="292"/>
      <c r="K41" s="292"/>
      <c r="M41" s="295"/>
    </row>
    <row r="42" spans="2:13" ht="38.25" hidden="1" customHeight="1" x14ac:dyDescent="0.2">
      <c r="B42" s="294">
        <v>29</v>
      </c>
      <c r="C42" s="293"/>
      <c r="D42" s="289"/>
      <c r="E42" s="292"/>
      <c r="F42" s="292"/>
      <c r="G42" s="292"/>
      <c r="H42" s="292"/>
      <c r="I42" s="292"/>
      <c r="J42" s="292"/>
      <c r="K42" s="292"/>
      <c r="M42" s="295"/>
    </row>
    <row r="43" spans="2:13" ht="38.25" hidden="1" customHeight="1" x14ac:dyDescent="0.2">
      <c r="B43" s="294">
        <v>30</v>
      </c>
      <c r="C43" s="293"/>
      <c r="D43" s="289"/>
      <c r="E43" s="292"/>
      <c r="F43" s="292"/>
      <c r="G43" s="292"/>
      <c r="H43" s="292"/>
      <c r="I43" s="292"/>
      <c r="J43" s="292"/>
      <c r="K43" s="292"/>
      <c r="M43" s="295"/>
    </row>
    <row r="44" spans="2:13" ht="38.25" hidden="1" customHeight="1" x14ac:dyDescent="0.2">
      <c r="B44" s="294">
        <v>31</v>
      </c>
      <c r="C44" s="293"/>
      <c r="D44" s="289"/>
      <c r="E44" s="292"/>
      <c r="F44" s="292"/>
      <c r="G44" s="292"/>
      <c r="H44" s="292"/>
      <c r="I44" s="292"/>
      <c r="J44" s="292"/>
      <c r="K44" s="292"/>
      <c r="M44" s="295"/>
    </row>
    <row r="45" spans="2:13" ht="38.25" hidden="1" customHeight="1" x14ac:dyDescent="0.2">
      <c r="B45" s="294">
        <v>32</v>
      </c>
      <c r="C45" s="293"/>
      <c r="D45" s="289"/>
      <c r="E45" s="292"/>
      <c r="F45" s="292"/>
      <c r="G45" s="292"/>
      <c r="H45" s="292"/>
      <c r="I45" s="292"/>
      <c r="J45" s="292"/>
      <c r="K45" s="292"/>
      <c r="M45" s="295"/>
    </row>
    <row r="46" spans="2:13" ht="38.25" hidden="1" customHeight="1" x14ac:dyDescent="0.2">
      <c r="B46" s="294">
        <v>33</v>
      </c>
      <c r="C46" s="293"/>
      <c r="D46" s="289"/>
      <c r="E46" s="292"/>
      <c r="F46" s="292"/>
      <c r="G46" s="292"/>
      <c r="H46" s="292"/>
      <c r="I46" s="292"/>
      <c r="J46" s="292"/>
      <c r="K46" s="292"/>
      <c r="M46" s="295"/>
    </row>
    <row r="47" spans="2:13" ht="38.25" hidden="1" customHeight="1" x14ac:dyDescent="0.2">
      <c r="B47" s="294">
        <v>34</v>
      </c>
      <c r="C47" s="293"/>
      <c r="D47" s="289"/>
      <c r="E47" s="292"/>
      <c r="F47" s="292"/>
      <c r="G47" s="292"/>
      <c r="H47" s="292"/>
      <c r="I47" s="292"/>
      <c r="J47" s="292"/>
      <c r="K47" s="292"/>
      <c r="M47" s="295"/>
    </row>
    <row r="48" spans="2:13" ht="38.25" hidden="1" customHeight="1" x14ac:dyDescent="0.2">
      <c r="B48" s="294">
        <v>35</v>
      </c>
      <c r="C48" s="293"/>
      <c r="D48" s="289"/>
      <c r="E48" s="292"/>
      <c r="F48" s="292"/>
      <c r="G48" s="292"/>
      <c r="H48" s="292"/>
      <c r="I48" s="292"/>
      <c r="J48" s="292"/>
      <c r="K48" s="292"/>
      <c r="M48" s="295"/>
    </row>
    <row r="49" spans="2:15" ht="38.25" hidden="1" customHeight="1" x14ac:dyDescent="0.2">
      <c r="B49" s="294">
        <v>36</v>
      </c>
      <c r="C49" s="293"/>
      <c r="D49" s="289"/>
      <c r="E49" s="292"/>
      <c r="F49" s="292"/>
      <c r="G49" s="292"/>
      <c r="H49" s="292"/>
      <c r="I49" s="292"/>
      <c r="J49" s="292"/>
      <c r="K49" s="292"/>
      <c r="M49" s="295"/>
    </row>
    <row r="50" spans="2:15" ht="38.25" hidden="1" customHeight="1" x14ac:dyDescent="0.2">
      <c r="B50" s="294">
        <v>37</v>
      </c>
      <c r="C50" s="293"/>
      <c r="D50" s="289"/>
      <c r="E50" s="292"/>
      <c r="F50" s="292"/>
      <c r="G50" s="292"/>
      <c r="H50" s="292"/>
      <c r="I50" s="292"/>
      <c r="J50" s="292"/>
      <c r="K50" s="292"/>
      <c r="M50" s="295"/>
    </row>
    <row r="51" spans="2:15" ht="38.25" hidden="1" customHeight="1" x14ac:dyDescent="0.2">
      <c r="B51" s="294">
        <v>38</v>
      </c>
      <c r="C51" s="293"/>
      <c r="D51" s="289"/>
      <c r="E51" s="292"/>
      <c r="F51" s="292"/>
      <c r="G51" s="292"/>
      <c r="H51" s="292"/>
      <c r="I51" s="292"/>
      <c r="J51" s="292"/>
      <c r="K51" s="292"/>
      <c r="M51" s="295"/>
    </row>
    <row r="52" spans="2:15" ht="38.25" hidden="1" customHeight="1" x14ac:dyDescent="0.2">
      <c r="B52" s="294">
        <v>39</v>
      </c>
      <c r="C52" s="297"/>
      <c r="D52" s="289"/>
      <c r="E52" s="298"/>
      <c r="F52" s="298"/>
      <c r="G52" s="321"/>
      <c r="H52" s="321"/>
      <c r="I52" s="321"/>
      <c r="J52" s="321"/>
      <c r="K52" s="321"/>
      <c r="M52" s="295"/>
    </row>
    <row r="53" spans="2:15" ht="38.25" hidden="1" customHeight="1" x14ac:dyDescent="0.2">
      <c r="B53" s="294">
        <v>40</v>
      </c>
      <c r="C53" s="297"/>
      <c r="D53" s="289"/>
      <c r="E53" s="298"/>
      <c r="F53" s="298"/>
      <c r="G53" s="321"/>
      <c r="H53" s="321"/>
      <c r="I53" s="321"/>
      <c r="J53" s="321"/>
      <c r="K53" s="321"/>
      <c r="M53" s="295"/>
    </row>
    <row r="54" spans="2:15" ht="38.25" hidden="1" customHeight="1" x14ac:dyDescent="0.2">
      <c r="B54" s="294">
        <v>41</v>
      </c>
      <c r="C54" s="297"/>
      <c r="D54" s="289"/>
      <c r="E54" s="298"/>
      <c r="F54" s="298"/>
      <c r="G54" s="321"/>
      <c r="H54" s="321"/>
      <c r="I54" s="321"/>
      <c r="J54" s="321"/>
      <c r="K54" s="321"/>
      <c r="M54" s="295"/>
    </row>
    <row r="55" spans="2:15" ht="38.25" customHeight="1" x14ac:dyDescent="0.2">
      <c r="B55" s="294">
        <v>22</v>
      </c>
      <c r="C55" s="321" t="s">
        <v>208</v>
      </c>
      <c r="D55" s="321">
        <v>353</v>
      </c>
      <c r="E55" s="298">
        <v>0</v>
      </c>
      <c r="F55" s="290">
        <v>176650.6</v>
      </c>
      <c r="G55" s="292">
        <v>176650.6</v>
      </c>
      <c r="H55" s="292">
        <v>176650.6</v>
      </c>
      <c r="I55" s="292">
        <v>176650.6</v>
      </c>
      <c r="J55" s="292">
        <v>176650.6</v>
      </c>
      <c r="K55" s="292">
        <v>176650.6</v>
      </c>
      <c r="M55" s="295"/>
    </row>
    <row r="56" spans="2:15" ht="38.25" customHeight="1" x14ac:dyDescent="0.2">
      <c r="B56" s="296"/>
      <c r="C56" s="297"/>
      <c r="D56" s="289"/>
      <c r="E56" s="298"/>
      <c r="F56" s="298"/>
      <c r="G56" s="298"/>
      <c r="H56" s="298"/>
      <c r="I56" s="298"/>
      <c r="J56" s="290"/>
      <c r="K56" s="298"/>
      <c r="M56" s="295"/>
    </row>
    <row r="57" spans="2:15" s="303" customFormat="1" ht="31.5" customHeight="1" x14ac:dyDescent="0.25">
      <c r="B57" s="299"/>
      <c r="C57" s="300"/>
      <c r="D57" s="300" t="s">
        <v>210</v>
      </c>
      <c r="E57" s="301">
        <f t="shared" ref="E57:K57" si="1">SUM(E14:E56)</f>
        <v>79301536</v>
      </c>
      <c r="F57" s="301">
        <f>SUM(F14:F56)</f>
        <v>81556264.689999968</v>
      </c>
      <c r="G57" s="301">
        <f t="shared" si="1"/>
        <v>81556264.689999968</v>
      </c>
      <c r="H57" s="301">
        <f t="shared" si="1"/>
        <v>81556264.689999968</v>
      </c>
      <c r="I57" s="301">
        <f t="shared" si="1"/>
        <v>81556264.689999968</v>
      </c>
      <c r="J57" s="301">
        <f t="shared" si="1"/>
        <v>81556264.689999968</v>
      </c>
      <c r="K57" s="301">
        <f t="shared" si="1"/>
        <v>81556264.689999968</v>
      </c>
      <c r="L57" s="302"/>
    </row>
    <row r="58" spans="2:15" ht="42.75" customHeight="1" x14ac:dyDescent="0.35">
      <c r="C58" s="267"/>
      <c r="D58" s="267"/>
      <c r="E58" s="308"/>
      <c r="F58" s="308"/>
      <c r="G58" s="327"/>
      <c r="H58" s="308"/>
      <c r="I58" s="328"/>
      <c r="J58" s="305" t="s">
        <v>211</v>
      </c>
      <c r="K58" s="306">
        <f>56773.38+58857.91+21283.4</f>
        <v>136914.69</v>
      </c>
      <c r="L58" s="267"/>
    </row>
    <row r="59" spans="2:15" ht="42.75" customHeight="1" x14ac:dyDescent="0.35">
      <c r="C59" s="267"/>
      <c r="D59" s="267"/>
      <c r="E59" s="267"/>
      <c r="F59" s="308"/>
      <c r="G59" s="267"/>
      <c r="H59" s="267"/>
      <c r="I59" s="307"/>
      <c r="J59" s="305" t="s">
        <v>212</v>
      </c>
      <c r="K59" s="306"/>
      <c r="L59" s="267"/>
    </row>
    <row r="60" spans="2:15" ht="42.75" customHeight="1" x14ac:dyDescent="0.35">
      <c r="C60" s="267"/>
      <c r="D60" s="267"/>
      <c r="E60" s="308"/>
      <c r="F60" s="308"/>
      <c r="G60" s="267"/>
      <c r="H60" s="267"/>
      <c r="I60" s="307"/>
      <c r="J60" s="305" t="s">
        <v>213</v>
      </c>
      <c r="K60" s="309">
        <f>G57-K57</f>
        <v>0</v>
      </c>
      <c r="L60" s="267"/>
    </row>
    <row r="61" spans="2:15" ht="15" customHeight="1" x14ac:dyDescent="0.2">
      <c r="C61" s="267"/>
      <c r="D61" s="267"/>
      <c r="E61" s="267"/>
      <c r="F61" s="267"/>
      <c r="G61" s="267"/>
      <c r="H61" s="267"/>
      <c r="I61" s="267"/>
      <c r="J61" s="267"/>
      <c r="K61" s="310"/>
      <c r="L61" s="267"/>
    </row>
    <row r="62" spans="2:15" s="312" customFormat="1" ht="58.5" customHeight="1" x14ac:dyDescent="0.2">
      <c r="B62" s="311" t="s">
        <v>214</v>
      </c>
      <c r="C62" s="311"/>
      <c r="D62" s="311"/>
      <c r="E62" s="311"/>
      <c r="F62" s="311"/>
      <c r="G62" s="311"/>
      <c r="H62" s="311"/>
      <c r="I62" s="311"/>
      <c r="J62" s="311"/>
      <c r="K62" s="311"/>
    </row>
    <row r="63" spans="2:15" s="314" customFormat="1" ht="12.75" customHeight="1" x14ac:dyDescent="0.2">
      <c r="B63" s="313" t="s">
        <v>215</v>
      </c>
      <c r="C63" s="313"/>
      <c r="D63" s="313"/>
      <c r="E63" s="313"/>
      <c r="F63" s="313"/>
      <c r="G63" s="313"/>
      <c r="H63" s="313"/>
      <c r="I63" s="313"/>
      <c r="J63" s="313"/>
      <c r="K63" s="313"/>
    </row>
    <row r="64" spans="2:15" ht="203.25" customHeight="1" x14ac:dyDescent="0.2">
      <c r="B64" s="313"/>
      <c r="C64" s="313"/>
      <c r="D64" s="313"/>
      <c r="E64" s="313"/>
      <c r="F64" s="313"/>
      <c r="G64" s="313"/>
      <c r="H64" s="313"/>
      <c r="I64" s="313"/>
      <c r="J64" s="313"/>
      <c r="K64" s="313"/>
      <c r="L64" s="315"/>
      <c r="M64" s="315"/>
      <c r="N64" s="315"/>
      <c r="O64" s="315"/>
    </row>
    <row r="65" spans="3:15" x14ac:dyDescent="0.2">
      <c r="C65" s="267"/>
      <c r="D65" s="316"/>
      <c r="E65" s="316"/>
      <c r="F65" s="316"/>
      <c r="G65" s="316"/>
      <c r="H65" s="316"/>
      <c r="I65" s="316"/>
      <c r="J65" s="315"/>
      <c r="K65" s="315"/>
      <c r="L65" s="315"/>
      <c r="M65" s="315"/>
      <c r="N65" s="315"/>
      <c r="O65" s="315"/>
    </row>
    <row r="66" spans="3:15" x14ac:dyDescent="0.2">
      <c r="C66" s="267"/>
      <c r="D66" s="316"/>
      <c r="E66" s="316"/>
      <c r="F66" s="316"/>
      <c r="G66" s="316"/>
      <c r="H66" s="316"/>
      <c r="I66" s="316"/>
      <c r="J66" s="315"/>
      <c r="K66" s="315"/>
      <c r="L66" s="315"/>
      <c r="M66" s="315"/>
      <c r="N66" s="315"/>
      <c r="O66" s="315"/>
    </row>
    <row r="67" spans="3:15" x14ac:dyDescent="0.2">
      <c r="C67" s="267"/>
      <c r="D67" s="316"/>
      <c r="E67" s="316"/>
      <c r="F67" s="316"/>
      <c r="G67" s="316"/>
      <c r="H67" s="316"/>
      <c r="I67" s="316"/>
      <c r="J67" s="315"/>
      <c r="K67" s="315"/>
      <c r="L67" s="315"/>
      <c r="M67" s="315"/>
      <c r="N67" s="315"/>
      <c r="O67" s="315"/>
    </row>
    <row r="68" spans="3:15" x14ac:dyDescent="0.2">
      <c r="C68" s="267"/>
      <c r="D68" s="316"/>
      <c r="E68" s="316"/>
      <c r="F68" s="316"/>
      <c r="G68" s="316"/>
      <c r="H68" s="316"/>
      <c r="I68" s="316"/>
      <c r="J68" s="315"/>
      <c r="K68" s="315"/>
      <c r="L68" s="315"/>
      <c r="M68" s="315"/>
      <c r="N68" s="315"/>
      <c r="O68" s="315"/>
    </row>
    <row r="69" spans="3:15" ht="20.25" x14ac:dyDescent="0.3">
      <c r="J69" s="317"/>
      <c r="K69" s="318"/>
    </row>
    <row r="70" spans="3:15" x14ac:dyDescent="0.2">
      <c r="C70" s="267"/>
      <c r="D70" s="267"/>
      <c r="E70" s="267"/>
      <c r="F70" s="267"/>
      <c r="G70" s="316"/>
      <c r="H70" s="316"/>
      <c r="I70" s="316"/>
      <c r="J70" s="316"/>
      <c r="K70" s="316"/>
      <c r="L70" s="316"/>
      <c r="M70" s="315"/>
      <c r="N70" s="315"/>
      <c r="O70" s="315"/>
    </row>
    <row r="71" spans="3:15" x14ac:dyDescent="0.2">
      <c r="C71" s="267"/>
      <c r="D71" s="267"/>
      <c r="E71" s="267"/>
      <c r="F71" s="267"/>
      <c r="G71" s="316"/>
      <c r="H71" s="316"/>
      <c r="I71" s="316"/>
      <c r="J71" s="316"/>
      <c r="K71" s="316"/>
      <c r="L71" s="316"/>
      <c r="M71" s="315"/>
      <c r="N71" s="315"/>
      <c r="O71" s="315"/>
    </row>
    <row r="72" spans="3:15" x14ac:dyDescent="0.2">
      <c r="C72" s="267"/>
      <c r="D72" s="267"/>
      <c r="E72" s="267"/>
      <c r="F72" s="267"/>
      <c r="G72" s="316"/>
      <c r="H72" s="316"/>
      <c r="I72" s="316"/>
      <c r="J72" s="316"/>
      <c r="K72" s="316"/>
      <c r="L72" s="316"/>
      <c r="M72" s="315"/>
      <c r="N72" s="315"/>
      <c r="O72" s="315"/>
    </row>
    <row r="73" spans="3:15" x14ac:dyDescent="0.2">
      <c r="C73" s="267"/>
      <c r="D73" s="267"/>
      <c r="E73" s="267"/>
      <c r="F73" s="267"/>
      <c r="G73" s="316"/>
      <c r="H73" s="316"/>
      <c r="I73" s="316"/>
      <c r="J73" s="316"/>
      <c r="K73" s="316"/>
      <c r="L73" s="316"/>
      <c r="M73" s="315"/>
      <c r="N73" s="315"/>
      <c r="O73" s="315"/>
    </row>
    <row r="74" spans="3:15" x14ac:dyDescent="0.2">
      <c r="C74" s="267"/>
      <c r="D74" s="267"/>
      <c r="E74" s="267"/>
      <c r="F74" s="267"/>
      <c r="G74" s="316"/>
      <c r="H74" s="316"/>
      <c r="I74" s="316"/>
      <c r="J74" s="316"/>
      <c r="K74" s="316"/>
      <c r="L74" s="316"/>
      <c r="M74" s="315"/>
      <c r="N74" s="315"/>
      <c r="O74" s="315"/>
    </row>
    <row r="75" spans="3:15" x14ac:dyDescent="0.2">
      <c r="C75" s="267"/>
      <c r="D75" s="267"/>
      <c r="E75" s="267"/>
      <c r="F75" s="267"/>
      <c r="G75" s="316"/>
      <c r="H75" s="316"/>
      <c r="I75" s="316"/>
      <c r="J75" s="316"/>
      <c r="K75" s="316"/>
      <c r="L75" s="316"/>
      <c r="M75" s="315"/>
      <c r="N75" s="315"/>
      <c r="O75" s="315"/>
    </row>
    <row r="76" spans="3:15" x14ac:dyDescent="0.2">
      <c r="C76" s="267"/>
      <c r="D76" s="267"/>
      <c r="E76" s="267"/>
      <c r="F76" s="267"/>
      <c r="G76" s="316"/>
      <c r="H76" s="316"/>
      <c r="I76" s="316"/>
      <c r="J76" s="316"/>
      <c r="K76" s="316"/>
      <c r="L76" s="316"/>
      <c r="M76" s="315"/>
      <c r="N76" s="315"/>
      <c r="O76" s="315"/>
    </row>
    <row r="77" spans="3:15" x14ac:dyDescent="0.2">
      <c r="C77" s="267"/>
      <c r="D77" s="267"/>
      <c r="E77" s="267"/>
      <c r="F77" s="267"/>
      <c r="G77" s="316"/>
      <c r="H77" s="316"/>
      <c r="I77" s="316"/>
      <c r="J77" s="316"/>
      <c r="K77" s="316"/>
      <c r="L77" s="316"/>
      <c r="M77" s="315"/>
      <c r="N77" s="315"/>
      <c r="O77" s="315"/>
    </row>
    <row r="78" spans="3:15" x14ac:dyDescent="0.2">
      <c r="C78" s="267"/>
      <c r="D78" s="267"/>
      <c r="E78" s="267"/>
      <c r="F78" s="267"/>
      <c r="G78" s="316"/>
      <c r="H78" s="316"/>
      <c r="I78" s="316"/>
      <c r="J78" s="316"/>
      <c r="K78" s="316"/>
      <c r="L78" s="316"/>
      <c r="M78" s="315"/>
      <c r="N78" s="315"/>
      <c r="O78" s="315"/>
    </row>
    <row r="79" spans="3:15" x14ac:dyDescent="0.2">
      <c r="C79" s="267"/>
      <c r="D79" s="267"/>
      <c r="E79" s="267"/>
      <c r="F79" s="267"/>
      <c r="G79" s="316"/>
      <c r="H79" s="316"/>
      <c r="I79" s="316"/>
      <c r="J79" s="316"/>
      <c r="K79" s="316"/>
      <c r="L79" s="316"/>
      <c r="M79" s="315"/>
      <c r="N79" s="315"/>
      <c r="O79" s="315"/>
    </row>
    <row r="80" spans="3:15" x14ac:dyDescent="0.2">
      <c r="C80" s="267"/>
      <c r="D80" s="267"/>
      <c r="E80" s="267"/>
      <c r="F80" s="267"/>
      <c r="G80" s="267"/>
      <c r="H80" s="267"/>
      <c r="I80" s="267"/>
      <c r="J80" s="267"/>
      <c r="K80" s="267"/>
      <c r="L80" s="267"/>
    </row>
    <row r="81" spans="3:12" x14ac:dyDescent="0.2">
      <c r="C81" s="267"/>
      <c r="D81" s="267"/>
      <c r="E81" s="267"/>
      <c r="F81" s="267"/>
      <c r="G81" s="267"/>
      <c r="H81" s="267"/>
      <c r="I81" s="267"/>
      <c r="J81" s="267"/>
      <c r="K81" s="267"/>
      <c r="L81" s="267"/>
    </row>
    <row r="82" spans="3:12" x14ac:dyDescent="0.2">
      <c r="C82" s="267"/>
      <c r="D82" s="267"/>
      <c r="E82" s="267"/>
      <c r="F82" s="267"/>
      <c r="G82" s="267"/>
      <c r="H82" s="267"/>
      <c r="I82" s="267"/>
      <c r="J82" s="267"/>
      <c r="K82" s="267"/>
      <c r="L82" s="267"/>
    </row>
    <row r="83" spans="3:12" x14ac:dyDescent="0.2">
      <c r="C83" s="267"/>
      <c r="D83" s="267"/>
      <c r="E83" s="267"/>
      <c r="F83" s="267"/>
      <c r="G83" s="267"/>
      <c r="H83" s="267"/>
      <c r="I83" s="267"/>
      <c r="J83" s="267"/>
      <c r="K83" s="267"/>
      <c r="L83" s="267"/>
    </row>
    <row r="84" spans="3:12" x14ac:dyDescent="0.2">
      <c r="C84" s="267"/>
      <c r="D84" s="267"/>
      <c r="E84" s="267"/>
      <c r="F84" s="267"/>
      <c r="G84" s="267"/>
      <c r="H84" s="267"/>
      <c r="I84" s="267"/>
      <c r="J84" s="267"/>
      <c r="K84" s="267"/>
      <c r="L84" s="267"/>
    </row>
    <row r="85" spans="3:12" x14ac:dyDescent="0.2">
      <c r="C85" s="267"/>
      <c r="D85" s="267"/>
      <c r="E85" s="267"/>
      <c r="F85" s="267"/>
      <c r="G85" s="267"/>
      <c r="H85" s="267"/>
      <c r="I85" s="267"/>
      <c r="J85" s="267"/>
      <c r="K85" s="267"/>
      <c r="L85" s="267"/>
    </row>
    <row r="86" spans="3:12" x14ac:dyDescent="0.2">
      <c r="C86" s="267"/>
      <c r="D86" s="267"/>
      <c r="E86" s="267"/>
      <c r="F86" s="267"/>
      <c r="G86" s="267"/>
      <c r="H86" s="267"/>
      <c r="I86" s="267"/>
      <c r="J86" s="267"/>
      <c r="K86" s="267"/>
      <c r="L86" s="267"/>
    </row>
    <row r="87" spans="3:12" x14ac:dyDescent="0.2">
      <c r="C87" s="267"/>
      <c r="D87" s="267"/>
      <c r="E87" s="267"/>
      <c r="F87" s="267"/>
      <c r="G87" s="267"/>
      <c r="H87" s="267"/>
      <c r="I87" s="267"/>
      <c r="J87" s="267"/>
      <c r="K87" s="267"/>
      <c r="L87" s="267"/>
    </row>
    <row r="88" spans="3:12" x14ac:dyDescent="0.2">
      <c r="C88" s="267"/>
      <c r="D88" s="267"/>
      <c r="E88" s="267"/>
      <c r="F88" s="267"/>
      <c r="G88" s="267"/>
      <c r="H88" s="267"/>
      <c r="I88" s="267"/>
      <c r="J88" s="267"/>
      <c r="K88" s="267"/>
      <c r="L88" s="267"/>
    </row>
    <row r="89" spans="3:12" x14ac:dyDescent="0.2">
      <c r="C89" s="267"/>
      <c r="D89" s="267"/>
      <c r="E89" s="267"/>
      <c r="F89" s="267"/>
      <c r="G89" s="267"/>
      <c r="H89" s="267"/>
      <c r="I89" s="267"/>
      <c r="J89" s="267"/>
      <c r="K89" s="267"/>
      <c r="L89" s="267"/>
    </row>
    <row r="90" spans="3:12" x14ac:dyDescent="0.2">
      <c r="C90" s="267"/>
      <c r="D90" s="267"/>
      <c r="E90" s="267"/>
      <c r="F90" s="267"/>
      <c r="G90" s="267"/>
      <c r="H90" s="267"/>
      <c r="I90" s="267"/>
      <c r="J90" s="267"/>
      <c r="K90" s="267"/>
      <c r="L90" s="267"/>
    </row>
    <row r="91" spans="3:12" x14ac:dyDescent="0.2">
      <c r="C91" s="267"/>
      <c r="D91" s="267"/>
      <c r="E91" s="267"/>
      <c r="F91" s="267"/>
      <c r="G91" s="267"/>
      <c r="H91" s="267"/>
      <c r="I91" s="267"/>
      <c r="J91" s="267"/>
      <c r="K91" s="267"/>
      <c r="L91" s="267"/>
    </row>
    <row r="92" spans="3:12" x14ac:dyDescent="0.2">
      <c r="C92" s="267"/>
      <c r="D92" s="267"/>
      <c r="E92" s="267"/>
      <c r="F92" s="267"/>
      <c r="G92" s="267"/>
      <c r="H92" s="267"/>
      <c r="I92" s="267"/>
      <c r="J92" s="267"/>
      <c r="K92" s="267"/>
      <c r="L92" s="267"/>
    </row>
    <row r="93" spans="3:12" x14ac:dyDescent="0.2">
      <c r="C93" s="267"/>
      <c r="D93" s="267"/>
      <c r="E93" s="267"/>
      <c r="F93" s="267"/>
      <c r="G93" s="267"/>
      <c r="H93" s="267"/>
      <c r="I93" s="267"/>
      <c r="J93" s="267"/>
      <c r="K93" s="267"/>
      <c r="L93" s="267"/>
    </row>
    <row r="94" spans="3:12" x14ac:dyDescent="0.2">
      <c r="C94" s="267"/>
      <c r="D94" s="267"/>
      <c r="E94" s="267"/>
      <c r="F94" s="267"/>
      <c r="G94" s="267"/>
      <c r="H94" s="267"/>
      <c r="I94" s="267"/>
      <c r="J94" s="267"/>
      <c r="K94" s="267"/>
      <c r="L94" s="267"/>
    </row>
    <row r="95" spans="3:12" x14ac:dyDescent="0.2">
      <c r="C95" s="267"/>
      <c r="D95" s="267"/>
      <c r="E95" s="267"/>
      <c r="F95" s="267"/>
      <c r="G95" s="267"/>
      <c r="H95" s="267"/>
      <c r="I95" s="267"/>
      <c r="J95" s="267"/>
      <c r="K95" s="267"/>
      <c r="L95" s="267"/>
    </row>
    <row r="96" spans="3:12" x14ac:dyDescent="0.2">
      <c r="C96" s="267"/>
      <c r="D96" s="267"/>
      <c r="E96" s="267"/>
      <c r="F96" s="267"/>
      <c r="G96" s="267"/>
      <c r="H96" s="267"/>
      <c r="I96" s="267"/>
      <c r="J96" s="267"/>
      <c r="K96" s="267"/>
      <c r="L96" s="267"/>
    </row>
    <row r="97" spans="3:12" x14ac:dyDescent="0.2">
      <c r="C97" s="267"/>
      <c r="D97" s="267"/>
      <c r="E97" s="267"/>
      <c r="F97" s="267"/>
      <c r="G97" s="267"/>
      <c r="H97" s="267"/>
      <c r="I97" s="267"/>
      <c r="J97" s="267"/>
      <c r="K97" s="267"/>
      <c r="L97" s="267"/>
    </row>
    <row r="98" spans="3:12" x14ac:dyDescent="0.2">
      <c r="C98" s="267"/>
      <c r="D98" s="267"/>
      <c r="E98" s="267"/>
      <c r="F98" s="267"/>
      <c r="G98" s="267"/>
      <c r="H98" s="267"/>
      <c r="I98" s="267"/>
      <c r="J98" s="267"/>
      <c r="K98" s="267"/>
      <c r="L98" s="267"/>
    </row>
    <row r="99" spans="3:12" x14ac:dyDescent="0.2">
      <c r="C99" s="267"/>
      <c r="D99" s="267"/>
      <c r="E99" s="267"/>
      <c r="F99" s="267"/>
      <c r="G99" s="267"/>
      <c r="H99" s="267"/>
      <c r="I99" s="267"/>
      <c r="J99" s="267"/>
      <c r="K99" s="267"/>
      <c r="L99" s="267"/>
    </row>
    <row r="100" spans="3:12" x14ac:dyDescent="0.2">
      <c r="C100" s="267"/>
      <c r="D100" s="267"/>
      <c r="E100" s="267"/>
      <c r="F100" s="267"/>
      <c r="G100" s="267"/>
      <c r="H100" s="267"/>
      <c r="I100" s="267"/>
      <c r="J100" s="267"/>
      <c r="K100" s="267"/>
      <c r="L100" s="267"/>
    </row>
    <row r="101" spans="3:12" x14ac:dyDescent="0.2">
      <c r="C101" s="267"/>
      <c r="D101" s="267"/>
      <c r="E101" s="267"/>
      <c r="F101" s="267"/>
      <c r="G101" s="267"/>
      <c r="H101" s="267"/>
      <c r="I101" s="267"/>
      <c r="J101" s="267"/>
      <c r="K101" s="267"/>
      <c r="L101" s="267"/>
    </row>
    <row r="102" spans="3:12" x14ac:dyDescent="0.2">
      <c r="C102" s="267"/>
      <c r="D102" s="267"/>
      <c r="E102" s="267"/>
      <c r="F102" s="267"/>
      <c r="G102" s="267"/>
      <c r="H102" s="267"/>
      <c r="I102" s="267"/>
      <c r="J102" s="267"/>
      <c r="K102" s="267"/>
      <c r="L102" s="267"/>
    </row>
    <row r="103" spans="3:12" x14ac:dyDescent="0.2">
      <c r="C103" s="267"/>
      <c r="D103" s="267"/>
      <c r="E103" s="267"/>
      <c r="F103" s="267"/>
      <c r="G103" s="267"/>
      <c r="H103" s="267"/>
      <c r="I103" s="267"/>
      <c r="J103" s="267"/>
      <c r="K103" s="267"/>
      <c r="L103" s="267"/>
    </row>
    <row r="104" spans="3:12" x14ac:dyDescent="0.2">
      <c r="C104" s="267"/>
      <c r="D104" s="267"/>
      <c r="E104" s="267"/>
      <c r="F104" s="267"/>
      <c r="G104" s="267"/>
      <c r="H104" s="267"/>
      <c r="I104" s="267"/>
      <c r="J104" s="267"/>
      <c r="K104" s="267"/>
      <c r="L104" s="267"/>
    </row>
    <row r="105" spans="3:12" x14ac:dyDescent="0.2">
      <c r="C105" s="267"/>
      <c r="D105" s="267"/>
      <c r="E105" s="267"/>
      <c r="F105" s="267"/>
      <c r="G105" s="267"/>
      <c r="H105" s="267"/>
      <c r="I105" s="267"/>
      <c r="J105" s="267"/>
      <c r="K105" s="267"/>
      <c r="L105" s="267"/>
    </row>
    <row r="106" spans="3:12" x14ac:dyDescent="0.2">
      <c r="C106" s="267"/>
      <c r="D106" s="267"/>
      <c r="E106" s="267"/>
      <c r="F106" s="267"/>
      <c r="G106" s="267"/>
      <c r="H106" s="267"/>
      <c r="I106" s="267"/>
      <c r="J106" s="267"/>
      <c r="K106" s="267"/>
      <c r="L106" s="267"/>
    </row>
    <row r="107" spans="3:12" x14ac:dyDescent="0.2">
      <c r="C107" s="267"/>
      <c r="D107" s="267"/>
      <c r="E107" s="267"/>
      <c r="F107" s="267"/>
      <c r="G107" s="267"/>
      <c r="H107" s="267"/>
      <c r="I107" s="267"/>
      <c r="J107" s="267"/>
      <c r="K107" s="267"/>
      <c r="L107" s="267"/>
    </row>
    <row r="108" spans="3:12" x14ac:dyDescent="0.2">
      <c r="C108" s="267"/>
      <c r="D108" s="267"/>
      <c r="E108" s="267"/>
      <c r="F108" s="267"/>
      <c r="G108" s="267"/>
      <c r="H108" s="267"/>
      <c r="I108" s="267"/>
      <c r="J108" s="267"/>
      <c r="K108" s="267"/>
      <c r="L108" s="267"/>
    </row>
    <row r="109" spans="3:12" x14ac:dyDescent="0.2">
      <c r="C109" s="267"/>
      <c r="D109" s="267"/>
      <c r="E109" s="267"/>
      <c r="F109" s="267"/>
      <c r="G109" s="267"/>
      <c r="H109" s="267"/>
      <c r="I109" s="267"/>
      <c r="J109" s="267"/>
      <c r="K109" s="267"/>
      <c r="L109" s="267"/>
    </row>
    <row r="110" spans="3:12" x14ac:dyDescent="0.2">
      <c r="C110" s="267"/>
      <c r="D110" s="267"/>
      <c r="E110" s="267"/>
      <c r="F110" s="267"/>
      <c r="G110" s="267"/>
      <c r="H110" s="267"/>
      <c r="I110" s="267"/>
      <c r="J110" s="267"/>
      <c r="K110" s="267"/>
      <c r="L110" s="267"/>
    </row>
    <row r="111" spans="3:12" x14ac:dyDescent="0.2">
      <c r="C111" s="267"/>
      <c r="D111" s="267"/>
      <c r="E111" s="267"/>
      <c r="F111" s="267"/>
      <c r="G111" s="267"/>
      <c r="H111" s="267"/>
      <c r="I111" s="267"/>
      <c r="J111" s="267"/>
      <c r="K111" s="267"/>
      <c r="L111" s="267"/>
    </row>
    <row r="112" spans="3:12" x14ac:dyDescent="0.2">
      <c r="C112" s="267"/>
      <c r="D112" s="267"/>
      <c r="E112" s="267"/>
      <c r="F112" s="267"/>
      <c r="G112" s="267"/>
      <c r="H112" s="267"/>
      <c r="I112" s="267"/>
      <c r="J112" s="267"/>
      <c r="K112" s="267"/>
      <c r="L112" s="267"/>
    </row>
    <row r="113" spans="3:12" x14ac:dyDescent="0.2">
      <c r="C113" s="267"/>
      <c r="D113" s="267"/>
      <c r="E113" s="267"/>
      <c r="F113" s="267"/>
      <c r="G113" s="267"/>
      <c r="H113" s="267"/>
      <c r="I113" s="267"/>
      <c r="J113" s="267"/>
      <c r="K113" s="267"/>
      <c r="L113" s="267"/>
    </row>
    <row r="114" spans="3:12" x14ac:dyDescent="0.2">
      <c r="C114" s="267"/>
      <c r="D114" s="267"/>
      <c r="E114" s="267"/>
      <c r="F114" s="267"/>
      <c r="G114" s="267"/>
      <c r="H114" s="267"/>
      <c r="I114" s="267"/>
      <c r="J114" s="267"/>
      <c r="K114" s="267"/>
      <c r="L114" s="267"/>
    </row>
    <row r="115" spans="3:12" x14ac:dyDescent="0.2">
      <c r="C115" s="267"/>
      <c r="D115" s="267"/>
      <c r="E115" s="267"/>
      <c r="F115" s="267"/>
      <c r="G115" s="267"/>
      <c r="H115" s="267"/>
      <c r="I115" s="267"/>
      <c r="J115" s="267"/>
      <c r="K115" s="267"/>
      <c r="L115" s="267"/>
    </row>
    <row r="116" spans="3:12" x14ac:dyDescent="0.2">
      <c r="C116" s="267"/>
      <c r="D116" s="267"/>
      <c r="E116" s="267"/>
      <c r="F116" s="267"/>
      <c r="G116" s="267"/>
      <c r="H116" s="267"/>
      <c r="I116" s="267"/>
      <c r="J116" s="267"/>
      <c r="K116" s="267"/>
      <c r="L116" s="267"/>
    </row>
    <row r="117" spans="3:12" x14ac:dyDescent="0.2">
      <c r="C117" s="267"/>
      <c r="D117" s="267"/>
      <c r="E117" s="267"/>
      <c r="F117" s="267"/>
      <c r="G117" s="267"/>
      <c r="H117" s="267"/>
      <c r="I117" s="267"/>
      <c r="J117" s="267"/>
      <c r="K117" s="267"/>
      <c r="L117" s="267"/>
    </row>
    <row r="118" spans="3:12" x14ac:dyDescent="0.2">
      <c r="C118" s="267"/>
      <c r="D118" s="267"/>
      <c r="E118" s="267"/>
      <c r="F118" s="267"/>
      <c r="G118" s="267"/>
      <c r="H118" s="267"/>
      <c r="I118" s="267"/>
      <c r="J118" s="267"/>
      <c r="K118" s="267"/>
      <c r="L118" s="267"/>
    </row>
    <row r="119" spans="3:12" x14ac:dyDescent="0.2">
      <c r="C119" s="267"/>
      <c r="D119" s="267"/>
      <c r="E119" s="267"/>
      <c r="F119" s="267"/>
      <c r="G119" s="267"/>
      <c r="H119" s="267"/>
      <c r="I119" s="267"/>
      <c r="J119" s="267"/>
      <c r="K119" s="267"/>
      <c r="L119" s="267"/>
    </row>
    <row r="120" spans="3:12" x14ac:dyDescent="0.2">
      <c r="C120" s="267"/>
      <c r="D120" s="267"/>
      <c r="E120" s="267"/>
      <c r="F120" s="267"/>
      <c r="G120" s="267"/>
      <c r="H120" s="267"/>
      <c r="I120" s="267"/>
      <c r="J120" s="267"/>
      <c r="K120" s="267"/>
      <c r="L120" s="267"/>
    </row>
    <row r="121" spans="3:12" x14ac:dyDescent="0.2">
      <c r="C121" s="267"/>
      <c r="D121" s="267"/>
      <c r="E121" s="267"/>
      <c r="F121" s="267"/>
      <c r="G121" s="267"/>
      <c r="H121" s="267"/>
      <c r="I121" s="267"/>
      <c r="J121" s="267"/>
      <c r="K121" s="267"/>
      <c r="L121" s="267"/>
    </row>
    <row r="122" spans="3:12" x14ac:dyDescent="0.2">
      <c r="C122" s="267"/>
      <c r="D122" s="267"/>
      <c r="E122" s="267"/>
      <c r="F122" s="267"/>
      <c r="G122" s="267"/>
      <c r="H122" s="267"/>
      <c r="I122" s="267"/>
      <c r="J122" s="267"/>
      <c r="K122" s="267"/>
      <c r="L122" s="267"/>
    </row>
    <row r="123" spans="3:12" x14ac:dyDescent="0.2">
      <c r="C123" s="267"/>
      <c r="D123" s="267"/>
      <c r="E123" s="267"/>
      <c r="F123" s="267"/>
      <c r="G123" s="267"/>
      <c r="H123" s="267"/>
      <c r="I123" s="267"/>
      <c r="J123" s="267"/>
      <c r="K123" s="267"/>
      <c r="L123" s="267"/>
    </row>
    <row r="124" spans="3:12" x14ac:dyDescent="0.2">
      <c r="C124" s="267"/>
      <c r="D124" s="267"/>
      <c r="E124" s="267"/>
      <c r="F124" s="267"/>
      <c r="G124" s="267"/>
      <c r="H124" s="267"/>
      <c r="I124" s="267"/>
      <c r="J124" s="267"/>
      <c r="K124" s="267"/>
      <c r="L124" s="267"/>
    </row>
    <row r="125" spans="3:12" x14ac:dyDescent="0.2">
      <c r="C125" s="267"/>
      <c r="D125" s="267"/>
      <c r="E125" s="267"/>
      <c r="F125" s="267"/>
      <c r="G125" s="267"/>
      <c r="H125" s="267"/>
      <c r="I125" s="267"/>
      <c r="J125" s="267"/>
      <c r="K125" s="267"/>
      <c r="L125" s="267"/>
    </row>
    <row r="126" spans="3:12" x14ac:dyDescent="0.2">
      <c r="C126" s="267"/>
      <c r="D126" s="267"/>
      <c r="E126" s="267"/>
      <c r="F126" s="267"/>
      <c r="G126" s="267"/>
      <c r="H126" s="267"/>
      <c r="I126" s="267"/>
      <c r="J126" s="267"/>
      <c r="K126" s="267"/>
      <c r="L126" s="267"/>
    </row>
    <row r="127" spans="3:12" x14ac:dyDescent="0.2">
      <c r="C127" s="267"/>
      <c r="D127" s="267"/>
      <c r="E127" s="267"/>
      <c r="F127" s="267"/>
      <c r="G127" s="267"/>
      <c r="H127" s="267"/>
      <c r="I127" s="267"/>
      <c r="J127" s="267"/>
      <c r="K127" s="267"/>
      <c r="L127" s="267"/>
    </row>
    <row r="128" spans="3:12" x14ac:dyDescent="0.2">
      <c r="C128" s="267"/>
      <c r="D128" s="267"/>
      <c r="E128" s="267"/>
      <c r="F128" s="267"/>
      <c r="G128" s="267"/>
      <c r="H128" s="267"/>
      <c r="I128" s="267"/>
      <c r="J128" s="267"/>
      <c r="K128" s="267"/>
      <c r="L128" s="267"/>
    </row>
    <row r="129" spans="3:12" x14ac:dyDescent="0.2">
      <c r="C129" s="267"/>
      <c r="D129" s="267"/>
      <c r="E129" s="267"/>
      <c r="F129" s="267"/>
      <c r="G129" s="267"/>
      <c r="H129" s="267"/>
      <c r="I129" s="267"/>
      <c r="J129" s="267"/>
      <c r="K129" s="267"/>
      <c r="L129" s="267"/>
    </row>
    <row r="130" spans="3:12" x14ac:dyDescent="0.2">
      <c r="C130" s="267"/>
      <c r="D130" s="267"/>
      <c r="E130" s="267"/>
      <c r="F130" s="267"/>
      <c r="G130" s="267"/>
      <c r="H130" s="267"/>
      <c r="I130" s="267"/>
      <c r="J130" s="267"/>
      <c r="K130" s="267"/>
      <c r="L130" s="267"/>
    </row>
    <row r="131" spans="3:12" x14ac:dyDescent="0.2">
      <c r="C131" s="267"/>
      <c r="D131" s="267"/>
      <c r="E131" s="267"/>
      <c r="F131" s="267"/>
      <c r="G131" s="267"/>
      <c r="H131" s="267"/>
      <c r="I131" s="267"/>
      <c r="J131" s="267"/>
      <c r="K131" s="267"/>
      <c r="L131" s="267"/>
    </row>
    <row r="132" spans="3:12" x14ac:dyDescent="0.2">
      <c r="C132" s="267"/>
      <c r="D132" s="267"/>
      <c r="E132" s="267"/>
      <c r="F132" s="267"/>
      <c r="G132" s="267"/>
      <c r="H132" s="267"/>
      <c r="I132" s="267"/>
      <c r="J132" s="267"/>
      <c r="K132" s="267"/>
      <c r="L132" s="267"/>
    </row>
    <row r="133" spans="3:12" x14ac:dyDescent="0.2">
      <c r="C133" s="267"/>
      <c r="D133" s="267"/>
      <c r="E133" s="267"/>
      <c r="F133" s="267"/>
      <c r="G133" s="267"/>
      <c r="H133" s="267"/>
      <c r="I133" s="267"/>
      <c r="J133" s="267"/>
      <c r="K133" s="267"/>
      <c r="L133" s="267"/>
    </row>
    <row r="134" spans="3:12" x14ac:dyDescent="0.2">
      <c r="C134" s="267"/>
      <c r="D134" s="267"/>
      <c r="E134" s="267"/>
      <c r="F134" s="267"/>
      <c r="G134" s="267"/>
      <c r="H134" s="267"/>
      <c r="I134" s="267"/>
      <c r="J134" s="267"/>
      <c r="K134" s="267"/>
      <c r="L134" s="267"/>
    </row>
    <row r="135" spans="3:12" x14ac:dyDescent="0.2">
      <c r="C135" s="267"/>
      <c r="D135" s="267"/>
      <c r="E135" s="267"/>
      <c r="F135" s="267"/>
      <c r="G135" s="267"/>
      <c r="H135" s="267"/>
      <c r="I135" s="267"/>
      <c r="J135" s="267"/>
      <c r="K135" s="267"/>
      <c r="L135" s="267"/>
    </row>
    <row r="136" spans="3:12" x14ac:dyDescent="0.2">
      <c r="C136" s="267"/>
      <c r="D136" s="267"/>
      <c r="E136" s="267"/>
      <c r="F136" s="267"/>
      <c r="G136" s="267"/>
      <c r="H136" s="267"/>
      <c r="I136" s="267"/>
      <c r="J136" s="267"/>
      <c r="K136" s="267"/>
      <c r="L136" s="267"/>
    </row>
    <row r="137" spans="3:12" x14ac:dyDescent="0.2">
      <c r="C137" s="267"/>
      <c r="D137" s="267"/>
      <c r="E137" s="267"/>
      <c r="F137" s="267"/>
      <c r="G137" s="267"/>
      <c r="H137" s="267"/>
      <c r="I137" s="267"/>
      <c r="J137" s="267"/>
      <c r="K137" s="267"/>
      <c r="L137" s="267"/>
    </row>
    <row r="138" spans="3:12" x14ac:dyDescent="0.2">
      <c r="C138" s="267"/>
      <c r="D138" s="267"/>
      <c r="E138" s="267"/>
      <c r="F138" s="267"/>
      <c r="G138" s="267"/>
      <c r="H138" s="267"/>
      <c r="I138" s="267"/>
      <c r="J138" s="267"/>
      <c r="K138" s="267"/>
      <c r="L138" s="267"/>
    </row>
    <row r="139" spans="3:12" x14ac:dyDescent="0.2">
      <c r="C139" s="267"/>
      <c r="D139" s="267"/>
      <c r="E139" s="267"/>
      <c r="F139" s="267"/>
      <c r="G139" s="267"/>
      <c r="H139" s="267"/>
      <c r="I139" s="267"/>
      <c r="J139" s="267"/>
      <c r="K139" s="267"/>
      <c r="L139" s="267"/>
    </row>
    <row r="140" spans="3:12" x14ac:dyDescent="0.2">
      <c r="C140" s="267"/>
      <c r="D140" s="267"/>
      <c r="E140" s="267"/>
      <c r="F140" s="267"/>
      <c r="G140" s="267"/>
      <c r="H140" s="267"/>
      <c r="I140" s="267"/>
      <c r="J140" s="267"/>
      <c r="K140" s="267"/>
      <c r="L140" s="267"/>
    </row>
    <row r="141" spans="3:12" x14ac:dyDescent="0.2">
      <c r="C141" s="267"/>
      <c r="D141" s="267"/>
      <c r="E141" s="267"/>
      <c r="F141" s="267"/>
      <c r="G141" s="267"/>
      <c r="H141" s="267"/>
      <c r="I141" s="267"/>
      <c r="J141" s="267"/>
      <c r="K141" s="267"/>
      <c r="L141" s="267"/>
    </row>
    <row r="142" spans="3:12" x14ac:dyDescent="0.2">
      <c r="C142" s="267"/>
      <c r="D142" s="267"/>
      <c r="E142" s="267"/>
      <c r="F142" s="267"/>
      <c r="G142" s="267"/>
      <c r="H142" s="267"/>
      <c r="I142" s="267"/>
      <c r="J142" s="267"/>
      <c r="K142" s="267"/>
      <c r="L142" s="267"/>
    </row>
    <row r="143" spans="3:12" x14ac:dyDescent="0.2">
      <c r="C143" s="267"/>
      <c r="D143" s="267"/>
      <c r="E143" s="267"/>
      <c r="F143" s="267"/>
      <c r="G143" s="267"/>
      <c r="H143" s="267"/>
      <c r="I143" s="267"/>
      <c r="J143" s="267"/>
      <c r="K143" s="267"/>
      <c r="L143" s="267"/>
    </row>
    <row r="144" spans="3:12" x14ac:dyDescent="0.2">
      <c r="C144" s="267"/>
      <c r="D144" s="267"/>
      <c r="E144" s="267"/>
      <c r="F144" s="267"/>
      <c r="G144" s="267"/>
      <c r="H144" s="267"/>
      <c r="I144" s="267"/>
      <c r="J144" s="267"/>
      <c r="K144" s="267"/>
      <c r="L144" s="267"/>
    </row>
    <row r="145" spans="3:12" x14ac:dyDescent="0.2">
      <c r="C145" s="267"/>
      <c r="D145" s="267"/>
      <c r="E145" s="267"/>
      <c r="F145" s="267"/>
      <c r="G145" s="267"/>
      <c r="H145" s="267"/>
      <c r="I145" s="267"/>
      <c r="J145" s="267"/>
      <c r="K145" s="267"/>
      <c r="L145" s="267"/>
    </row>
    <row r="146" spans="3:12" x14ac:dyDescent="0.2">
      <c r="C146" s="267"/>
      <c r="D146" s="267"/>
      <c r="E146" s="267"/>
      <c r="F146" s="267"/>
      <c r="G146" s="267"/>
      <c r="H146" s="267"/>
      <c r="I146" s="267"/>
      <c r="J146" s="267"/>
      <c r="K146" s="267"/>
      <c r="L146" s="267"/>
    </row>
    <row r="147" spans="3:12" x14ac:dyDescent="0.2">
      <c r="C147" s="267"/>
      <c r="D147" s="267"/>
      <c r="E147" s="267"/>
      <c r="F147" s="267"/>
      <c r="G147" s="267"/>
      <c r="H147" s="267"/>
      <c r="I147" s="267"/>
      <c r="J147" s="267"/>
      <c r="K147" s="267"/>
      <c r="L147" s="267"/>
    </row>
    <row r="148" spans="3:12" x14ac:dyDescent="0.2">
      <c r="C148" s="267"/>
      <c r="D148" s="267"/>
      <c r="E148" s="267"/>
      <c r="F148" s="267"/>
      <c r="G148" s="267"/>
      <c r="H148" s="267"/>
      <c r="I148" s="267"/>
      <c r="J148" s="267"/>
      <c r="K148" s="267"/>
      <c r="L148" s="267"/>
    </row>
    <row r="149" spans="3:12" x14ac:dyDescent="0.2">
      <c r="C149" s="267"/>
      <c r="D149" s="267"/>
      <c r="E149" s="267"/>
      <c r="F149" s="267"/>
      <c r="G149" s="267"/>
      <c r="H149" s="267"/>
      <c r="I149" s="267"/>
      <c r="J149" s="267"/>
      <c r="K149" s="267"/>
      <c r="L149" s="267"/>
    </row>
    <row r="150" spans="3:12" x14ac:dyDescent="0.2">
      <c r="C150" s="267"/>
      <c r="D150" s="267"/>
      <c r="E150" s="267"/>
      <c r="F150" s="267"/>
      <c r="G150" s="267"/>
      <c r="H150" s="267"/>
      <c r="I150" s="267"/>
      <c r="J150" s="267"/>
      <c r="K150" s="267"/>
      <c r="L150" s="267"/>
    </row>
    <row r="151" spans="3:12" x14ac:dyDescent="0.2">
      <c r="C151" s="267"/>
      <c r="D151" s="267"/>
      <c r="E151" s="267"/>
      <c r="F151" s="267"/>
      <c r="G151" s="267"/>
      <c r="H151" s="267"/>
      <c r="I151" s="267"/>
      <c r="J151" s="267"/>
      <c r="K151" s="267"/>
      <c r="L151" s="267"/>
    </row>
    <row r="152" spans="3:12" x14ac:dyDescent="0.2">
      <c r="C152" s="267"/>
      <c r="D152" s="267"/>
      <c r="E152" s="267"/>
      <c r="F152" s="267"/>
      <c r="G152" s="267"/>
      <c r="H152" s="267"/>
      <c r="I152" s="267"/>
      <c r="J152" s="267"/>
      <c r="K152" s="267"/>
      <c r="L152" s="267"/>
    </row>
    <row r="153" spans="3:12" x14ac:dyDescent="0.2">
      <c r="C153" s="267"/>
      <c r="D153" s="267"/>
      <c r="E153" s="267"/>
      <c r="F153" s="267"/>
      <c r="G153" s="267"/>
      <c r="H153" s="267"/>
      <c r="I153" s="267"/>
      <c r="J153" s="267"/>
      <c r="K153" s="267"/>
      <c r="L153" s="267"/>
    </row>
    <row r="154" spans="3:12" x14ac:dyDescent="0.2">
      <c r="C154" s="267"/>
      <c r="D154" s="267"/>
      <c r="E154" s="267"/>
      <c r="F154" s="267"/>
      <c r="G154" s="267"/>
      <c r="H154" s="267"/>
      <c r="I154" s="267"/>
      <c r="J154" s="267"/>
      <c r="K154" s="267"/>
      <c r="L154" s="267"/>
    </row>
    <row r="155" spans="3:12" x14ac:dyDescent="0.2">
      <c r="C155" s="267"/>
      <c r="D155" s="267"/>
      <c r="E155" s="267"/>
      <c r="F155" s="267"/>
      <c r="G155" s="267"/>
      <c r="H155" s="267"/>
      <c r="I155" s="267"/>
      <c r="J155" s="267"/>
      <c r="K155" s="267"/>
      <c r="L155" s="267"/>
    </row>
    <row r="156" spans="3:12" x14ac:dyDescent="0.2">
      <c r="C156" s="267"/>
      <c r="D156" s="267"/>
      <c r="E156" s="267"/>
      <c r="F156" s="267"/>
      <c r="G156" s="267"/>
      <c r="H156" s="267"/>
      <c r="I156" s="267"/>
      <c r="J156" s="267"/>
      <c r="K156" s="267"/>
      <c r="L156" s="267"/>
    </row>
    <row r="157" spans="3:12" x14ac:dyDescent="0.2">
      <c r="C157" s="267"/>
      <c r="D157" s="267"/>
      <c r="E157" s="267"/>
      <c r="F157" s="267"/>
      <c r="G157" s="267"/>
      <c r="H157" s="267"/>
      <c r="I157" s="267"/>
      <c r="J157" s="267"/>
      <c r="K157" s="267"/>
      <c r="L157" s="267"/>
    </row>
    <row r="158" spans="3:12" x14ac:dyDescent="0.2">
      <c r="C158" s="267"/>
      <c r="D158" s="267"/>
      <c r="E158" s="267"/>
      <c r="F158" s="267"/>
      <c r="G158" s="267"/>
      <c r="H158" s="267"/>
      <c r="I158" s="267"/>
      <c r="J158" s="267"/>
      <c r="K158" s="267"/>
      <c r="L158" s="267"/>
    </row>
    <row r="159" spans="3:12" x14ac:dyDescent="0.2">
      <c r="C159" s="267"/>
      <c r="D159" s="267"/>
      <c r="E159" s="267"/>
      <c r="F159" s="267"/>
      <c r="G159" s="267"/>
      <c r="H159" s="267"/>
      <c r="I159" s="267"/>
      <c r="J159" s="267"/>
      <c r="K159" s="267"/>
      <c r="L159" s="267"/>
    </row>
    <row r="160" spans="3:12" x14ac:dyDescent="0.2">
      <c r="C160" s="267"/>
      <c r="D160" s="267"/>
      <c r="E160" s="267"/>
      <c r="F160" s="267"/>
      <c r="G160" s="267"/>
      <c r="H160" s="267"/>
      <c r="I160" s="267"/>
      <c r="J160" s="267"/>
      <c r="K160" s="267"/>
      <c r="L160" s="267"/>
    </row>
    <row r="161" spans="3:12" x14ac:dyDescent="0.2">
      <c r="C161" s="267"/>
      <c r="D161" s="267"/>
      <c r="E161" s="267"/>
      <c r="F161" s="267"/>
      <c r="G161" s="267"/>
      <c r="H161" s="267"/>
      <c r="I161" s="267"/>
      <c r="J161" s="267"/>
      <c r="K161" s="267"/>
      <c r="L161" s="267"/>
    </row>
    <row r="162" spans="3:12" x14ac:dyDescent="0.2">
      <c r="C162" s="267"/>
      <c r="D162" s="267"/>
      <c r="E162" s="267"/>
      <c r="F162" s="267"/>
      <c r="G162" s="267"/>
      <c r="H162" s="267"/>
      <c r="I162" s="267"/>
      <c r="J162" s="267"/>
      <c r="K162" s="267"/>
      <c r="L162" s="267"/>
    </row>
    <row r="163" spans="3:12" x14ac:dyDescent="0.2">
      <c r="C163" s="267"/>
      <c r="D163" s="267"/>
      <c r="E163" s="267"/>
      <c r="F163" s="267"/>
      <c r="G163" s="267"/>
      <c r="H163" s="267"/>
      <c r="I163" s="267"/>
      <c r="J163" s="267"/>
      <c r="K163" s="267"/>
      <c r="L163" s="267"/>
    </row>
    <row r="164" spans="3:12" x14ac:dyDescent="0.2">
      <c r="C164" s="267"/>
      <c r="D164" s="267"/>
      <c r="E164" s="267"/>
      <c r="F164" s="267"/>
      <c r="G164" s="267"/>
      <c r="H164" s="267"/>
      <c r="I164" s="267"/>
      <c r="J164" s="267"/>
      <c r="K164" s="267"/>
      <c r="L164" s="267"/>
    </row>
    <row r="165" spans="3:12" x14ac:dyDescent="0.2">
      <c r="C165" s="267"/>
      <c r="D165" s="267"/>
      <c r="E165" s="267"/>
      <c r="F165" s="267"/>
      <c r="G165" s="267"/>
      <c r="H165" s="267"/>
      <c r="I165" s="267"/>
      <c r="J165" s="267"/>
      <c r="K165" s="267"/>
      <c r="L165" s="267"/>
    </row>
    <row r="166" spans="3:12" x14ac:dyDescent="0.2">
      <c r="C166" s="267"/>
      <c r="D166" s="267"/>
      <c r="E166" s="267"/>
      <c r="F166" s="267"/>
      <c r="G166" s="267"/>
      <c r="H166" s="267"/>
      <c r="I166" s="267"/>
      <c r="J166" s="267"/>
      <c r="K166" s="267"/>
      <c r="L166" s="267"/>
    </row>
    <row r="167" spans="3:12" x14ac:dyDescent="0.2">
      <c r="C167" s="267"/>
      <c r="D167" s="267"/>
      <c r="E167" s="267"/>
      <c r="F167" s="267"/>
      <c r="G167" s="267"/>
      <c r="H167" s="267"/>
      <c r="I167" s="267"/>
      <c r="J167" s="267"/>
      <c r="K167" s="267"/>
      <c r="L167" s="267"/>
    </row>
    <row r="168" spans="3:12" x14ac:dyDescent="0.2">
      <c r="C168" s="267"/>
      <c r="D168" s="267"/>
      <c r="E168" s="267"/>
      <c r="F168" s="267"/>
      <c r="G168" s="267"/>
      <c r="H168" s="267"/>
      <c r="I168" s="267"/>
      <c r="J168" s="267"/>
      <c r="K168" s="267"/>
      <c r="L168" s="267"/>
    </row>
    <row r="169" spans="3:12" x14ac:dyDescent="0.2">
      <c r="C169" s="267"/>
      <c r="D169" s="267"/>
      <c r="E169" s="267"/>
      <c r="F169" s="267"/>
      <c r="G169" s="267"/>
      <c r="H169" s="267"/>
      <c r="I169" s="267"/>
      <c r="J169" s="267"/>
      <c r="K169" s="267"/>
      <c r="L169" s="267"/>
    </row>
    <row r="170" spans="3:12" x14ac:dyDescent="0.2">
      <c r="C170" s="267"/>
      <c r="D170" s="267"/>
      <c r="E170" s="267"/>
      <c r="F170" s="267"/>
      <c r="G170" s="267"/>
      <c r="H170" s="267"/>
      <c r="I170" s="267"/>
      <c r="J170" s="267"/>
      <c r="K170" s="267"/>
      <c r="L170" s="267"/>
    </row>
    <row r="171" spans="3:12" x14ac:dyDescent="0.2">
      <c r="C171" s="267"/>
      <c r="D171" s="267"/>
      <c r="E171" s="267"/>
      <c r="F171" s="267"/>
      <c r="G171" s="267"/>
      <c r="H171" s="267"/>
      <c r="I171" s="267"/>
      <c r="J171" s="267"/>
      <c r="K171" s="267"/>
      <c r="L171" s="267"/>
    </row>
    <row r="172" spans="3:12" x14ac:dyDescent="0.2">
      <c r="C172" s="267"/>
      <c r="D172" s="267"/>
      <c r="E172" s="267"/>
      <c r="F172" s="267"/>
      <c r="G172" s="267"/>
      <c r="H172" s="267"/>
      <c r="I172" s="267"/>
      <c r="J172" s="267"/>
      <c r="K172" s="267"/>
      <c r="L172" s="267"/>
    </row>
    <row r="173" spans="3:12" x14ac:dyDescent="0.2">
      <c r="C173" s="267"/>
      <c r="D173" s="267"/>
      <c r="E173" s="267"/>
      <c r="F173" s="267"/>
      <c r="G173" s="267"/>
      <c r="H173" s="267"/>
      <c r="I173" s="267"/>
      <c r="J173" s="267"/>
      <c r="K173" s="267"/>
      <c r="L173" s="267"/>
    </row>
    <row r="174" spans="3:12" x14ac:dyDescent="0.2">
      <c r="C174" s="267"/>
      <c r="D174" s="267"/>
      <c r="E174" s="267"/>
      <c r="F174" s="267"/>
      <c r="G174" s="267"/>
      <c r="H174" s="267"/>
      <c r="I174" s="267"/>
      <c r="J174" s="267"/>
      <c r="K174" s="267"/>
      <c r="L174" s="267"/>
    </row>
    <row r="175" spans="3:12" x14ac:dyDescent="0.2">
      <c r="C175" s="267"/>
      <c r="D175" s="267"/>
      <c r="E175" s="267"/>
      <c r="F175" s="267"/>
      <c r="G175" s="267"/>
      <c r="H175" s="267"/>
      <c r="I175" s="267"/>
      <c r="J175" s="267"/>
      <c r="K175" s="267"/>
      <c r="L175" s="267"/>
    </row>
    <row r="176" spans="3:12" x14ac:dyDescent="0.2">
      <c r="C176" s="267"/>
      <c r="D176" s="267"/>
      <c r="E176" s="267"/>
      <c r="F176" s="267"/>
      <c r="G176" s="267"/>
      <c r="H176" s="267"/>
      <c r="I176" s="267"/>
      <c r="J176" s="267"/>
      <c r="K176" s="267"/>
      <c r="L176" s="267"/>
    </row>
    <row r="177" spans="3:12" x14ac:dyDescent="0.2">
      <c r="C177" s="267"/>
      <c r="D177" s="267"/>
      <c r="E177" s="267"/>
      <c r="F177" s="267"/>
      <c r="G177" s="267"/>
      <c r="H177" s="267"/>
      <c r="I177" s="267"/>
      <c r="J177" s="267"/>
      <c r="K177" s="267"/>
      <c r="L177" s="267"/>
    </row>
    <row r="178" spans="3:12" x14ac:dyDescent="0.2">
      <c r="C178" s="267"/>
      <c r="D178" s="267"/>
      <c r="E178" s="267"/>
      <c r="F178" s="267"/>
      <c r="G178" s="267"/>
      <c r="H178" s="267"/>
      <c r="I178" s="267"/>
      <c r="J178" s="267"/>
      <c r="K178" s="267"/>
      <c r="L178" s="267"/>
    </row>
    <row r="179" spans="3:12" x14ac:dyDescent="0.2">
      <c r="C179" s="267"/>
      <c r="D179" s="267"/>
      <c r="E179" s="267"/>
      <c r="F179" s="267"/>
      <c r="G179" s="267"/>
      <c r="H179" s="267"/>
      <c r="I179" s="267"/>
      <c r="J179" s="267"/>
      <c r="K179" s="267"/>
      <c r="L179" s="267"/>
    </row>
    <row r="180" spans="3:12" x14ac:dyDescent="0.2">
      <c r="C180" s="267"/>
      <c r="D180" s="267"/>
      <c r="E180" s="267"/>
      <c r="F180" s="267"/>
      <c r="G180" s="267"/>
      <c r="H180" s="267"/>
      <c r="I180" s="267"/>
      <c r="J180" s="267"/>
      <c r="K180" s="267"/>
      <c r="L180" s="267"/>
    </row>
    <row r="181" spans="3:12" x14ac:dyDescent="0.2">
      <c r="C181" s="267"/>
      <c r="D181" s="267"/>
      <c r="E181" s="267"/>
      <c r="F181" s="267"/>
      <c r="G181" s="267"/>
      <c r="H181" s="267"/>
      <c r="I181" s="267"/>
      <c r="J181" s="267"/>
      <c r="K181" s="267"/>
      <c r="L181" s="267"/>
    </row>
    <row r="182" spans="3:12" x14ac:dyDescent="0.2">
      <c r="C182" s="267"/>
      <c r="D182" s="267"/>
      <c r="E182" s="267"/>
      <c r="F182" s="267"/>
      <c r="G182" s="267"/>
      <c r="H182" s="267"/>
      <c r="I182" s="267"/>
      <c r="J182" s="267"/>
      <c r="K182" s="267"/>
      <c r="L182" s="267"/>
    </row>
    <row r="183" spans="3:12" x14ac:dyDescent="0.2">
      <c r="C183" s="267"/>
      <c r="D183" s="267"/>
      <c r="E183" s="267"/>
      <c r="F183" s="267"/>
      <c r="G183" s="267"/>
      <c r="H183" s="267"/>
      <c r="I183" s="267"/>
      <c r="J183" s="267"/>
      <c r="K183" s="267"/>
      <c r="L183" s="267"/>
    </row>
    <row r="184" spans="3:12" x14ac:dyDescent="0.2">
      <c r="C184" s="267"/>
      <c r="D184" s="267"/>
      <c r="E184" s="267"/>
      <c r="F184" s="267"/>
      <c r="G184" s="267"/>
      <c r="H184" s="267"/>
      <c r="I184" s="267"/>
      <c r="J184" s="267"/>
      <c r="K184" s="267"/>
      <c r="L184" s="267"/>
    </row>
    <row r="185" spans="3:12" x14ac:dyDescent="0.2">
      <c r="C185" s="267"/>
      <c r="D185" s="267"/>
      <c r="E185" s="267"/>
      <c r="F185" s="267"/>
      <c r="G185" s="267"/>
      <c r="H185" s="267"/>
      <c r="I185" s="267"/>
      <c r="J185" s="267"/>
      <c r="K185" s="267"/>
      <c r="L185" s="267"/>
    </row>
    <row r="186" spans="3:12" x14ac:dyDescent="0.2">
      <c r="C186" s="267"/>
      <c r="D186" s="267"/>
      <c r="E186" s="267"/>
      <c r="F186" s="267"/>
      <c r="G186" s="267"/>
      <c r="H186" s="267"/>
      <c r="I186" s="267"/>
      <c r="J186" s="267"/>
      <c r="K186" s="267"/>
      <c r="L186" s="267"/>
    </row>
    <row r="187" spans="3:12" x14ac:dyDescent="0.2">
      <c r="C187" s="267"/>
      <c r="D187" s="267"/>
      <c r="E187" s="267"/>
      <c r="F187" s="267"/>
      <c r="G187" s="267"/>
      <c r="H187" s="267"/>
      <c r="I187" s="267"/>
      <c r="J187" s="267"/>
      <c r="K187" s="267"/>
      <c r="L187" s="267"/>
    </row>
    <row r="188" spans="3:12" x14ac:dyDescent="0.2">
      <c r="C188" s="267"/>
      <c r="D188" s="267"/>
      <c r="E188" s="267"/>
      <c r="F188" s="267"/>
      <c r="G188" s="267"/>
      <c r="H188" s="267"/>
      <c r="I188" s="267"/>
      <c r="J188" s="267"/>
      <c r="K188" s="267"/>
      <c r="L188" s="267"/>
    </row>
    <row r="189" spans="3:12" x14ac:dyDescent="0.2">
      <c r="C189" s="267"/>
      <c r="D189" s="267"/>
      <c r="E189" s="267"/>
      <c r="F189" s="267"/>
      <c r="G189" s="267"/>
      <c r="H189" s="267"/>
      <c r="I189" s="267"/>
      <c r="J189" s="267"/>
      <c r="K189" s="267"/>
      <c r="L189" s="267"/>
    </row>
    <row r="190" spans="3:12" x14ac:dyDescent="0.2">
      <c r="C190" s="267"/>
      <c r="D190" s="267"/>
      <c r="E190" s="267"/>
      <c r="F190" s="267"/>
      <c r="G190" s="267"/>
      <c r="H190" s="267"/>
      <c r="I190" s="267"/>
      <c r="J190" s="267"/>
      <c r="K190" s="267"/>
      <c r="L190" s="267"/>
    </row>
    <row r="191" spans="3:12" x14ac:dyDescent="0.2">
      <c r="C191" s="267"/>
      <c r="D191" s="267"/>
      <c r="E191" s="267"/>
      <c r="F191" s="267"/>
      <c r="G191" s="267"/>
      <c r="H191" s="267"/>
      <c r="I191" s="267"/>
      <c r="J191" s="267"/>
      <c r="K191" s="267"/>
      <c r="L191" s="267"/>
    </row>
    <row r="192" spans="3:12" x14ac:dyDescent="0.2">
      <c r="C192" s="267"/>
      <c r="D192" s="267"/>
      <c r="E192" s="267"/>
      <c r="F192" s="267"/>
      <c r="G192" s="267"/>
      <c r="H192" s="267"/>
      <c r="I192" s="267"/>
      <c r="J192" s="267"/>
      <c r="K192" s="267"/>
      <c r="L192" s="267"/>
    </row>
    <row r="193" spans="3:12" x14ac:dyDescent="0.2">
      <c r="C193" s="267"/>
      <c r="D193" s="267"/>
      <c r="E193" s="267"/>
      <c r="F193" s="267"/>
      <c r="G193" s="267"/>
      <c r="H193" s="267"/>
      <c r="I193" s="267"/>
      <c r="J193" s="267"/>
      <c r="K193" s="267"/>
      <c r="L193" s="267"/>
    </row>
    <row r="194" spans="3:12" x14ac:dyDescent="0.2">
      <c r="C194" s="267"/>
      <c r="D194" s="267"/>
      <c r="E194" s="267"/>
      <c r="F194" s="267"/>
      <c r="G194" s="267"/>
      <c r="H194" s="267"/>
      <c r="I194" s="267"/>
      <c r="J194" s="267"/>
      <c r="K194" s="267"/>
      <c r="L194" s="267"/>
    </row>
    <row r="195" spans="3:12" x14ac:dyDescent="0.2">
      <c r="C195" s="267"/>
      <c r="D195" s="267"/>
      <c r="E195" s="267"/>
      <c r="F195" s="267"/>
      <c r="G195" s="267"/>
      <c r="H195" s="267"/>
      <c r="I195" s="267"/>
      <c r="J195" s="267"/>
      <c r="K195" s="267"/>
      <c r="L195" s="267"/>
    </row>
    <row r="196" spans="3:12" x14ac:dyDescent="0.2">
      <c r="C196" s="267"/>
      <c r="D196" s="267"/>
      <c r="E196" s="267"/>
      <c r="F196" s="267"/>
      <c r="G196" s="267"/>
      <c r="H196" s="267"/>
      <c r="I196" s="267"/>
      <c r="J196" s="267"/>
      <c r="K196" s="267"/>
      <c r="L196" s="267"/>
    </row>
    <row r="197" spans="3:12" x14ac:dyDescent="0.2">
      <c r="C197" s="267"/>
      <c r="D197" s="267"/>
      <c r="E197" s="267"/>
      <c r="F197" s="267"/>
      <c r="G197" s="267"/>
      <c r="H197" s="267"/>
      <c r="I197" s="267"/>
      <c r="J197" s="267"/>
      <c r="K197" s="267"/>
      <c r="L197" s="267"/>
    </row>
    <row r="198" spans="3:12" x14ac:dyDescent="0.2">
      <c r="C198" s="267"/>
      <c r="D198" s="267"/>
      <c r="E198" s="267"/>
      <c r="F198" s="267"/>
      <c r="G198" s="267"/>
      <c r="H198" s="267"/>
      <c r="I198" s="267"/>
      <c r="J198" s="267"/>
      <c r="K198" s="267"/>
      <c r="L198" s="267"/>
    </row>
    <row r="199" spans="3:12" x14ac:dyDescent="0.2">
      <c r="C199" s="267"/>
      <c r="D199" s="267"/>
      <c r="E199" s="267"/>
      <c r="F199" s="267"/>
      <c r="G199" s="267"/>
      <c r="H199" s="267"/>
      <c r="I199" s="267"/>
      <c r="J199" s="267"/>
      <c r="K199" s="267"/>
      <c r="L199" s="267"/>
    </row>
    <row r="200" spans="3:12" x14ac:dyDescent="0.2">
      <c r="C200" s="267"/>
      <c r="D200" s="267"/>
      <c r="E200" s="267"/>
      <c r="F200" s="267"/>
      <c r="G200" s="267"/>
      <c r="H200" s="267"/>
      <c r="I200" s="267"/>
      <c r="J200" s="267"/>
      <c r="K200" s="267"/>
      <c r="L200" s="267"/>
    </row>
    <row r="201" spans="3:12" x14ac:dyDescent="0.2">
      <c r="C201" s="267"/>
      <c r="D201" s="267"/>
      <c r="E201" s="267"/>
      <c r="F201" s="267"/>
      <c r="G201" s="267"/>
      <c r="H201" s="267"/>
      <c r="I201" s="267"/>
      <c r="J201" s="267"/>
      <c r="K201" s="267"/>
      <c r="L201" s="267"/>
    </row>
    <row r="202" spans="3:12" x14ac:dyDescent="0.2">
      <c r="C202" s="267"/>
      <c r="D202" s="267"/>
      <c r="E202" s="267"/>
      <c r="F202" s="267"/>
      <c r="G202" s="267"/>
      <c r="H202" s="267"/>
      <c r="I202" s="267"/>
      <c r="J202" s="267"/>
      <c r="K202" s="267"/>
      <c r="L202" s="267"/>
    </row>
    <row r="203" spans="3:12" x14ac:dyDescent="0.2">
      <c r="C203" s="267"/>
      <c r="D203" s="267"/>
      <c r="E203" s="267"/>
      <c r="F203" s="267"/>
      <c r="G203" s="267"/>
      <c r="H203" s="267"/>
      <c r="I203" s="267"/>
      <c r="J203" s="267"/>
      <c r="K203" s="267"/>
      <c r="L203" s="267"/>
    </row>
    <row r="204" spans="3:12" x14ac:dyDescent="0.2">
      <c r="C204" s="267"/>
      <c r="D204" s="267"/>
      <c r="E204" s="267"/>
      <c r="F204" s="267"/>
      <c r="G204" s="267"/>
      <c r="H204" s="267"/>
      <c r="I204" s="267"/>
      <c r="J204" s="267"/>
      <c r="K204" s="267"/>
      <c r="L204" s="267"/>
    </row>
    <row r="205" spans="3:12" x14ac:dyDescent="0.2">
      <c r="C205" s="267"/>
      <c r="D205" s="267"/>
      <c r="E205" s="267"/>
      <c r="F205" s="267"/>
      <c r="G205" s="267"/>
      <c r="H205" s="267"/>
      <c r="I205" s="267"/>
      <c r="J205" s="267"/>
      <c r="K205" s="267"/>
      <c r="L205" s="267"/>
    </row>
    <row r="206" spans="3:12" x14ac:dyDescent="0.2">
      <c r="C206" s="267"/>
      <c r="D206" s="267"/>
      <c r="E206" s="267"/>
      <c r="F206" s="267"/>
      <c r="G206" s="267"/>
      <c r="H206" s="267"/>
      <c r="I206" s="267"/>
      <c r="J206" s="267"/>
      <c r="K206" s="267"/>
      <c r="L206" s="267"/>
    </row>
    <row r="207" spans="3:12" x14ac:dyDescent="0.2">
      <c r="C207" s="267"/>
      <c r="D207" s="267"/>
      <c r="E207" s="267"/>
      <c r="F207" s="267"/>
      <c r="G207" s="267"/>
      <c r="H207" s="267"/>
      <c r="I207" s="267"/>
      <c r="J207" s="267"/>
      <c r="K207" s="267"/>
      <c r="L207" s="267"/>
    </row>
    <row r="208" spans="3:12" x14ac:dyDescent="0.2">
      <c r="C208" s="267"/>
      <c r="D208" s="267"/>
      <c r="E208" s="267"/>
      <c r="F208" s="267"/>
      <c r="G208" s="267"/>
      <c r="H208" s="267"/>
      <c r="I208" s="267"/>
      <c r="J208" s="267"/>
      <c r="K208" s="267"/>
      <c r="L208" s="267"/>
    </row>
    <row r="209" spans="3:12" x14ac:dyDescent="0.2">
      <c r="C209" s="267"/>
      <c r="D209" s="267"/>
      <c r="E209" s="267"/>
      <c r="F209" s="267"/>
      <c r="G209" s="267"/>
      <c r="H209" s="267"/>
      <c r="I209" s="267"/>
      <c r="J209" s="267"/>
      <c r="K209" s="267"/>
      <c r="L209" s="267"/>
    </row>
    <row r="210" spans="3:12" x14ac:dyDescent="0.2">
      <c r="C210" s="267"/>
      <c r="D210" s="267"/>
      <c r="E210" s="267"/>
      <c r="F210" s="267"/>
      <c r="G210" s="267"/>
      <c r="H210" s="267"/>
      <c r="I210" s="267"/>
      <c r="J210" s="267"/>
      <c r="K210" s="267"/>
      <c r="L210" s="267"/>
    </row>
    <row r="211" spans="3:12" x14ac:dyDescent="0.2">
      <c r="C211" s="267"/>
      <c r="D211" s="267"/>
      <c r="E211" s="267"/>
      <c r="F211" s="267"/>
      <c r="G211" s="267"/>
      <c r="H211" s="267"/>
      <c r="I211" s="267"/>
      <c r="J211" s="267"/>
      <c r="K211" s="267"/>
      <c r="L211" s="267"/>
    </row>
    <row r="212" spans="3:12" x14ac:dyDescent="0.2">
      <c r="C212" s="267"/>
      <c r="D212" s="267"/>
      <c r="E212" s="267"/>
      <c r="F212" s="267"/>
      <c r="G212" s="267"/>
      <c r="H212" s="267"/>
      <c r="I212" s="267"/>
      <c r="J212" s="267"/>
      <c r="K212" s="267"/>
      <c r="L212" s="267"/>
    </row>
    <row r="213" spans="3:12" x14ac:dyDescent="0.2">
      <c r="C213" s="267"/>
      <c r="D213" s="267"/>
      <c r="E213" s="267"/>
      <c r="F213" s="267"/>
      <c r="G213" s="267"/>
      <c r="H213" s="267"/>
      <c r="I213" s="267"/>
      <c r="J213" s="267"/>
      <c r="K213" s="267"/>
      <c r="L213" s="267"/>
    </row>
    <row r="214" spans="3:12" x14ac:dyDescent="0.2">
      <c r="C214" s="267"/>
      <c r="D214" s="267"/>
      <c r="E214" s="267"/>
      <c r="F214" s="267"/>
      <c r="G214" s="267"/>
      <c r="H214" s="267"/>
      <c r="I214" s="267"/>
      <c r="J214" s="267"/>
      <c r="K214" s="267"/>
      <c r="L214" s="267"/>
    </row>
    <row r="215" spans="3:12" x14ac:dyDescent="0.2">
      <c r="C215" s="267"/>
      <c r="D215" s="267"/>
      <c r="E215" s="267"/>
      <c r="F215" s="267"/>
      <c r="G215" s="267"/>
      <c r="H215" s="267"/>
      <c r="I215" s="267"/>
      <c r="J215" s="267"/>
      <c r="K215" s="267"/>
      <c r="L215" s="267"/>
    </row>
    <row r="216" spans="3:12" x14ac:dyDescent="0.2">
      <c r="C216" s="267"/>
      <c r="D216" s="267"/>
      <c r="E216" s="267"/>
      <c r="F216" s="267"/>
      <c r="G216" s="267"/>
      <c r="H216" s="267"/>
      <c r="I216" s="267"/>
      <c r="J216" s="267"/>
      <c r="K216" s="267"/>
      <c r="L216" s="267"/>
    </row>
    <row r="217" spans="3:12" x14ac:dyDescent="0.2">
      <c r="C217" s="267"/>
      <c r="D217" s="267"/>
      <c r="E217" s="267"/>
      <c r="F217" s="267"/>
      <c r="G217" s="267"/>
      <c r="H217" s="267"/>
      <c r="I217" s="267"/>
      <c r="J217" s="267"/>
      <c r="K217" s="267"/>
      <c r="L217" s="267"/>
    </row>
    <row r="218" spans="3:12" x14ac:dyDescent="0.2">
      <c r="C218" s="267"/>
      <c r="D218" s="267"/>
      <c r="E218" s="267"/>
      <c r="F218" s="267"/>
      <c r="G218" s="267"/>
      <c r="H218" s="267"/>
      <c r="I218" s="267"/>
      <c r="J218" s="267"/>
      <c r="K218" s="267"/>
      <c r="L218" s="267"/>
    </row>
    <row r="219" spans="3:12" x14ac:dyDescent="0.2">
      <c r="C219" s="267"/>
      <c r="D219" s="267"/>
      <c r="E219" s="267"/>
      <c r="F219" s="267"/>
      <c r="G219" s="267"/>
      <c r="H219" s="267"/>
      <c r="I219" s="267"/>
      <c r="J219" s="267"/>
      <c r="K219" s="267"/>
      <c r="L219" s="267"/>
    </row>
    <row r="220" spans="3:12" x14ac:dyDescent="0.2">
      <c r="C220" s="267"/>
      <c r="D220" s="267"/>
      <c r="E220" s="267"/>
      <c r="F220" s="267"/>
      <c r="G220" s="267"/>
      <c r="H220" s="267"/>
      <c r="I220" s="267"/>
      <c r="J220" s="267"/>
      <c r="K220" s="267"/>
      <c r="L220" s="267"/>
    </row>
    <row r="221" spans="3:12" x14ac:dyDescent="0.2">
      <c r="C221" s="267"/>
      <c r="D221" s="267"/>
      <c r="E221" s="267"/>
      <c r="F221" s="267"/>
      <c r="G221" s="267"/>
      <c r="H221" s="267"/>
      <c r="I221" s="267"/>
      <c r="J221" s="267"/>
      <c r="K221" s="267"/>
      <c r="L221" s="267"/>
    </row>
    <row r="222" spans="3:12" x14ac:dyDescent="0.2">
      <c r="C222" s="267"/>
      <c r="D222" s="267"/>
      <c r="E222" s="267"/>
      <c r="F222" s="267"/>
      <c r="G222" s="267"/>
      <c r="H222" s="267"/>
      <c r="I222" s="267"/>
      <c r="J222" s="267"/>
      <c r="K222" s="267"/>
      <c r="L222" s="267"/>
    </row>
    <row r="223" spans="3:12" x14ac:dyDescent="0.2">
      <c r="C223" s="267"/>
      <c r="D223" s="267"/>
      <c r="E223" s="267"/>
      <c r="F223" s="267"/>
      <c r="G223" s="267"/>
      <c r="H223" s="267"/>
      <c r="I223" s="267"/>
      <c r="J223" s="267"/>
      <c r="K223" s="267"/>
      <c r="L223" s="267"/>
    </row>
    <row r="224" spans="3:12" x14ac:dyDescent="0.2">
      <c r="C224" s="267"/>
      <c r="D224" s="267"/>
      <c r="E224" s="267"/>
      <c r="F224" s="267"/>
      <c r="G224" s="267"/>
      <c r="H224" s="267"/>
      <c r="I224" s="267"/>
      <c r="J224" s="267"/>
      <c r="K224" s="267"/>
      <c r="L224" s="267"/>
    </row>
    <row r="225" spans="3:12" x14ac:dyDescent="0.2">
      <c r="C225" s="267"/>
      <c r="D225" s="267"/>
      <c r="E225" s="267"/>
      <c r="F225" s="267"/>
      <c r="G225" s="267"/>
      <c r="H225" s="267"/>
      <c r="I225" s="267"/>
      <c r="J225" s="267"/>
      <c r="K225" s="267"/>
      <c r="L225" s="267"/>
    </row>
    <row r="226" spans="3:12" x14ac:dyDescent="0.2">
      <c r="C226" s="267"/>
      <c r="D226" s="267"/>
      <c r="E226" s="267"/>
      <c r="F226" s="267"/>
      <c r="G226" s="267"/>
      <c r="H226" s="267"/>
      <c r="I226" s="267"/>
      <c r="J226" s="267"/>
      <c r="K226" s="267"/>
      <c r="L226" s="267"/>
    </row>
    <row r="227" spans="3:12" x14ac:dyDescent="0.2">
      <c r="C227" s="267"/>
      <c r="D227" s="267"/>
      <c r="E227" s="267"/>
      <c r="F227" s="267"/>
      <c r="G227" s="267"/>
      <c r="H227" s="267"/>
      <c r="I227" s="267"/>
      <c r="J227" s="267"/>
      <c r="K227" s="267"/>
      <c r="L227" s="267"/>
    </row>
    <row r="228" spans="3:12" x14ac:dyDescent="0.2">
      <c r="C228" s="267"/>
      <c r="D228" s="267"/>
      <c r="E228" s="267"/>
      <c r="F228" s="267"/>
      <c r="G228" s="267"/>
      <c r="H228" s="267"/>
      <c r="I228" s="267"/>
      <c r="J228" s="267"/>
      <c r="K228" s="267"/>
      <c r="L228" s="267"/>
    </row>
    <row r="229" spans="3:12" x14ac:dyDescent="0.2">
      <c r="C229" s="267"/>
      <c r="D229" s="267"/>
      <c r="E229" s="267"/>
      <c r="F229" s="267"/>
      <c r="G229" s="267"/>
      <c r="H229" s="267"/>
      <c r="I229" s="267"/>
      <c r="J229" s="267"/>
      <c r="K229" s="267"/>
      <c r="L229" s="267"/>
    </row>
    <row r="230" spans="3:12" x14ac:dyDescent="0.2">
      <c r="C230" s="267"/>
      <c r="D230" s="267"/>
      <c r="E230" s="267"/>
      <c r="F230" s="267"/>
      <c r="G230" s="267"/>
      <c r="H230" s="267"/>
      <c r="I230" s="267"/>
      <c r="J230" s="267"/>
      <c r="K230" s="267"/>
      <c r="L230" s="267"/>
    </row>
    <row r="231" spans="3:12" x14ac:dyDescent="0.2">
      <c r="C231" s="267"/>
      <c r="D231" s="267"/>
      <c r="E231" s="267"/>
      <c r="F231" s="267"/>
      <c r="G231" s="267"/>
      <c r="H231" s="267"/>
      <c r="I231" s="267"/>
      <c r="J231" s="267"/>
      <c r="K231" s="267"/>
      <c r="L231" s="267"/>
    </row>
    <row r="232" spans="3:12" x14ac:dyDescent="0.2">
      <c r="C232" s="267"/>
      <c r="D232" s="267"/>
      <c r="E232" s="267"/>
      <c r="F232" s="267"/>
      <c r="G232" s="267"/>
      <c r="H232" s="267"/>
      <c r="I232" s="267"/>
      <c r="J232" s="267"/>
      <c r="K232" s="267"/>
      <c r="L232" s="267"/>
    </row>
    <row r="233" spans="3:12" x14ac:dyDescent="0.2">
      <c r="C233" s="267"/>
      <c r="D233" s="267"/>
      <c r="E233" s="267"/>
      <c r="F233" s="267"/>
      <c r="G233" s="267"/>
      <c r="H233" s="267"/>
      <c r="I233" s="267"/>
      <c r="J233" s="267"/>
      <c r="K233" s="267"/>
      <c r="L233" s="267"/>
    </row>
    <row r="234" spans="3:12" x14ac:dyDescent="0.2">
      <c r="C234" s="267"/>
      <c r="D234" s="267"/>
      <c r="E234" s="267"/>
      <c r="F234" s="267"/>
      <c r="G234" s="267"/>
      <c r="H234" s="267"/>
      <c r="I234" s="267"/>
      <c r="J234" s="267"/>
      <c r="K234" s="267"/>
      <c r="L234" s="267"/>
    </row>
    <row r="235" spans="3:12" x14ac:dyDescent="0.2">
      <c r="C235" s="267"/>
      <c r="D235" s="267"/>
      <c r="E235" s="267"/>
      <c r="F235" s="267"/>
      <c r="G235" s="267"/>
      <c r="H235" s="267"/>
      <c r="I235" s="267"/>
      <c r="J235" s="267"/>
      <c r="K235" s="267"/>
      <c r="L235" s="267"/>
    </row>
    <row r="236" spans="3:12" x14ac:dyDescent="0.2">
      <c r="C236" s="267"/>
      <c r="D236" s="267"/>
      <c r="E236" s="267"/>
      <c r="F236" s="267"/>
      <c r="G236" s="267"/>
      <c r="H236" s="267"/>
      <c r="I236" s="267"/>
      <c r="J236" s="267"/>
      <c r="K236" s="267"/>
      <c r="L236" s="267"/>
    </row>
    <row r="237" spans="3:12" x14ac:dyDescent="0.2">
      <c r="C237" s="267"/>
      <c r="D237" s="267"/>
      <c r="E237" s="267"/>
      <c r="F237" s="267"/>
      <c r="G237" s="267"/>
      <c r="H237" s="267"/>
      <c r="I237" s="267"/>
      <c r="J237" s="267"/>
      <c r="K237" s="267"/>
      <c r="L237" s="267"/>
    </row>
    <row r="238" spans="3:12" x14ac:dyDescent="0.2">
      <c r="C238" s="267"/>
      <c r="D238" s="267"/>
      <c r="E238" s="267"/>
      <c r="F238" s="267"/>
      <c r="G238" s="267"/>
      <c r="H238" s="267"/>
      <c r="I238" s="267"/>
      <c r="J238" s="267"/>
      <c r="K238" s="267"/>
      <c r="L238" s="267"/>
    </row>
    <row r="239" spans="3:12" x14ac:dyDescent="0.2">
      <c r="C239" s="267"/>
      <c r="D239" s="267"/>
      <c r="E239" s="267"/>
      <c r="F239" s="267"/>
      <c r="G239" s="267"/>
      <c r="H239" s="267"/>
      <c r="I239" s="267"/>
      <c r="J239" s="267"/>
      <c r="K239" s="267"/>
      <c r="L239" s="267"/>
    </row>
    <row r="240" spans="3:12" x14ac:dyDescent="0.2">
      <c r="C240" s="267"/>
      <c r="D240" s="267"/>
      <c r="E240" s="267"/>
      <c r="F240" s="267"/>
      <c r="G240" s="267"/>
      <c r="H240" s="267"/>
      <c r="I240" s="267"/>
      <c r="J240" s="267"/>
      <c r="K240" s="267"/>
      <c r="L240" s="267"/>
    </row>
    <row r="241" spans="3:12" x14ac:dyDescent="0.2">
      <c r="C241" s="267"/>
      <c r="D241" s="267"/>
      <c r="E241" s="267"/>
      <c r="F241" s="267"/>
      <c r="G241" s="267"/>
      <c r="H241" s="267"/>
      <c r="I241" s="267"/>
      <c r="J241" s="267"/>
      <c r="K241" s="267"/>
      <c r="L241" s="267"/>
    </row>
    <row r="242" spans="3:12" x14ac:dyDescent="0.2">
      <c r="C242" s="267"/>
      <c r="D242" s="267"/>
      <c r="E242" s="267"/>
      <c r="F242" s="267"/>
      <c r="G242" s="267"/>
      <c r="H242" s="267"/>
      <c r="I242" s="267"/>
      <c r="J242" s="267"/>
      <c r="K242" s="267"/>
      <c r="L242" s="267"/>
    </row>
    <row r="243" spans="3:12" x14ac:dyDescent="0.2">
      <c r="C243" s="267"/>
      <c r="D243" s="267"/>
      <c r="E243" s="267"/>
      <c r="F243" s="267"/>
      <c r="G243" s="267"/>
      <c r="H243" s="267"/>
      <c r="I243" s="267"/>
      <c r="J243" s="267"/>
      <c r="K243" s="267"/>
      <c r="L243" s="267"/>
    </row>
    <row r="244" spans="3:12" x14ac:dyDescent="0.2">
      <c r="C244" s="267"/>
      <c r="D244" s="267"/>
      <c r="E244" s="267"/>
      <c r="F244" s="267"/>
      <c r="G244" s="267"/>
      <c r="H244" s="267"/>
      <c r="I244" s="267"/>
      <c r="J244" s="267"/>
      <c r="K244" s="267"/>
      <c r="L244" s="267"/>
    </row>
    <row r="245" spans="3:12" x14ac:dyDescent="0.2">
      <c r="C245" s="267"/>
      <c r="D245" s="267"/>
      <c r="E245" s="267"/>
      <c r="F245" s="267"/>
      <c r="G245" s="267"/>
      <c r="H245" s="267"/>
      <c r="I245" s="267"/>
      <c r="J245" s="267"/>
      <c r="K245" s="267"/>
      <c r="L245" s="267"/>
    </row>
    <row r="246" spans="3:12" x14ac:dyDescent="0.2">
      <c r="C246" s="267"/>
      <c r="D246" s="267"/>
      <c r="E246" s="267"/>
      <c r="F246" s="267"/>
      <c r="G246" s="267"/>
      <c r="H246" s="267"/>
      <c r="I246" s="267"/>
      <c r="J246" s="267"/>
      <c r="K246" s="267"/>
      <c r="L246" s="267"/>
    </row>
    <row r="247" spans="3:12" x14ac:dyDescent="0.2">
      <c r="C247" s="267"/>
      <c r="D247" s="267"/>
      <c r="E247" s="267"/>
      <c r="F247" s="267"/>
      <c r="G247" s="267"/>
      <c r="H247" s="267"/>
      <c r="I247" s="267"/>
      <c r="J247" s="267"/>
      <c r="K247" s="267"/>
      <c r="L247" s="267"/>
    </row>
    <row r="248" spans="3:12" x14ac:dyDescent="0.2">
      <c r="C248" s="267"/>
      <c r="D248" s="267"/>
      <c r="E248" s="267"/>
      <c r="F248" s="267"/>
      <c r="G248" s="267"/>
      <c r="H248" s="267"/>
      <c r="I248" s="267"/>
      <c r="J248" s="267"/>
      <c r="K248" s="267"/>
      <c r="L248" s="267"/>
    </row>
    <row r="249" spans="3:12" x14ac:dyDescent="0.2">
      <c r="C249" s="267"/>
      <c r="D249" s="267"/>
      <c r="E249" s="267"/>
      <c r="F249" s="267"/>
      <c r="G249" s="267"/>
      <c r="H249" s="267"/>
      <c r="I249" s="267"/>
      <c r="J249" s="267"/>
      <c r="K249" s="267"/>
      <c r="L249" s="267"/>
    </row>
    <row r="250" spans="3:12" x14ac:dyDescent="0.2">
      <c r="C250" s="267"/>
      <c r="D250" s="267"/>
      <c r="E250" s="267"/>
      <c r="F250" s="267"/>
      <c r="G250" s="267"/>
      <c r="H250" s="267"/>
      <c r="I250" s="267"/>
      <c r="J250" s="267"/>
      <c r="K250" s="267"/>
      <c r="L250" s="267"/>
    </row>
    <row r="251" spans="3:12" x14ac:dyDescent="0.2">
      <c r="C251" s="267"/>
      <c r="D251" s="267"/>
      <c r="E251" s="267"/>
      <c r="F251" s="267"/>
      <c r="G251" s="267"/>
      <c r="H251" s="267"/>
      <c r="I251" s="267"/>
      <c r="J251" s="267"/>
      <c r="K251" s="267"/>
      <c r="L251" s="267"/>
    </row>
    <row r="252" spans="3:12" x14ac:dyDescent="0.2">
      <c r="C252" s="267"/>
      <c r="D252" s="267"/>
      <c r="E252" s="267"/>
      <c r="F252" s="267"/>
      <c r="G252" s="267"/>
      <c r="H252" s="267"/>
      <c r="I252" s="267"/>
      <c r="J252" s="267"/>
      <c r="K252" s="267"/>
      <c r="L252" s="267"/>
    </row>
    <row r="253" spans="3:12" x14ac:dyDescent="0.2">
      <c r="C253" s="267"/>
      <c r="D253" s="267"/>
      <c r="E253" s="267"/>
      <c r="F253" s="267"/>
      <c r="G253" s="267"/>
      <c r="H253" s="267"/>
      <c r="I253" s="267"/>
      <c r="J253" s="267"/>
      <c r="K253" s="267"/>
      <c r="L253" s="267"/>
    </row>
    <row r="254" spans="3:12" x14ac:dyDescent="0.2">
      <c r="C254" s="267"/>
      <c r="D254" s="267"/>
      <c r="E254" s="267"/>
      <c r="F254" s="267"/>
      <c r="G254" s="267"/>
      <c r="H254" s="267"/>
      <c r="I254" s="267"/>
      <c r="J254" s="267"/>
      <c r="K254" s="267"/>
      <c r="L254" s="267"/>
    </row>
    <row r="255" spans="3:12" x14ac:dyDescent="0.2">
      <c r="C255" s="267"/>
      <c r="D255" s="267"/>
      <c r="E255" s="267"/>
      <c r="F255" s="267"/>
      <c r="G255" s="267"/>
      <c r="H255" s="267"/>
      <c r="I255" s="267"/>
      <c r="J255" s="267"/>
      <c r="K255" s="267"/>
      <c r="L255" s="267"/>
    </row>
    <row r="256" spans="3:12" x14ac:dyDescent="0.2">
      <c r="C256" s="267"/>
      <c r="D256" s="267"/>
      <c r="E256" s="267"/>
      <c r="F256" s="267"/>
      <c r="G256" s="267"/>
      <c r="H256" s="267"/>
      <c r="I256" s="267"/>
      <c r="J256" s="267"/>
      <c r="K256" s="267"/>
      <c r="L256" s="267"/>
    </row>
    <row r="257" spans="3:12" x14ac:dyDescent="0.2">
      <c r="C257" s="267"/>
      <c r="D257" s="267"/>
      <c r="E257" s="267"/>
      <c r="F257" s="267"/>
      <c r="G257" s="267"/>
      <c r="H257" s="267"/>
      <c r="I257" s="267"/>
      <c r="J257" s="267"/>
      <c r="K257" s="267"/>
      <c r="L257" s="267"/>
    </row>
    <row r="258" spans="3:12" x14ac:dyDescent="0.2">
      <c r="C258" s="267"/>
      <c r="D258" s="267"/>
      <c r="E258" s="267"/>
      <c r="F258" s="267"/>
      <c r="G258" s="267"/>
      <c r="H258" s="267"/>
      <c r="I258" s="267"/>
      <c r="J258" s="267"/>
      <c r="K258" s="267"/>
      <c r="L258" s="267"/>
    </row>
    <row r="259" spans="3:12" x14ac:dyDescent="0.2">
      <c r="C259" s="267"/>
      <c r="D259" s="267"/>
      <c r="E259" s="267"/>
      <c r="F259" s="267"/>
      <c r="G259" s="267"/>
      <c r="H259" s="267"/>
      <c r="I259" s="267"/>
      <c r="J259" s="267"/>
      <c r="K259" s="267"/>
      <c r="L259" s="267"/>
    </row>
    <row r="260" spans="3:12" x14ac:dyDescent="0.2">
      <c r="C260" s="267"/>
      <c r="D260" s="267"/>
      <c r="E260" s="267"/>
      <c r="F260" s="267"/>
      <c r="G260" s="267"/>
      <c r="H260" s="267"/>
      <c r="I260" s="267"/>
      <c r="J260" s="267"/>
      <c r="K260" s="267"/>
      <c r="L260" s="267"/>
    </row>
    <row r="261" spans="3:12" x14ac:dyDescent="0.2">
      <c r="C261" s="267"/>
      <c r="D261" s="267"/>
      <c r="E261" s="267"/>
      <c r="F261" s="267"/>
      <c r="G261" s="267"/>
      <c r="H261" s="267"/>
      <c r="I261" s="267"/>
      <c r="J261" s="267"/>
      <c r="K261" s="267"/>
      <c r="L261" s="267"/>
    </row>
    <row r="262" spans="3:12" x14ac:dyDescent="0.2">
      <c r="C262" s="267"/>
      <c r="D262" s="267"/>
      <c r="E262" s="267"/>
      <c r="F262" s="267"/>
      <c r="G262" s="267"/>
      <c r="H262" s="267"/>
      <c r="I262" s="267"/>
      <c r="J262" s="267"/>
      <c r="K262" s="267"/>
      <c r="L262" s="267"/>
    </row>
    <row r="263" spans="3:12" x14ac:dyDescent="0.2">
      <c r="C263" s="267"/>
      <c r="D263" s="267"/>
      <c r="E263" s="267"/>
      <c r="F263" s="267"/>
      <c r="G263" s="267"/>
      <c r="H263" s="267"/>
      <c r="I263" s="267"/>
      <c r="J263" s="267"/>
      <c r="K263" s="267"/>
      <c r="L263" s="267"/>
    </row>
    <row r="264" spans="3:12" x14ac:dyDescent="0.2">
      <c r="C264" s="267"/>
      <c r="D264" s="267"/>
      <c r="E264" s="267"/>
      <c r="F264" s="267"/>
      <c r="G264" s="267"/>
      <c r="H264" s="267"/>
      <c r="I264" s="267"/>
      <c r="J264" s="267"/>
      <c r="K264" s="267"/>
      <c r="L264" s="267"/>
    </row>
    <row r="265" spans="3:12" x14ac:dyDescent="0.2">
      <c r="C265" s="267"/>
      <c r="D265" s="267"/>
      <c r="E265" s="267"/>
      <c r="F265" s="267"/>
      <c r="G265" s="267"/>
      <c r="H265" s="267"/>
      <c r="I265" s="267"/>
      <c r="J265" s="267"/>
      <c r="K265" s="267"/>
      <c r="L265" s="267"/>
    </row>
    <row r="266" spans="3:12" x14ac:dyDescent="0.2">
      <c r="C266" s="267"/>
      <c r="D266" s="267"/>
      <c r="E266" s="267"/>
      <c r="F266" s="267"/>
      <c r="G266" s="267"/>
      <c r="H266" s="267"/>
      <c r="I266" s="267"/>
      <c r="J266" s="267"/>
      <c r="K266" s="267"/>
      <c r="L266" s="267"/>
    </row>
    <row r="267" spans="3:12" x14ac:dyDescent="0.2">
      <c r="C267" s="267"/>
      <c r="D267" s="267"/>
      <c r="E267" s="267"/>
      <c r="F267" s="267"/>
      <c r="G267" s="267"/>
      <c r="H267" s="267"/>
      <c r="I267" s="267"/>
      <c r="J267" s="267"/>
      <c r="K267" s="267"/>
      <c r="L267" s="267"/>
    </row>
    <row r="268" spans="3:12" x14ac:dyDescent="0.2">
      <c r="C268" s="267"/>
      <c r="D268" s="267"/>
      <c r="E268" s="267"/>
      <c r="F268" s="267"/>
      <c r="G268" s="267"/>
      <c r="H268" s="267"/>
      <c r="I268" s="267"/>
      <c r="J268" s="267"/>
      <c r="K268" s="267"/>
      <c r="L268" s="267"/>
    </row>
    <row r="269" spans="3:12" x14ac:dyDescent="0.2">
      <c r="C269" s="267"/>
      <c r="D269" s="267"/>
      <c r="E269" s="267"/>
      <c r="F269" s="267"/>
      <c r="G269" s="267"/>
      <c r="H269" s="267"/>
      <c r="I269" s="267"/>
      <c r="J269" s="267"/>
      <c r="K269" s="267"/>
      <c r="L269" s="267"/>
    </row>
    <row r="270" spans="3:12" x14ac:dyDescent="0.2">
      <c r="C270" s="267"/>
      <c r="D270" s="267"/>
      <c r="E270" s="267"/>
      <c r="F270" s="267"/>
      <c r="G270" s="267"/>
      <c r="H270" s="267"/>
      <c r="I270" s="267"/>
      <c r="J270" s="267"/>
      <c r="K270" s="267"/>
      <c r="L270" s="267"/>
    </row>
    <row r="271" spans="3:12" x14ac:dyDescent="0.2">
      <c r="C271" s="267"/>
      <c r="D271" s="267"/>
      <c r="E271" s="267"/>
      <c r="F271" s="267"/>
      <c r="G271" s="267"/>
      <c r="H271" s="267"/>
      <c r="I271" s="267"/>
      <c r="J271" s="267"/>
      <c r="K271" s="267"/>
      <c r="L271" s="267"/>
    </row>
    <row r="272" spans="3:12" x14ac:dyDescent="0.2">
      <c r="C272" s="267"/>
      <c r="D272" s="267"/>
      <c r="E272" s="267"/>
      <c r="F272" s="267"/>
      <c r="G272" s="267"/>
      <c r="H272" s="267"/>
      <c r="I272" s="267"/>
      <c r="J272" s="267"/>
      <c r="K272" s="267"/>
      <c r="L272" s="267"/>
    </row>
    <row r="273" spans="3:12" x14ac:dyDescent="0.2">
      <c r="C273" s="267"/>
      <c r="D273" s="267"/>
      <c r="E273" s="267"/>
      <c r="F273" s="267"/>
      <c r="G273" s="267"/>
      <c r="H273" s="267"/>
      <c r="I273" s="267"/>
      <c r="J273" s="267"/>
      <c r="K273" s="267"/>
      <c r="L273" s="267"/>
    </row>
    <row r="274" spans="3:12" x14ac:dyDescent="0.2">
      <c r="C274" s="267"/>
      <c r="D274" s="267"/>
      <c r="E274" s="267"/>
      <c r="F274" s="267"/>
      <c r="G274" s="267"/>
      <c r="H274" s="267"/>
      <c r="I274" s="267"/>
      <c r="J274" s="267"/>
      <c r="K274" s="267"/>
      <c r="L274" s="267"/>
    </row>
    <row r="275" spans="3:12" x14ac:dyDescent="0.2">
      <c r="C275" s="267"/>
      <c r="D275" s="267"/>
      <c r="E275" s="267"/>
      <c r="F275" s="267"/>
      <c r="G275" s="267"/>
      <c r="H275" s="267"/>
      <c r="I275" s="267"/>
      <c r="J275" s="267"/>
      <c r="K275" s="267"/>
      <c r="L275" s="267"/>
    </row>
    <row r="276" spans="3:12" x14ac:dyDescent="0.2">
      <c r="C276" s="267"/>
      <c r="D276" s="267"/>
      <c r="E276" s="267"/>
      <c r="F276" s="267"/>
      <c r="G276" s="267"/>
      <c r="H276" s="267"/>
      <c r="I276" s="267"/>
      <c r="J276" s="267"/>
      <c r="K276" s="267"/>
      <c r="L276" s="267"/>
    </row>
    <row r="277" spans="3:12" x14ac:dyDescent="0.2">
      <c r="C277" s="267"/>
      <c r="D277" s="267"/>
      <c r="E277" s="267"/>
      <c r="F277" s="267"/>
      <c r="G277" s="267"/>
      <c r="H277" s="267"/>
      <c r="I277" s="267"/>
      <c r="J277" s="267"/>
      <c r="K277" s="267"/>
      <c r="L277" s="267"/>
    </row>
    <row r="278" spans="3:12" x14ac:dyDescent="0.2">
      <c r="C278" s="267"/>
      <c r="D278" s="267"/>
      <c r="E278" s="267"/>
      <c r="F278" s="267"/>
      <c r="G278" s="267"/>
      <c r="H278" s="267"/>
      <c r="I278" s="267"/>
      <c r="J278" s="267"/>
      <c r="K278" s="267"/>
      <c r="L278" s="267"/>
    </row>
    <row r="279" spans="3:12" x14ac:dyDescent="0.2">
      <c r="C279" s="267"/>
      <c r="D279" s="267"/>
      <c r="E279" s="267"/>
      <c r="F279" s="267"/>
      <c r="G279" s="267"/>
      <c r="H279" s="267"/>
      <c r="I279" s="267"/>
      <c r="J279" s="267"/>
      <c r="K279" s="267"/>
      <c r="L279" s="267"/>
    </row>
    <row r="280" spans="3:12" x14ac:dyDescent="0.2">
      <c r="C280" s="267"/>
      <c r="D280" s="267"/>
      <c r="E280" s="267"/>
      <c r="F280" s="267"/>
      <c r="G280" s="267"/>
      <c r="H280" s="267"/>
      <c r="I280" s="267"/>
      <c r="J280" s="267"/>
      <c r="K280" s="267"/>
      <c r="L280" s="267"/>
    </row>
    <row r="281" spans="3:12" x14ac:dyDescent="0.2">
      <c r="C281" s="267"/>
      <c r="D281" s="267"/>
      <c r="E281" s="267"/>
      <c r="F281" s="267"/>
      <c r="G281" s="267"/>
      <c r="H281" s="267"/>
      <c r="I281" s="267"/>
      <c r="J281" s="267"/>
      <c r="K281" s="267"/>
      <c r="L281" s="267"/>
    </row>
    <row r="282" spans="3:12" x14ac:dyDescent="0.2">
      <c r="C282" s="267"/>
      <c r="D282" s="267"/>
      <c r="E282" s="267"/>
      <c r="F282" s="267"/>
      <c r="G282" s="267"/>
      <c r="H282" s="267"/>
      <c r="I282" s="267"/>
      <c r="J282" s="267"/>
      <c r="K282" s="267"/>
      <c r="L282" s="267"/>
    </row>
    <row r="283" spans="3:12" x14ac:dyDescent="0.2">
      <c r="C283" s="267"/>
      <c r="D283" s="267"/>
      <c r="E283" s="267"/>
      <c r="F283" s="267"/>
      <c r="G283" s="267"/>
      <c r="H283" s="267"/>
      <c r="I283" s="267"/>
      <c r="J283" s="267"/>
      <c r="K283" s="267"/>
      <c r="L283" s="267"/>
    </row>
    <row r="284" spans="3:12" x14ac:dyDescent="0.2">
      <c r="C284" s="267"/>
      <c r="D284" s="267"/>
      <c r="E284" s="267"/>
      <c r="F284" s="267"/>
      <c r="G284" s="267"/>
      <c r="H284" s="267"/>
      <c r="I284" s="267"/>
      <c r="J284" s="267"/>
      <c r="K284" s="267"/>
      <c r="L284" s="267"/>
    </row>
    <row r="285" spans="3:12" x14ac:dyDescent="0.2">
      <c r="C285" s="267"/>
      <c r="D285" s="267"/>
      <c r="E285" s="267"/>
      <c r="F285" s="267"/>
      <c r="G285" s="267"/>
      <c r="H285" s="267"/>
      <c r="I285" s="267"/>
      <c r="J285" s="267"/>
      <c r="K285" s="267"/>
      <c r="L285" s="267"/>
    </row>
    <row r="286" spans="3:12" x14ac:dyDescent="0.2">
      <c r="C286" s="267"/>
      <c r="D286" s="267"/>
      <c r="E286" s="267"/>
      <c r="F286" s="267"/>
      <c r="G286" s="267"/>
      <c r="H286" s="267"/>
      <c r="I286" s="267"/>
      <c r="J286" s="267"/>
      <c r="K286" s="267"/>
      <c r="L286" s="267"/>
    </row>
    <row r="287" spans="3:12" x14ac:dyDescent="0.2">
      <c r="C287" s="267"/>
      <c r="D287" s="267"/>
      <c r="E287" s="267"/>
      <c r="F287" s="267"/>
      <c r="G287" s="267"/>
      <c r="H287" s="267"/>
      <c r="I287" s="267"/>
      <c r="J287" s="267"/>
      <c r="K287" s="267"/>
      <c r="L287" s="267"/>
    </row>
    <row r="288" spans="3:12" x14ac:dyDescent="0.2">
      <c r="C288" s="267"/>
      <c r="D288" s="267"/>
      <c r="E288" s="267"/>
      <c r="F288" s="267"/>
      <c r="G288" s="267"/>
      <c r="H288" s="267"/>
      <c r="I288" s="267"/>
      <c r="J288" s="267"/>
      <c r="K288" s="267"/>
      <c r="L288" s="267"/>
    </row>
    <row r="289" spans="3:12" x14ac:dyDescent="0.2">
      <c r="C289" s="267"/>
      <c r="D289" s="267"/>
      <c r="E289" s="267"/>
      <c r="F289" s="267"/>
      <c r="G289" s="267"/>
      <c r="H289" s="267"/>
      <c r="I289" s="267"/>
      <c r="J289" s="267"/>
      <c r="K289" s="267"/>
      <c r="L289" s="267"/>
    </row>
    <row r="290" spans="3:12" x14ac:dyDescent="0.2">
      <c r="C290" s="267"/>
      <c r="D290" s="267"/>
      <c r="E290" s="267"/>
      <c r="F290" s="267"/>
      <c r="G290" s="267"/>
      <c r="H290" s="267"/>
      <c r="I290" s="267"/>
      <c r="J290" s="267"/>
      <c r="K290" s="267"/>
      <c r="L290" s="267"/>
    </row>
    <row r="291" spans="3:12" x14ac:dyDescent="0.2">
      <c r="C291" s="267"/>
      <c r="D291" s="267"/>
      <c r="E291" s="267"/>
      <c r="F291" s="267"/>
      <c r="G291" s="267"/>
      <c r="H291" s="267"/>
      <c r="I291" s="267"/>
      <c r="J291" s="267"/>
      <c r="K291" s="267"/>
      <c r="L291" s="267"/>
    </row>
    <row r="292" spans="3:12" x14ac:dyDescent="0.2">
      <c r="C292" s="267"/>
      <c r="D292" s="267"/>
      <c r="E292" s="267"/>
      <c r="F292" s="267"/>
      <c r="G292" s="267"/>
      <c r="H292" s="267"/>
      <c r="I292" s="267"/>
      <c r="J292" s="267"/>
      <c r="K292" s="267"/>
      <c r="L292" s="267"/>
    </row>
    <row r="293" spans="3:12" x14ac:dyDescent="0.2">
      <c r="C293" s="267"/>
      <c r="D293" s="267"/>
      <c r="E293" s="267"/>
      <c r="F293" s="267"/>
      <c r="G293" s="267"/>
      <c r="H293" s="267"/>
      <c r="I293" s="267"/>
      <c r="J293" s="267"/>
      <c r="K293" s="267"/>
      <c r="L293" s="267"/>
    </row>
    <row r="294" spans="3:12" x14ac:dyDescent="0.2">
      <c r="C294" s="267"/>
      <c r="D294" s="267"/>
      <c r="E294" s="267"/>
      <c r="F294" s="267"/>
      <c r="G294" s="267"/>
      <c r="H294" s="267"/>
      <c r="I294" s="267"/>
      <c r="J294" s="267"/>
      <c r="K294" s="267"/>
      <c r="L294" s="267"/>
    </row>
    <row r="295" spans="3:12" x14ac:dyDescent="0.2">
      <c r="C295" s="267"/>
      <c r="D295" s="267"/>
      <c r="E295" s="267"/>
      <c r="F295" s="267"/>
      <c r="G295" s="267"/>
      <c r="H295" s="267"/>
      <c r="I295" s="267"/>
      <c r="J295" s="267"/>
      <c r="K295" s="267"/>
      <c r="L295" s="267"/>
    </row>
    <row r="296" spans="3:12" x14ac:dyDescent="0.2">
      <c r="C296" s="267"/>
      <c r="D296" s="267"/>
      <c r="E296" s="267"/>
      <c r="F296" s="267"/>
      <c r="G296" s="267"/>
      <c r="H296" s="267"/>
      <c r="I296" s="267"/>
      <c r="J296" s="267"/>
      <c r="K296" s="267"/>
      <c r="L296" s="267"/>
    </row>
    <row r="297" spans="3:12" x14ac:dyDescent="0.2">
      <c r="C297" s="267"/>
      <c r="D297" s="267"/>
      <c r="E297" s="267"/>
      <c r="F297" s="267"/>
      <c r="G297" s="267"/>
      <c r="H297" s="267"/>
      <c r="I297" s="267"/>
      <c r="J297" s="267"/>
      <c r="K297" s="267"/>
      <c r="L297" s="267"/>
    </row>
    <row r="298" spans="3:12" x14ac:dyDescent="0.2">
      <c r="C298" s="267"/>
      <c r="D298" s="267"/>
      <c r="E298" s="267"/>
      <c r="F298" s="267"/>
      <c r="G298" s="267"/>
      <c r="H298" s="267"/>
      <c r="I298" s="267"/>
      <c r="J298" s="267"/>
      <c r="K298" s="267"/>
      <c r="L298" s="267"/>
    </row>
    <row r="299" spans="3:12" x14ac:dyDescent="0.2">
      <c r="C299" s="267"/>
      <c r="D299" s="267"/>
      <c r="E299" s="267"/>
      <c r="F299" s="267"/>
      <c r="G299" s="267"/>
      <c r="H299" s="267"/>
      <c r="I299" s="267"/>
      <c r="J299" s="267"/>
      <c r="K299" s="267"/>
      <c r="L299" s="267"/>
    </row>
    <row r="300" spans="3:12" x14ac:dyDescent="0.2">
      <c r="C300" s="267"/>
      <c r="D300" s="267"/>
      <c r="E300" s="267"/>
      <c r="F300" s="267"/>
      <c r="G300" s="267"/>
      <c r="H300" s="267"/>
      <c r="I300" s="267"/>
      <c r="J300" s="267"/>
      <c r="K300" s="267"/>
      <c r="L300" s="267"/>
    </row>
    <row r="301" spans="3:12" x14ac:dyDescent="0.2">
      <c r="C301" s="267"/>
      <c r="D301" s="267"/>
      <c r="E301" s="267"/>
      <c r="F301" s="267"/>
      <c r="G301" s="267"/>
      <c r="H301" s="267"/>
      <c r="I301" s="267"/>
      <c r="J301" s="267"/>
      <c r="K301" s="267"/>
      <c r="L301" s="267"/>
    </row>
    <row r="302" spans="3:12" x14ac:dyDescent="0.2">
      <c r="C302" s="267"/>
      <c r="D302" s="267"/>
      <c r="E302" s="267"/>
      <c r="F302" s="267"/>
      <c r="G302" s="267"/>
      <c r="H302" s="267"/>
      <c r="I302" s="267"/>
      <c r="J302" s="267"/>
      <c r="K302" s="267"/>
      <c r="L302" s="267"/>
    </row>
    <row r="303" spans="3:12" x14ac:dyDescent="0.2">
      <c r="C303" s="267"/>
      <c r="D303" s="267"/>
      <c r="E303" s="267"/>
      <c r="F303" s="267"/>
      <c r="G303" s="267"/>
      <c r="H303" s="267"/>
      <c r="I303" s="267"/>
      <c r="J303" s="267"/>
      <c r="K303" s="267"/>
      <c r="L303" s="267"/>
    </row>
    <row r="304" spans="3:12" x14ac:dyDescent="0.2">
      <c r="C304" s="267"/>
      <c r="D304" s="267"/>
      <c r="E304" s="267"/>
      <c r="F304" s="267"/>
      <c r="G304" s="267"/>
      <c r="H304" s="267"/>
      <c r="I304" s="267"/>
      <c r="J304" s="267"/>
      <c r="K304" s="267"/>
      <c r="L304" s="267"/>
    </row>
    <row r="305" spans="3:12" x14ac:dyDescent="0.2">
      <c r="C305" s="267"/>
      <c r="D305" s="267"/>
      <c r="E305" s="267"/>
      <c r="F305" s="267"/>
      <c r="G305" s="267"/>
      <c r="H305" s="267"/>
      <c r="I305" s="267"/>
      <c r="J305" s="267"/>
      <c r="K305" s="267"/>
      <c r="L305" s="267"/>
    </row>
    <row r="306" spans="3:12" x14ac:dyDescent="0.2">
      <c r="C306" s="267"/>
      <c r="D306" s="267"/>
      <c r="E306" s="267"/>
      <c r="F306" s="267"/>
      <c r="G306" s="267"/>
      <c r="H306" s="267"/>
      <c r="I306" s="267"/>
      <c r="J306" s="267"/>
      <c r="K306" s="267"/>
      <c r="L306" s="267"/>
    </row>
    <row r="307" spans="3:12" x14ac:dyDescent="0.2">
      <c r="C307" s="267"/>
      <c r="D307" s="267"/>
      <c r="E307" s="267"/>
      <c r="F307" s="267"/>
      <c r="G307" s="267"/>
      <c r="H307" s="267"/>
      <c r="I307" s="267"/>
      <c r="J307" s="267"/>
      <c r="K307" s="267"/>
      <c r="L307" s="267"/>
    </row>
    <row r="308" spans="3:12" x14ac:dyDescent="0.2">
      <c r="C308" s="267"/>
      <c r="D308" s="267"/>
      <c r="E308" s="267"/>
      <c r="F308" s="267"/>
      <c r="G308" s="267"/>
      <c r="H308" s="267"/>
      <c r="I308" s="267"/>
      <c r="J308" s="267"/>
      <c r="K308" s="267"/>
      <c r="L308" s="267"/>
    </row>
    <row r="309" spans="3:12" x14ac:dyDescent="0.2">
      <c r="C309" s="267"/>
      <c r="D309" s="267"/>
      <c r="E309" s="267"/>
      <c r="F309" s="267"/>
      <c r="G309" s="267"/>
      <c r="H309" s="267"/>
      <c r="I309" s="267"/>
      <c r="J309" s="267"/>
      <c r="K309" s="267"/>
      <c r="L309" s="267"/>
    </row>
    <row r="310" spans="3:12" x14ac:dyDescent="0.2">
      <c r="C310" s="267"/>
      <c r="D310" s="267"/>
      <c r="E310" s="267"/>
      <c r="F310" s="267"/>
      <c r="G310" s="267"/>
      <c r="H310" s="267"/>
      <c r="I310" s="267"/>
      <c r="J310" s="267"/>
      <c r="K310" s="267"/>
      <c r="L310" s="267"/>
    </row>
    <row r="311" spans="3:12" x14ac:dyDescent="0.2">
      <c r="C311" s="267"/>
      <c r="D311" s="267"/>
      <c r="E311" s="267"/>
      <c r="F311" s="267"/>
      <c r="G311" s="267"/>
      <c r="H311" s="267"/>
      <c r="I311" s="267"/>
      <c r="J311" s="267"/>
      <c r="K311" s="267"/>
      <c r="L311" s="267"/>
    </row>
    <row r="312" spans="3:12" x14ac:dyDescent="0.2">
      <c r="C312" s="267"/>
      <c r="D312" s="267"/>
      <c r="E312" s="267"/>
      <c r="F312" s="267"/>
      <c r="G312" s="267"/>
      <c r="H312" s="267"/>
      <c r="I312" s="267"/>
      <c r="J312" s="267"/>
      <c r="K312" s="267"/>
      <c r="L312" s="267"/>
    </row>
    <row r="313" spans="3:12" x14ac:dyDescent="0.2">
      <c r="C313" s="267"/>
      <c r="D313" s="267"/>
      <c r="E313" s="267"/>
      <c r="F313" s="267"/>
      <c r="G313" s="267"/>
      <c r="H313" s="267"/>
      <c r="I313" s="267"/>
      <c r="J313" s="267"/>
      <c r="K313" s="267"/>
      <c r="L313" s="267"/>
    </row>
    <row r="314" spans="3:12" x14ac:dyDescent="0.2">
      <c r="C314" s="267"/>
      <c r="D314" s="267"/>
      <c r="E314" s="267"/>
      <c r="F314" s="267"/>
      <c r="G314" s="267"/>
      <c r="H314" s="267"/>
      <c r="I314" s="267"/>
      <c r="J314" s="267"/>
      <c r="K314" s="267"/>
      <c r="L314" s="267"/>
    </row>
    <row r="315" spans="3:12" x14ac:dyDescent="0.2">
      <c r="C315" s="267"/>
      <c r="D315" s="267"/>
      <c r="E315" s="267"/>
      <c r="F315" s="267"/>
      <c r="G315" s="267"/>
      <c r="H315" s="267"/>
      <c r="I315" s="267"/>
      <c r="J315" s="267"/>
      <c r="K315" s="267"/>
      <c r="L315" s="267"/>
    </row>
    <row r="316" spans="3:12" x14ac:dyDescent="0.2">
      <c r="C316" s="267"/>
      <c r="D316" s="267"/>
      <c r="E316" s="267"/>
      <c r="F316" s="267"/>
      <c r="G316" s="267"/>
      <c r="H316" s="267"/>
      <c r="I316" s="267"/>
      <c r="J316" s="267"/>
      <c r="K316" s="267"/>
      <c r="L316" s="267"/>
    </row>
    <row r="317" spans="3:12" x14ac:dyDescent="0.2">
      <c r="C317" s="267"/>
      <c r="D317" s="267"/>
      <c r="E317" s="267"/>
      <c r="F317" s="267"/>
      <c r="G317" s="267"/>
      <c r="H317" s="267"/>
      <c r="I317" s="267"/>
      <c r="J317" s="267"/>
      <c r="K317" s="267"/>
      <c r="L317" s="267"/>
    </row>
    <row r="318" spans="3:12" x14ac:dyDescent="0.2">
      <c r="C318" s="267"/>
      <c r="D318" s="267"/>
      <c r="E318" s="267"/>
      <c r="F318" s="267"/>
      <c r="G318" s="267"/>
      <c r="H318" s="267"/>
      <c r="I318" s="267"/>
      <c r="J318" s="267"/>
      <c r="K318" s="267"/>
      <c r="L318" s="267"/>
    </row>
    <row r="319" spans="3:12" x14ac:dyDescent="0.2">
      <c r="C319" s="267"/>
      <c r="D319" s="267"/>
      <c r="E319" s="267"/>
      <c r="F319" s="267"/>
      <c r="G319" s="267"/>
      <c r="H319" s="267"/>
      <c r="I319" s="267"/>
      <c r="J319" s="267"/>
      <c r="K319" s="267"/>
      <c r="L319" s="267"/>
    </row>
    <row r="320" spans="3:12" x14ac:dyDescent="0.2">
      <c r="C320" s="267"/>
      <c r="D320" s="267"/>
      <c r="E320" s="267"/>
      <c r="F320" s="267"/>
      <c r="G320" s="267"/>
      <c r="H320" s="267"/>
      <c r="I320" s="267"/>
      <c r="J320" s="267"/>
      <c r="K320" s="267"/>
      <c r="L320" s="267"/>
    </row>
  </sheetData>
  <sheetProtection algorithmName="SHA-512" hashValue="sBSCF/rXzZ2ZXRAwCoaxg98vrmtslbar5qlZ5TM3fAjo+IOV1OOB0bThCD0IbY46mMRaEmNFFaxvoNQev5za5A==" saltValue="I1tCFH/78RLqfMzllFkCBQ==" spinCount="100000" sheet="1" scenarios="1" formatCells="0" formatColumns="0" formatRows="0" insertRows="0" insertHyperlinks="0" deleteColumns="0" deleteRows="0" sort="0" autoFilter="0" pivotTables="0"/>
  <protectedRanges>
    <protectedRange algorithmName="SHA-512" hashValue="0k5L3Cha854ALlSMzgvVrZECl9tZabVVnX/PwtDBJ1okRvhkYzblSrJDOo1sPp9582WpgOEcOaXleGktC02M0A==" saltValue="bHhR88gWt/LDrrP2C1rl0Q==" spinCount="100000" sqref="B66:K131" name="Rango10"/>
    <protectedRange sqref="J8:K10" name="Rango5"/>
    <protectedRange sqref="F8:F9" name="Rango3"/>
    <protectedRange sqref="B14:K60" name="Rango1"/>
    <protectedRange sqref="D8:D10" name="Rango2"/>
    <protectedRange sqref="H8:H10" name="Rango4"/>
    <protectedRange sqref="B62:K62" name="Rango6"/>
    <protectedRange algorithmName="SHA-512" hashValue="xzoSuMvq05bsD4xJtCqJhl0rJGD9feeoSOFG2wcAoyugEqo8b+/1Xcqlha/9dYjJFVjx1bSPKBbya8E4gf0iIA==" saltValue="1PYppfP8LSEktqa1JsS4xg==" spinCount="100000" sqref="A65:L70" name="Rango8"/>
  </protectedRanges>
  <dataConsolidate/>
  <mergeCells count="16">
    <mergeCell ref="B12:K12"/>
    <mergeCell ref="M16:M36"/>
    <mergeCell ref="B62:K62"/>
    <mergeCell ref="B63:K64"/>
    <mergeCell ref="B8:C8"/>
    <mergeCell ref="J8:K8"/>
    <mergeCell ref="B9:C9"/>
    <mergeCell ref="J9:K9"/>
    <mergeCell ref="B10:C10"/>
    <mergeCell ref="J10:K10"/>
    <mergeCell ref="B2:K3"/>
    <mergeCell ref="I5:K5"/>
    <mergeCell ref="B7:D7"/>
    <mergeCell ref="E7:F7"/>
    <mergeCell ref="G7:H7"/>
    <mergeCell ref="I7:K7"/>
  </mergeCells>
  <hyperlinks>
    <hyperlink ref="J9" r:id="rId1"/>
  </hyperlinks>
  <printOptions horizontalCentered="1"/>
  <pageMargins left="0.19685039370078741" right="0.19685039370078741" top="0.19685039370078741" bottom="0" header="0" footer="0"/>
  <pageSetup scale="42" fitToHeight="0" orientation="landscape" r:id="rId2"/>
  <headerFooter alignWithMargins="0">
    <oddHeader>&amp;R&amp;"Arial,Cursiva"&amp;16&amp;U&amp;K00-046Reporte de consulta interna de la Dirección de Tesorería, queda estrictamente prohibido su uso para cualquier otro fin.</oddHeader>
    <oddFooter>&amp;C&amp;16Página &amp;P de &amp;N&amp;R&amp;16G063 F 30 01</oddFooter>
  </headerFooter>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'C:\CONTABILIDAD\2021\ART 36\ARTICULO  36 CUARTO TRIMESTRE\EJER Y DES GASTO\[1. Anexo B. Ejercicio del Gasto (SRFT) 4T2021 SUBSIDIO FEDERAL.xlsx]Hoja1'!#REF!</xm:f>
          </x14:formula1>
          <xm:sqref>D8</xm:sqref>
        </x14:dataValidation>
        <x14:dataValidation type="list" allowBlank="1" showInputMessage="1" showErrorMessage="1">
          <x14:formula1>
            <xm:f>'C:\CONTABILIDAD\2021\ART 36\ARTICULO  36 CUARTO TRIMESTRE\EJER Y DES GASTO\[1. Anexo B. Ejercicio del Gasto (SRFT) 4T2021 SUBSIDIO FEDERAL.xlsx]Hoja1'!#REF!</xm:f>
          </x14:formula1>
          <xm:sqref>H8</xm:sqref>
        </x14:dataValidation>
        <x14:dataValidation type="list" allowBlank="1" showInputMessage="1" showErrorMessage="1">
          <x14:formula1>
            <xm:f>'C:\CONTABILIDAD\2021\ART 36\ARTICULO  36 CUARTO TRIMESTRE\EJER Y DES GASTO\[1. Anexo B. Ejercicio del Gasto (SRFT) 4T2021 SUBSIDIO FEDERAL.xlsx]Hoja1'!#REF!</xm:f>
          </x14:formula1>
          <xm:sqref>F8</xm:sqref>
        </x14:dataValidation>
        <x14:dataValidation type="list" allowBlank="1" showInputMessage="1" showErrorMessage="1">
          <x14:formula1>
            <xm:f>'C:\CONTABILIDAD\2021\ART 36\ARTICULO  36 CUARTO TRIMESTRE\EJER Y DES GASTO\[1. Anexo B. Ejercicio del Gasto (SRFT) 4T2021 SUBSIDIO FEDERAL.xlsx]Hoja1'!#REF!</xm:f>
          </x14:formula1>
          <xm:sqref>F9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pageSetUpPr fitToPage="1"/>
  </sheetPr>
  <dimension ref="B2:T292"/>
  <sheetViews>
    <sheetView showGridLines="0" view="pageBreakPreview" zoomScale="60" zoomScaleNormal="100" workbookViewId="0">
      <selection activeCell="A3" sqref="A3:C3"/>
    </sheetView>
  </sheetViews>
  <sheetFormatPr baseColWidth="10" defaultRowHeight="12.75" x14ac:dyDescent="0.2"/>
  <cols>
    <col min="1" max="1" width="2.7109375" style="260" customWidth="1"/>
    <col min="2" max="2" width="8.28515625" style="260" customWidth="1"/>
    <col min="3" max="4" width="27.7109375" style="260" customWidth="1"/>
    <col min="5" max="5" width="41" style="260" customWidth="1"/>
    <col min="6" max="6" width="39.42578125" style="260" customWidth="1"/>
    <col min="7" max="7" width="40.85546875" style="260" customWidth="1"/>
    <col min="8" max="11" width="23.28515625" style="260" customWidth="1"/>
    <col min="12" max="12" width="34.140625" style="260" customWidth="1"/>
    <col min="13" max="13" width="23.28515625" style="260" customWidth="1"/>
    <col min="14" max="16" width="10.42578125" style="260" customWidth="1"/>
    <col min="17" max="17" width="2.7109375" style="260" customWidth="1"/>
    <col min="18" max="18" width="14.140625" style="260" customWidth="1"/>
    <col min="19" max="16384" width="11.42578125" style="260"/>
  </cols>
  <sheetData>
    <row r="2" spans="2:16" ht="80.25" customHeight="1" x14ac:dyDescent="0.2">
      <c r="B2" s="259" t="s">
        <v>224</v>
      </c>
      <c r="C2" s="259"/>
      <c r="D2" s="259"/>
      <c r="E2" s="259"/>
      <c r="F2" s="259"/>
      <c r="G2" s="259"/>
      <c r="H2" s="259"/>
      <c r="I2" s="259"/>
      <c r="J2" s="259"/>
      <c r="K2" s="259"/>
      <c r="L2" s="259"/>
      <c r="M2" s="259"/>
      <c r="N2" s="259"/>
      <c r="O2" s="259"/>
      <c r="P2" s="259"/>
    </row>
    <row r="3" spans="2:16" ht="68.25" customHeight="1" x14ac:dyDescent="0.2">
      <c r="B3" s="259"/>
      <c r="C3" s="259"/>
      <c r="D3" s="259"/>
      <c r="E3" s="259"/>
      <c r="F3" s="259"/>
      <c r="G3" s="259"/>
      <c r="H3" s="259"/>
      <c r="I3" s="259"/>
      <c r="J3" s="259"/>
      <c r="K3" s="259"/>
      <c r="L3" s="259"/>
      <c r="M3" s="259"/>
      <c r="N3" s="259"/>
      <c r="O3" s="259"/>
      <c r="P3" s="259"/>
    </row>
    <row r="4" spans="2:16" ht="5.25" customHeight="1" x14ac:dyDescent="0.4">
      <c r="B4" s="261"/>
      <c r="C4" s="261"/>
      <c r="D4" s="261"/>
      <c r="E4" s="261"/>
      <c r="F4" s="261"/>
      <c r="G4" s="261"/>
      <c r="H4" s="261"/>
      <c r="I4" s="261"/>
      <c r="J4" s="261"/>
      <c r="K4" s="261"/>
      <c r="L4" s="261"/>
      <c r="M4" s="261"/>
      <c r="N4" s="261"/>
      <c r="O4" s="261"/>
      <c r="P4" s="261"/>
    </row>
    <row r="5" spans="2:16" ht="16.5" customHeight="1" x14ac:dyDescent="0.25">
      <c r="K5" s="262" t="s">
        <v>173</v>
      </c>
      <c r="L5" s="262"/>
      <c r="M5" s="262"/>
      <c r="N5" s="262"/>
      <c r="O5" s="262"/>
      <c r="P5" s="262"/>
    </row>
    <row r="6" spans="2:16" ht="7.5" customHeight="1" x14ac:dyDescent="0.25">
      <c r="B6" s="263"/>
      <c r="C6" s="263"/>
      <c r="D6" s="263"/>
      <c r="E6" s="263"/>
      <c r="F6" s="263"/>
      <c r="G6" s="263"/>
      <c r="H6" s="263"/>
      <c r="I6" s="263"/>
      <c r="J6" s="263"/>
      <c r="K6" s="263"/>
      <c r="L6" s="263"/>
    </row>
    <row r="7" spans="2:16" s="267" customFormat="1" ht="27.75" customHeight="1" x14ac:dyDescent="0.2">
      <c r="B7" s="329" t="s">
        <v>174</v>
      </c>
      <c r="C7" s="330"/>
      <c r="D7" s="330"/>
      <c r="E7" s="330"/>
      <c r="F7" s="329" t="s">
        <v>175</v>
      </c>
      <c r="G7" s="331"/>
      <c r="H7" s="329" t="s">
        <v>176</v>
      </c>
      <c r="I7" s="330"/>
      <c r="J7" s="330"/>
      <c r="K7" s="331"/>
      <c r="L7" s="329" t="s">
        <v>177</v>
      </c>
      <c r="M7" s="330"/>
      <c r="N7" s="330"/>
      <c r="O7" s="330"/>
      <c r="P7" s="331"/>
    </row>
    <row r="8" spans="2:16" s="267" customFormat="1" ht="30.75" customHeight="1" x14ac:dyDescent="0.2">
      <c r="B8" s="332" t="s">
        <v>178</v>
      </c>
      <c r="C8" s="333"/>
      <c r="D8" s="334" t="s">
        <v>179</v>
      </c>
      <c r="E8" s="335"/>
      <c r="F8" s="336" t="s">
        <v>180</v>
      </c>
      <c r="G8" s="337">
        <v>2019</v>
      </c>
      <c r="H8" s="338" t="s">
        <v>181</v>
      </c>
      <c r="I8" s="339"/>
      <c r="J8" s="340">
        <v>38</v>
      </c>
      <c r="K8" s="341"/>
      <c r="L8" s="336" t="s">
        <v>182</v>
      </c>
      <c r="M8" s="342" t="s">
        <v>225</v>
      </c>
      <c r="N8" s="343"/>
      <c r="O8" s="343"/>
      <c r="P8" s="344"/>
    </row>
    <row r="9" spans="2:16" ht="41.25" customHeight="1" x14ac:dyDescent="0.2">
      <c r="B9" s="338" t="s">
        <v>184</v>
      </c>
      <c r="C9" s="339"/>
      <c r="D9" s="334" t="s">
        <v>185</v>
      </c>
      <c r="E9" s="335"/>
      <c r="F9" s="336" t="s">
        <v>186</v>
      </c>
      <c r="G9" s="345" t="s">
        <v>226</v>
      </c>
      <c r="H9" s="338" t="s">
        <v>188</v>
      </c>
      <c r="I9" s="339"/>
      <c r="J9" s="340" t="s">
        <v>216</v>
      </c>
      <c r="K9" s="341"/>
      <c r="L9" s="336" t="s">
        <v>190</v>
      </c>
      <c r="M9" s="346" t="s">
        <v>191</v>
      </c>
      <c r="N9" s="340"/>
      <c r="O9" s="340"/>
      <c r="P9" s="341"/>
    </row>
    <row r="10" spans="2:16" ht="30.75" customHeight="1" x14ac:dyDescent="0.2">
      <c r="B10" s="347" t="s">
        <v>192</v>
      </c>
      <c r="C10" s="348"/>
      <c r="D10" s="349">
        <v>44567</v>
      </c>
      <c r="E10" s="350"/>
      <c r="F10" s="351"/>
      <c r="G10" s="352"/>
      <c r="H10" s="338" t="s">
        <v>193</v>
      </c>
      <c r="I10" s="339"/>
      <c r="J10" s="340" t="s">
        <v>217</v>
      </c>
      <c r="K10" s="341"/>
      <c r="L10" s="353" t="s">
        <v>195</v>
      </c>
      <c r="M10" s="354" t="s">
        <v>196</v>
      </c>
      <c r="N10" s="355"/>
      <c r="O10" s="355"/>
      <c r="P10" s="356"/>
    </row>
    <row r="11" spans="2:16" ht="20.25" x14ac:dyDescent="0.3">
      <c r="H11" s="357"/>
      <c r="I11" s="357"/>
    </row>
    <row r="12" spans="2:16" ht="24.75" customHeight="1" x14ac:dyDescent="0.3">
      <c r="B12" s="283" t="s">
        <v>227</v>
      </c>
      <c r="C12" s="284"/>
      <c r="D12" s="284"/>
      <c r="E12" s="284"/>
      <c r="F12" s="284"/>
      <c r="G12" s="284"/>
      <c r="H12" s="284"/>
      <c r="I12" s="284"/>
      <c r="J12" s="284"/>
      <c r="K12" s="284"/>
      <c r="L12" s="284"/>
      <c r="M12" s="284"/>
      <c r="N12" s="284"/>
      <c r="O12" s="284"/>
      <c r="P12" s="285"/>
    </row>
    <row r="13" spans="2:16" ht="22.5" customHeight="1" x14ac:dyDescent="0.3">
      <c r="B13" s="358" t="s">
        <v>198</v>
      </c>
      <c r="C13" s="359" t="s">
        <v>228</v>
      </c>
      <c r="D13" s="360"/>
      <c r="E13" s="361" t="s">
        <v>229</v>
      </c>
      <c r="F13" s="358" t="s">
        <v>230</v>
      </c>
      <c r="G13" s="358" t="s">
        <v>231</v>
      </c>
      <c r="H13" s="358" t="s">
        <v>202</v>
      </c>
      <c r="I13" s="358" t="s">
        <v>203</v>
      </c>
      <c r="J13" s="358" t="s">
        <v>204</v>
      </c>
      <c r="K13" s="358" t="s">
        <v>205</v>
      </c>
      <c r="L13" s="358" t="s">
        <v>206</v>
      </c>
      <c r="M13" s="358" t="s">
        <v>207</v>
      </c>
      <c r="N13" s="284" t="s">
        <v>232</v>
      </c>
      <c r="O13" s="284"/>
      <c r="P13" s="285"/>
    </row>
    <row r="14" spans="2:16" ht="19.5" customHeight="1" x14ac:dyDescent="0.3">
      <c r="B14" s="362"/>
      <c r="C14" s="358" t="s">
        <v>233</v>
      </c>
      <c r="D14" s="358" t="s">
        <v>234</v>
      </c>
      <c r="E14" s="363"/>
      <c r="F14" s="362"/>
      <c r="G14" s="362"/>
      <c r="H14" s="362"/>
      <c r="I14" s="362"/>
      <c r="J14" s="362"/>
      <c r="K14" s="362"/>
      <c r="L14" s="362"/>
      <c r="M14" s="362"/>
      <c r="N14" s="284" t="s">
        <v>235</v>
      </c>
      <c r="O14" s="284"/>
      <c r="P14" s="285"/>
    </row>
    <row r="15" spans="2:16" s="287" customFormat="1" ht="20.25" customHeight="1" x14ac:dyDescent="0.2">
      <c r="B15" s="364"/>
      <c r="C15" s="364"/>
      <c r="D15" s="364"/>
      <c r="E15" s="365"/>
      <c r="F15" s="364"/>
      <c r="G15" s="364"/>
      <c r="H15" s="364"/>
      <c r="I15" s="364"/>
      <c r="J15" s="364"/>
      <c r="K15" s="364"/>
      <c r="L15" s="364"/>
      <c r="M15" s="364"/>
      <c r="N15" s="366" t="s">
        <v>236</v>
      </c>
      <c r="O15" s="286" t="s">
        <v>237</v>
      </c>
      <c r="P15" s="286" t="s">
        <v>238</v>
      </c>
    </row>
    <row r="16" spans="2:16" ht="42.75" customHeight="1" x14ac:dyDescent="0.2">
      <c r="B16" s="367">
        <v>1</v>
      </c>
      <c r="C16" s="368" t="s">
        <v>239</v>
      </c>
      <c r="D16" s="368"/>
      <c r="E16" s="369" t="s">
        <v>217</v>
      </c>
      <c r="F16" s="370" t="s">
        <v>240</v>
      </c>
      <c r="G16" s="371" t="s">
        <v>241</v>
      </c>
      <c r="H16" s="371">
        <v>505000</v>
      </c>
      <c r="I16" s="371">
        <v>505000</v>
      </c>
      <c r="J16" s="371">
        <v>492729.41000000003</v>
      </c>
      <c r="K16" s="371">
        <v>492729.41000000003</v>
      </c>
      <c r="L16" s="371">
        <v>492729.41000000003</v>
      </c>
      <c r="M16" s="371">
        <v>492729.41000000003</v>
      </c>
      <c r="N16" s="372"/>
      <c r="O16" s="372"/>
      <c r="P16" s="372"/>
    </row>
    <row r="17" spans="2:18" ht="42.75" customHeight="1" x14ac:dyDescent="0.2">
      <c r="B17" s="367">
        <v>2</v>
      </c>
      <c r="C17" s="368"/>
      <c r="D17" s="368"/>
      <c r="E17" s="369"/>
      <c r="F17" s="370"/>
      <c r="G17" s="371"/>
      <c r="H17" s="371"/>
      <c r="I17" s="371"/>
      <c r="J17" s="371"/>
      <c r="K17" s="371"/>
      <c r="L17" s="371"/>
      <c r="M17" s="371"/>
      <c r="N17" s="372"/>
      <c r="O17" s="372"/>
      <c r="P17" s="372"/>
      <c r="R17" s="291"/>
    </row>
    <row r="18" spans="2:18" ht="42.75" customHeight="1" x14ac:dyDescent="0.2">
      <c r="B18" s="367">
        <v>3</v>
      </c>
      <c r="C18" s="368"/>
      <c r="D18" s="368"/>
      <c r="E18" s="369"/>
      <c r="F18" s="370"/>
      <c r="G18" s="371"/>
      <c r="H18" s="371"/>
      <c r="I18" s="371"/>
      <c r="J18" s="371"/>
      <c r="K18" s="371"/>
      <c r="L18" s="371"/>
      <c r="M18" s="371"/>
      <c r="N18" s="372"/>
      <c r="O18" s="372"/>
      <c r="P18" s="372"/>
      <c r="R18" s="291"/>
    </row>
    <row r="19" spans="2:18" ht="42.75" customHeight="1" x14ac:dyDescent="0.2">
      <c r="B19" s="367">
        <v>4</v>
      </c>
      <c r="C19" s="368"/>
      <c r="D19" s="368"/>
      <c r="E19" s="369"/>
      <c r="F19" s="370"/>
      <c r="G19" s="371"/>
      <c r="H19" s="371"/>
      <c r="I19" s="371"/>
      <c r="J19" s="371"/>
      <c r="K19" s="371"/>
      <c r="L19" s="371"/>
      <c r="M19" s="371"/>
      <c r="N19" s="372"/>
      <c r="O19" s="372"/>
      <c r="P19" s="372"/>
      <c r="R19" s="291"/>
    </row>
    <row r="20" spans="2:18" ht="42.75" hidden="1" customHeight="1" x14ac:dyDescent="0.2">
      <c r="B20" s="367">
        <v>5</v>
      </c>
      <c r="C20" s="368"/>
      <c r="D20" s="368"/>
      <c r="E20" s="369"/>
      <c r="F20" s="370"/>
      <c r="G20" s="371"/>
      <c r="H20" s="371"/>
      <c r="I20" s="371"/>
      <c r="J20" s="371"/>
      <c r="K20" s="371"/>
      <c r="L20" s="371"/>
      <c r="M20" s="371"/>
      <c r="N20" s="372"/>
      <c r="O20" s="372"/>
      <c r="P20" s="372"/>
      <c r="R20" s="291"/>
    </row>
    <row r="21" spans="2:18" ht="42.75" hidden="1" customHeight="1" x14ac:dyDescent="0.2">
      <c r="B21" s="367">
        <v>6</v>
      </c>
      <c r="C21" s="368"/>
      <c r="D21" s="368"/>
      <c r="E21" s="369"/>
      <c r="F21" s="370"/>
      <c r="G21" s="371"/>
      <c r="H21" s="371"/>
      <c r="I21" s="371"/>
      <c r="J21" s="371"/>
      <c r="K21" s="371"/>
      <c r="L21" s="371"/>
      <c r="M21" s="371"/>
      <c r="N21" s="372"/>
      <c r="O21" s="372"/>
      <c r="P21" s="372"/>
      <c r="R21" s="291"/>
    </row>
    <row r="22" spans="2:18" ht="42.75" hidden="1" customHeight="1" x14ac:dyDescent="0.2">
      <c r="B22" s="367">
        <v>7</v>
      </c>
      <c r="C22" s="368"/>
      <c r="D22" s="368"/>
      <c r="E22" s="369"/>
      <c r="F22" s="370"/>
      <c r="G22" s="371"/>
      <c r="H22" s="371"/>
      <c r="I22" s="371"/>
      <c r="J22" s="371"/>
      <c r="K22" s="371"/>
      <c r="L22" s="371"/>
      <c r="M22" s="371"/>
      <c r="N22" s="372"/>
      <c r="O22" s="372"/>
      <c r="P22" s="372"/>
      <c r="R22" s="291"/>
    </row>
    <row r="23" spans="2:18" ht="42.75" hidden="1" customHeight="1" x14ac:dyDescent="0.2">
      <c r="B23" s="367">
        <v>8</v>
      </c>
      <c r="C23" s="368"/>
      <c r="D23" s="368"/>
      <c r="E23" s="369"/>
      <c r="F23" s="370"/>
      <c r="G23" s="371"/>
      <c r="H23" s="371"/>
      <c r="I23" s="371"/>
      <c r="J23" s="371"/>
      <c r="K23" s="371"/>
      <c r="L23" s="371"/>
      <c r="M23" s="371"/>
      <c r="N23" s="372"/>
      <c r="O23" s="372"/>
      <c r="P23" s="372"/>
      <c r="R23" s="291"/>
    </row>
    <row r="24" spans="2:18" ht="42.75" hidden="1" customHeight="1" x14ac:dyDescent="0.2">
      <c r="B24" s="367">
        <v>9</v>
      </c>
      <c r="C24" s="368"/>
      <c r="D24" s="368"/>
      <c r="E24" s="370"/>
      <c r="F24" s="370"/>
      <c r="G24" s="371"/>
      <c r="H24" s="371"/>
      <c r="I24" s="371"/>
      <c r="J24" s="371"/>
      <c r="K24" s="371"/>
      <c r="L24" s="371"/>
      <c r="M24" s="371"/>
      <c r="N24" s="371"/>
      <c r="O24" s="371"/>
      <c r="P24" s="371"/>
      <c r="R24" s="291"/>
    </row>
    <row r="25" spans="2:18" ht="42.75" hidden="1" customHeight="1" x14ac:dyDescent="0.2">
      <c r="B25" s="367"/>
      <c r="C25" s="368"/>
      <c r="D25" s="368"/>
      <c r="E25" s="370"/>
      <c r="F25" s="370"/>
      <c r="G25" s="371"/>
      <c r="H25" s="371"/>
      <c r="I25" s="371"/>
      <c r="J25" s="371"/>
      <c r="K25" s="371"/>
      <c r="L25" s="371"/>
      <c r="M25" s="371"/>
      <c r="N25" s="371"/>
      <c r="O25" s="371"/>
      <c r="P25" s="371"/>
      <c r="R25" s="291"/>
    </row>
    <row r="26" spans="2:18" ht="42.75" customHeight="1" x14ac:dyDescent="0.2">
      <c r="B26" s="367"/>
      <c r="C26" s="368"/>
      <c r="D26" s="368"/>
      <c r="E26" s="370"/>
      <c r="F26" s="370"/>
      <c r="G26" s="371"/>
      <c r="H26" s="371"/>
      <c r="I26" s="371"/>
      <c r="J26" s="371"/>
      <c r="K26" s="371"/>
      <c r="L26" s="371"/>
      <c r="M26" s="371"/>
      <c r="N26" s="371"/>
      <c r="O26" s="371"/>
      <c r="P26" s="371"/>
      <c r="R26" s="291"/>
    </row>
    <row r="27" spans="2:18" ht="42.75" customHeight="1" x14ac:dyDescent="0.2">
      <c r="B27" s="367"/>
      <c r="C27" s="373"/>
      <c r="D27" s="373"/>
      <c r="E27" s="370"/>
      <c r="F27" s="370"/>
      <c r="G27" s="368"/>
      <c r="H27" s="368"/>
      <c r="I27" s="368"/>
      <c r="J27" s="368"/>
      <c r="K27" s="368"/>
      <c r="L27" s="368"/>
      <c r="M27" s="368"/>
      <c r="N27" s="368"/>
      <c r="O27" s="368"/>
      <c r="P27" s="368"/>
      <c r="R27" s="291"/>
    </row>
    <row r="28" spans="2:18" s="303" customFormat="1" ht="27.75" customHeight="1" x14ac:dyDescent="0.25">
      <c r="B28" s="374" t="s">
        <v>242</v>
      </c>
      <c r="C28" s="375"/>
      <c r="D28" s="375"/>
      <c r="E28" s="375"/>
      <c r="F28" s="375"/>
      <c r="G28" s="376"/>
      <c r="H28" s="377">
        <f>+H16</f>
        <v>505000</v>
      </c>
      <c r="I28" s="377">
        <f t="shared" ref="I28:M28" si="0">+I16</f>
        <v>505000</v>
      </c>
      <c r="J28" s="377">
        <f t="shared" si="0"/>
        <v>492729.41000000003</v>
      </c>
      <c r="K28" s="377">
        <f t="shared" si="0"/>
        <v>492729.41000000003</v>
      </c>
      <c r="L28" s="377">
        <f t="shared" si="0"/>
        <v>492729.41000000003</v>
      </c>
      <c r="M28" s="377">
        <f t="shared" si="0"/>
        <v>492729.41000000003</v>
      </c>
      <c r="N28" s="378"/>
      <c r="O28" s="379"/>
      <c r="P28" s="380"/>
      <c r="Q28" s="302"/>
    </row>
    <row r="29" spans="2:18" ht="150" customHeight="1" x14ac:dyDescent="0.2">
      <c r="C29" s="267"/>
      <c r="D29" s="267"/>
      <c r="E29" s="267"/>
      <c r="F29" s="267"/>
      <c r="G29" s="267"/>
      <c r="H29" s="267"/>
      <c r="I29" s="267"/>
      <c r="J29" s="267"/>
      <c r="K29" s="267"/>
      <c r="L29" s="267"/>
      <c r="M29" s="267"/>
      <c r="N29" s="267"/>
      <c r="O29" s="267"/>
      <c r="P29" s="310"/>
      <c r="Q29" s="267"/>
    </row>
    <row r="30" spans="2:18" s="312" customFormat="1" ht="58.5" customHeight="1" x14ac:dyDescent="0.2">
      <c r="B30" s="381" t="s">
        <v>243</v>
      </c>
      <c r="C30" s="381"/>
      <c r="D30" s="381"/>
      <c r="E30" s="381"/>
      <c r="F30" s="381"/>
      <c r="G30" s="381"/>
      <c r="H30" s="381"/>
      <c r="I30" s="381"/>
      <c r="J30" s="381"/>
      <c r="K30" s="381"/>
      <c r="L30" s="381"/>
      <c r="M30" s="381"/>
      <c r="N30" s="381"/>
      <c r="O30" s="381"/>
      <c r="P30" s="381"/>
    </row>
    <row r="31" spans="2:18" x14ac:dyDescent="0.2">
      <c r="C31" s="267"/>
      <c r="D31" s="267"/>
      <c r="E31" s="267"/>
      <c r="F31" s="267"/>
      <c r="G31" s="267"/>
      <c r="H31" s="267"/>
      <c r="I31" s="267"/>
      <c r="J31" s="267"/>
      <c r="K31" s="267"/>
      <c r="L31" s="267"/>
      <c r="M31" s="267"/>
    </row>
    <row r="32" spans="2:18" s="314" customFormat="1" ht="12.75" customHeight="1" x14ac:dyDescent="0.2">
      <c r="B32" s="382" t="s">
        <v>244</v>
      </c>
      <c r="C32" s="382"/>
      <c r="D32" s="382"/>
      <c r="E32" s="382"/>
      <c r="F32" s="382"/>
      <c r="G32" s="382"/>
      <c r="H32" s="382"/>
      <c r="I32" s="382"/>
      <c r="J32" s="382"/>
      <c r="K32" s="382"/>
      <c r="L32" s="382"/>
      <c r="M32" s="382"/>
      <c r="N32" s="382"/>
      <c r="O32" s="382"/>
      <c r="P32" s="382"/>
    </row>
    <row r="33" spans="2:20" ht="203.25" customHeight="1" x14ac:dyDescent="0.2">
      <c r="B33" s="382"/>
      <c r="C33" s="382"/>
      <c r="D33" s="382"/>
      <c r="E33" s="382"/>
      <c r="F33" s="382"/>
      <c r="G33" s="382"/>
      <c r="H33" s="382"/>
      <c r="I33" s="382"/>
      <c r="J33" s="382"/>
      <c r="K33" s="382"/>
      <c r="L33" s="382"/>
      <c r="M33" s="382"/>
      <c r="N33" s="382"/>
      <c r="O33" s="382"/>
      <c r="P33" s="382"/>
      <c r="Q33" s="315"/>
      <c r="R33" s="315"/>
      <c r="S33" s="315"/>
      <c r="T33" s="315"/>
    </row>
    <row r="34" spans="2:20" x14ac:dyDescent="0.2">
      <c r="C34" s="267"/>
      <c r="D34" s="267"/>
      <c r="E34" s="316"/>
      <c r="F34" s="316"/>
      <c r="G34" s="316"/>
      <c r="H34" s="316"/>
      <c r="I34" s="316"/>
      <c r="J34" s="316"/>
      <c r="K34" s="316"/>
      <c r="L34" s="316"/>
      <c r="M34" s="316"/>
      <c r="N34" s="315"/>
      <c r="O34" s="315"/>
      <c r="P34" s="315"/>
      <c r="Q34" s="315"/>
      <c r="R34" s="315"/>
      <c r="S34" s="315"/>
      <c r="T34" s="315"/>
    </row>
    <row r="35" spans="2:20" x14ac:dyDescent="0.2">
      <c r="C35" s="267"/>
      <c r="D35" s="267"/>
      <c r="E35" s="316"/>
      <c r="F35" s="316"/>
      <c r="G35" s="316"/>
      <c r="H35" s="316"/>
      <c r="I35" s="316"/>
      <c r="J35" s="316"/>
      <c r="K35" s="316"/>
      <c r="L35" s="316"/>
      <c r="M35" s="316"/>
      <c r="N35" s="315"/>
      <c r="O35" s="315"/>
      <c r="P35" s="315"/>
      <c r="Q35" s="315"/>
      <c r="R35" s="315"/>
      <c r="S35" s="315"/>
      <c r="T35" s="315"/>
    </row>
    <row r="36" spans="2:20" x14ac:dyDescent="0.2">
      <c r="C36" s="267"/>
      <c r="D36" s="267"/>
      <c r="E36" s="316"/>
      <c r="F36" s="316"/>
      <c r="G36" s="316"/>
      <c r="H36" s="316"/>
      <c r="I36" s="316"/>
      <c r="J36" s="316"/>
      <c r="K36" s="316"/>
      <c r="L36" s="316"/>
      <c r="M36" s="316"/>
      <c r="N36" s="315"/>
      <c r="O36" s="315"/>
      <c r="P36" s="315"/>
      <c r="Q36" s="315"/>
      <c r="R36" s="315"/>
      <c r="S36" s="315"/>
      <c r="T36" s="315"/>
    </row>
    <row r="37" spans="2:20" x14ac:dyDescent="0.2">
      <c r="C37" s="267"/>
      <c r="D37" s="267"/>
      <c r="E37" s="316"/>
      <c r="F37" s="316"/>
      <c r="G37" s="316"/>
      <c r="H37" s="316"/>
      <c r="I37" s="316"/>
      <c r="J37" s="316"/>
      <c r="K37" s="316"/>
      <c r="L37" s="316"/>
      <c r="M37" s="316"/>
      <c r="N37" s="315"/>
      <c r="O37" s="315"/>
      <c r="P37" s="315"/>
      <c r="Q37" s="315"/>
      <c r="R37" s="315"/>
      <c r="S37" s="315"/>
      <c r="T37" s="315"/>
    </row>
    <row r="38" spans="2:20" x14ac:dyDescent="0.2">
      <c r="C38" s="267"/>
      <c r="D38" s="267"/>
      <c r="E38" s="316"/>
      <c r="F38" s="316"/>
      <c r="G38" s="316"/>
      <c r="H38" s="316"/>
      <c r="I38" s="316"/>
      <c r="J38" s="316"/>
      <c r="K38" s="316"/>
      <c r="L38" s="316"/>
      <c r="M38" s="316"/>
      <c r="N38" s="315"/>
      <c r="O38" s="315"/>
      <c r="P38" s="315"/>
      <c r="Q38" s="315"/>
      <c r="R38" s="315"/>
      <c r="S38" s="315"/>
      <c r="T38" s="315"/>
    </row>
    <row r="39" spans="2:20" x14ac:dyDescent="0.2">
      <c r="C39" s="267"/>
      <c r="D39" s="267"/>
      <c r="E39" s="316"/>
      <c r="F39" s="316"/>
      <c r="G39" s="316"/>
      <c r="H39" s="316"/>
      <c r="I39" s="316"/>
      <c r="J39" s="316"/>
      <c r="K39" s="316"/>
      <c r="L39" s="316"/>
      <c r="M39" s="316"/>
      <c r="N39" s="315"/>
      <c r="O39" s="315"/>
      <c r="P39" s="315"/>
      <c r="Q39" s="315"/>
      <c r="R39" s="315"/>
      <c r="S39" s="315"/>
      <c r="T39" s="315"/>
    </row>
    <row r="40" spans="2:20" x14ac:dyDescent="0.2">
      <c r="C40" s="267"/>
      <c r="D40" s="267"/>
      <c r="E40" s="316"/>
      <c r="F40" s="316"/>
      <c r="G40" s="316"/>
      <c r="H40" s="316"/>
      <c r="I40" s="316"/>
      <c r="J40" s="316"/>
      <c r="K40" s="316"/>
      <c r="L40" s="316"/>
      <c r="M40" s="316"/>
      <c r="N40" s="315"/>
      <c r="O40" s="315"/>
      <c r="P40" s="315"/>
      <c r="Q40" s="315"/>
      <c r="R40" s="315"/>
      <c r="S40" s="315"/>
      <c r="T40" s="315"/>
    </row>
    <row r="41" spans="2:20" x14ac:dyDescent="0.2">
      <c r="C41" s="267"/>
      <c r="D41" s="267"/>
      <c r="E41" s="316"/>
      <c r="F41" s="316"/>
      <c r="G41" s="316"/>
      <c r="H41" s="316"/>
      <c r="I41" s="316"/>
      <c r="J41" s="316"/>
      <c r="K41" s="316"/>
      <c r="L41" s="316"/>
      <c r="M41" s="316"/>
      <c r="N41" s="315"/>
      <c r="O41" s="315"/>
      <c r="P41" s="315"/>
      <c r="Q41" s="315"/>
      <c r="R41" s="315"/>
      <c r="S41" s="315"/>
      <c r="T41" s="315"/>
    </row>
    <row r="42" spans="2:20" x14ac:dyDescent="0.2">
      <c r="C42" s="267"/>
      <c r="D42" s="267"/>
      <c r="E42" s="267"/>
      <c r="F42" s="267"/>
      <c r="G42" s="267"/>
      <c r="H42" s="267"/>
      <c r="I42" s="267"/>
      <c r="J42" s="316"/>
      <c r="K42" s="316"/>
      <c r="L42" s="316"/>
      <c r="M42" s="316"/>
      <c r="N42" s="316"/>
      <c r="O42" s="316"/>
      <c r="P42" s="316"/>
      <c r="Q42" s="316"/>
      <c r="R42" s="315"/>
      <c r="S42" s="315"/>
      <c r="T42" s="315"/>
    </row>
    <row r="43" spans="2:20" x14ac:dyDescent="0.2">
      <c r="C43" s="267"/>
      <c r="D43" s="267"/>
      <c r="E43" s="267"/>
      <c r="F43" s="267"/>
      <c r="G43" s="267"/>
      <c r="H43" s="267"/>
      <c r="I43" s="267"/>
      <c r="J43" s="316"/>
      <c r="K43" s="316"/>
      <c r="L43" s="316"/>
      <c r="M43" s="316"/>
      <c r="N43" s="316"/>
      <c r="O43" s="316"/>
      <c r="P43" s="316"/>
      <c r="Q43" s="316"/>
      <c r="R43" s="315"/>
      <c r="S43" s="315"/>
      <c r="T43" s="315"/>
    </row>
    <row r="44" spans="2:20" x14ac:dyDescent="0.2">
      <c r="C44" s="267"/>
      <c r="D44" s="267"/>
      <c r="E44" s="267"/>
      <c r="F44" s="267"/>
      <c r="G44" s="267"/>
      <c r="H44" s="267"/>
      <c r="I44" s="267"/>
      <c r="J44" s="316"/>
      <c r="K44" s="316"/>
      <c r="L44" s="316"/>
      <c r="M44" s="316"/>
      <c r="N44" s="316"/>
      <c r="O44" s="316"/>
      <c r="P44" s="316"/>
      <c r="Q44" s="316"/>
      <c r="R44" s="315"/>
      <c r="S44" s="315"/>
      <c r="T44" s="315"/>
    </row>
    <row r="45" spans="2:20" x14ac:dyDescent="0.2">
      <c r="C45" s="267"/>
      <c r="D45" s="267"/>
      <c r="E45" s="267"/>
      <c r="F45" s="267"/>
      <c r="G45" s="267"/>
      <c r="H45" s="267"/>
      <c r="I45" s="267"/>
      <c r="J45" s="316"/>
      <c r="K45" s="316"/>
      <c r="L45" s="316"/>
      <c r="M45" s="316"/>
      <c r="N45" s="316"/>
      <c r="O45" s="316"/>
      <c r="P45" s="316"/>
      <c r="Q45" s="316"/>
      <c r="R45" s="315"/>
      <c r="S45" s="315"/>
      <c r="T45" s="315"/>
    </row>
    <row r="46" spans="2:20" x14ac:dyDescent="0.2">
      <c r="C46" s="267"/>
      <c r="D46" s="267"/>
      <c r="E46" s="267"/>
      <c r="F46" s="267"/>
      <c r="G46" s="267"/>
      <c r="H46" s="267"/>
      <c r="I46" s="267"/>
      <c r="J46" s="316"/>
      <c r="K46" s="316"/>
      <c r="L46" s="316"/>
      <c r="M46" s="316"/>
      <c r="N46" s="316"/>
      <c r="O46" s="316"/>
      <c r="P46" s="316"/>
      <c r="Q46" s="316"/>
      <c r="R46" s="315"/>
      <c r="S46" s="315"/>
      <c r="T46" s="315"/>
    </row>
    <row r="47" spans="2:20" x14ac:dyDescent="0.2">
      <c r="C47" s="267"/>
      <c r="D47" s="267"/>
      <c r="E47" s="267"/>
      <c r="F47" s="267"/>
      <c r="G47" s="267"/>
      <c r="H47" s="267"/>
      <c r="I47" s="267"/>
      <c r="J47" s="316"/>
      <c r="K47" s="316"/>
      <c r="L47" s="316"/>
      <c r="M47" s="316"/>
      <c r="N47" s="316"/>
      <c r="O47" s="316"/>
      <c r="P47" s="316"/>
      <c r="Q47" s="316"/>
      <c r="R47" s="315"/>
      <c r="S47" s="315"/>
      <c r="T47" s="315"/>
    </row>
    <row r="48" spans="2:20" x14ac:dyDescent="0.2">
      <c r="C48" s="267"/>
      <c r="D48" s="267"/>
      <c r="E48" s="267"/>
      <c r="F48" s="267"/>
      <c r="G48" s="267"/>
      <c r="H48" s="267"/>
      <c r="I48" s="267"/>
      <c r="J48" s="316"/>
      <c r="K48" s="316"/>
      <c r="L48" s="316"/>
      <c r="M48" s="316"/>
      <c r="N48" s="316"/>
      <c r="O48" s="316"/>
      <c r="P48" s="316"/>
      <c r="Q48" s="316"/>
      <c r="R48" s="315"/>
      <c r="S48" s="315"/>
      <c r="T48" s="315"/>
    </row>
    <row r="49" spans="3:20" x14ac:dyDescent="0.2">
      <c r="C49" s="267"/>
      <c r="D49" s="267"/>
      <c r="E49" s="267"/>
      <c r="F49" s="267"/>
      <c r="G49" s="267"/>
      <c r="H49" s="267"/>
      <c r="I49" s="267"/>
      <c r="J49" s="316"/>
      <c r="K49" s="316"/>
      <c r="L49" s="316"/>
      <c r="M49" s="316"/>
      <c r="N49" s="316"/>
      <c r="O49" s="316"/>
      <c r="P49" s="316"/>
      <c r="Q49" s="316"/>
      <c r="R49" s="315"/>
      <c r="S49" s="315"/>
      <c r="T49" s="315"/>
    </row>
    <row r="50" spans="3:20" x14ac:dyDescent="0.2">
      <c r="C50" s="267"/>
      <c r="D50" s="267"/>
      <c r="E50" s="267"/>
      <c r="F50" s="267"/>
      <c r="G50" s="267"/>
      <c r="H50" s="267"/>
      <c r="I50" s="267"/>
      <c r="J50" s="316"/>
      <c r="K50" s="316"/>
      <c r="L50" s="316"/>
      <c r="M50" s="316"/>
      <c r="N50" s="316"/>
      <c r="O50" s="316"/>
      <c r="P50" s="316"/>
      <c r="Q50" s="316"/>
      <c r="R50" s="315"/>
      <c r="S50" s="315"/>
      <c r="T50" s="315"/>
    </row>
    <row r="51" spans="3:20" x14ac:dyDescent="0.2">
      <c r="C51" s="267"/>
      <c r="D51" s="267"/>
      <c r="E51" s="267"/>
      <c r="F51" s="267"/>
      <c r="G51" s="267"/>
      <c r="H51" s="267"/>
      <c r="I51" s="267"/>
      <c r="J51" s="316"/>
      <c r="K51" s="316"/>
      <c r="L51" s="316"/>
      <c r="M51" s="316"/>
      <c r="N51" s="316"/>
      <c r="O51" s="316"/>
      <c r="P51" s="316"/>
      <c r="Q51" s="316"/>
      <c r="R51" s="315"/>
      <c r="S51" s="315"/>
      <c r="T51" s="315"/>
    </row>
    <row r="52" spans="3:20" x14ac:dyDescent="0.2">
      <c r="C52" s="267"/>
      <c r="D52" s="267"/>
      <c r="E52" s="267"/>
      <c r="F52" s="267"/>
      <c r="G52" s="267"/>
      <c r="H52" s="267"/>
      <c r="I52" s="267"/>
      <c r="J52" s="267"/>
      <c r="K52" s="267"/>
      <c r="L52" s="267"/>
      <c r="M52" s="267"/>
      <c r="N52" s="267"/>
      <c r="O52" s="267"/>
      <c r="P52" s="267"/>
      <c r="Q52" s="267"/>
    </row>
    <row r="53" spans="3:20" x14ac:dyDescent="0.2">
      <c r="C53" s="267"/>
      <c r="D53" s="267"/>
      <c r="E53" s="267"/>
      <c r="F53" s="267"/>
      <c r="G53" s="267"/>
      <c r="H53" s="267"/>
      <c r="I53" s="267"/>
      <c r="J53" s="267"/>
      <c r="K53" s="267"/>
      <c r="L53" s="267"/>
      <c r="M53" s="267"/>
      <c r="N53" s="267"/>
      <c r="O53" s="267"/>
      <c r="P53" s="267"/>
      <c r="Q53" s="267"/>
    </row>
    <row r="54" spans="3:20" x14ac:dyDescent="0.2">
      <c r="C54" s="267"/>
      <c r="D54" s="267"/>
      <c r="E54" s="267"/>
      <c r="F54" s="267"/>
      <c r="G54" s="267"/>
      <c r="H54" s="267"/>
      <c r="I54" s="267"/>
      <c r="J54" s="267"/>
      <c r="K54" s="267"/>
      <c r="L54" s="267"/>
      <c r="M54" s="267"/>
      <c r="N54" s="267"/>
      <c r="O54" s="267"/>
      <c r="P54" s="267"/>
      <c r="Q54" s="267"/>
    </row>
    <row r="55" spans="3:20" x14ac:dyDescent="0.2">
      <c r="C55" s="267"/>
      <c r="D55" s="267"/>
      <c r="E55" s="267"/>
      <c r="F55" s="267"/>
      <c r="G55" s="267"/>
      <c r="H55" s="267"/>
      <c r="I55" s="267"/>
      <c r="J55" s="267"/>
      <c r="K55" s="267"/>
      <c r="L55" s="267"/>
      <c r="M55" s="267"/>
      <c r="N55" s="267"/>
      <c r="O55" s="267"/>
      <c r="P55" s="267"/>
      <c r="Q55" s="267"/>
    </row>
    <row r="56" spans="3:20" x14ac:dyDescent="0.2">
      <c r="C56" s="267"/>
      <c r="D56" s="267"/>
      <c r="E56" s="267"/>
      <c r="F56" s="267"/>
      <c r="G56" s="267"/>
      <c r="H56" s="267"/>
      <c r="I56" s="267"/>
      <c r="J56" s="267"/>
      <c r="K56" s="267"/>
      <c r="L56" s="267"/>
      <c r="M56" s="267"/>
      <c r="N56" s="267"/>
      <c r="O56" s="267"/>
      <c r="P56" s="267"/>
      <c r="Q56" s="267"/>
    </row>
    <row r="57" spans="3:20" x14ac:dyDescent="0.2">
      <c r="C57" s="267"/>
      <c r="D57" s="267"/>
      <c r="E57" s="267"/>
      <c r="F57" s="267"/>
      <c r="G57" s="267"/>
      <c r="H57" s="267"/>
      <c r="I57" s="267"/>
      <c r="J57" s="267"/>
      <c r="K57" s="267"/>
      <c r="L57" s="267"/>
      <c r="M57" s="267"/>
      <c r="N57" s="267"/>
      <c r="O57" s="267"/>
      <c r="P57" s="267"/>
      <c r="Q57" s="267"/>
    </row>
    <row r="58" spans="3:20" x14ac:dyDescent="0.2">
      <c r="C58" s="267"/>
      <c r="D58" s="267"/>
      <c r="E58" s="267"/>
      <c r="F58" s="267"/>
      <c r="G58" s="267"/>
      <c r="H58" s="267"/>
      <c r="I58" s="267"/>
      <c r="J58" s="267"/>
      <c r="K58" s="267"/>
      <c r="L58" s="267"/>
      <c r="M58" s="267"/>
      <c r="N58" s="267"/>
      <c r="O58" s="267"/>
      <c r="P58" s="267"/>
      <c r="Q58" s="267"/>
    </row>
    <row r="59" spans="3:20" x14ac:dyDescent="0.2">
      <c r="C59" s="267"/>
      <c r="D59" s="267"/>
      <c r="E59" s="267"/>
      <c r="F59" s="267"/>
      <c r="G59" s="267"/>
      <c r="H59" s="267"/>
      <c r="I59" s="267"/>
      <c r="J59" s="267"/>
      <c r="K59" s="267"/>
      <c r="L59" s="267"/>
      <c r="M59" s="267"/>
      <c r="N59" s="267"/>
      <c r="O59" s="267"/>
      <c r="P59" s="267"/>
      <c r="Q59" s="267"/>
    </row>
    <row r="60" spans="3:20" x14ac:dyDescent="0.2">
      <c r="C60" s="267"/>
      <c r="D60" s="267"/>
      <c r="E60" s="267"/>
      <c r="F60" s="267"/>
      <c r="G60" s="267"/>
      <c r="H60" s="267"/>
      <c r="I60" s="267"/>
      <c r="J60" s="267"/>
      <c r="K60" s="267"/>
      <c r="L60" s="267"/>
      <c r="M60" s="267"/>
      <c r="N60" s="267"/>
      <c r="O60" s="267"/>
      <c r="P60" s="267"/>
      <c r="Q60" s="267"/>
    </row>
    <row r="61" spans="3:20" x14ac:dyDescent="0.2">
      <c r="C61" s="267"/>
      <c r="D61" s="267"/>
      <c r="E61" s="267"/>
      <c r="F61" s="267"/>
      <c r="G61" s="267"/>
      <c r="H61" s="267"/>
      <c r="I61" s="267"/>
      <c r="J61" s="267"/>
      <c r="K61" s="267"/>
      <c r="L61" s="267"/>
      <c r="M61" s="267"/>
      <c r="N61" s="267"/>
      <c r="O61" s="267"/>
      <c r="P61" s="267"/>
      <c r="Q61" s="267"/>
    </row>
    <row r="62" spans="3:20" x14ac:dyDescent="0.2">
      <c r="C62" s="267"/>
      <c r="D62" s="267"/>
      <c r="E62" s="267"/>
      <c r="F62" s="267"/>
      <c r="G62" s="267"/>
      <c r="H62" s="267"/>
      <c r="I62" s="267"/>
      <c r="J62" s="267"/>
      <c r="K62" s="267"/>
      <c r="L62" s="267"/>
      <c r="M62" s="267"/>
      <c r="N62" s="267"/>
      <c r="O62" s="267"/>
      <c r="P62" s="267"/>
      <c r="Q62" s="267"/>
    </row>
    <row r="63" spans="3:20" x14ac:dyDescent="0.2">
      <c r="C63" s="267"/>
      <c r="D63" s="267"/>
      <c r="E63" s="267"/>
      <c r="F63" s="267"/>
      <c r="G63" s="267"/>
      <c r="H63" s="267"/>
      <c r="I63" s="267"/>
      <c r="J63" s="267"/>
      <c r="K63" s="267"/>
      <c r="L63" s="267"/>
      <c r="M63" s="267"/>
      <c r="N63" s="267"/>
      <c r="O63" s="267"/>
      <c r="P63" s="267"/>
      <c r="Q63" s="267"/>
    </row>
    <row r="64" spans="3:20" x14ac:dyDescent="0.2">
      <c r="C64" s="267"/>
      <c r="D64" s="267"/>
      <c r="E64" s="267"/>
      <c r="F64" s="267"/>
      <c r="G64" s="267"/>
      <c r="H64" s="267"/>
      <c r="I64" s="267"/>
      <c r="J64" s="267"/>
      <c r="K64" s="267"/>
      <c r="L64" s="267"/>
      <c r="M64" s="267"/>
      <c r="N64" s="267"/>
      <c r="O64" s="267"/>
      <c r="P64" s="267"/>
      <c r="Q64" s="267"/>
    </row>
    <row r="65" spans="3:17" x14ac:dyDescent="0.2">
      <c r="C65" s="267"/>
      <c r="D65" s="267"/>
      <c r="E65" s="267"/>
      <c r="F65" s="267"/>
      <c r="G65" s="267"/>
      <c r="H65" s="267"/>
      <c r="I65" s="267"/>
      <c r="J65" s="267"/>
      <c r="K65" s="267"/>
      <c r="L65" s="267"/>
      <c r="M65" s="267"/>
      <c r="N65" s="267"/>
      <c r="O65" s="267"/>
      <c r="P65" s="267"/>
      <c r="Q65" s="267"/>
    </row>
    <row r="66" spans="3:17" x14ac:dyDescent="0.2">
      <c r="C66" s="267"/>
      <c r="D66" s="267"/>
      <c r="E66" s="267"/>
      <c r="F66" s="267"/>
      <c r="G66" s="267"/>
      <c r="H66" s="267"/>
      <c r="I66" s="267"/>
      <c r="J66" s="267"/>
      <c r="K66" s="267"/>
      <c r="L66" s="267"/>
      <c r="M66" s="267"/>
      <c r="N66" s="267"/>
      <c r="O66" s="267"/>
      <c r="P66" s="267"/>
      <c r="Q66" s="267"/>
    </row>
    <row r="67" spans="3:17" x14ac:dyDescent="0.2">
      <c r="C67" s="267"/>
      <c r="D67" s="267"/>
      <c r="E67" s="267"/>
      <c r="F67" s="267"/>
      <c r="G67" s="267"/>
      <c r="H67" s="267"/>
      <c r="I67" s="267"/>
      <c r="J67" s="267"/>
      <c r="K67" s="267"/>
      <c r="L67" s="267"/>
      <c r="M67" s="267"/>
      <c r="N67" s="267"/>
      <c r="O67" s="267"/>
      <c r="P67" s="267"/>
      <c r="Q67" s="267"/>
    </row>
    <row r="68" spans="3:17" x14ac:dyDescent="0.2">
      <c r="C68" s="267"/>
      <c r="D68" s="267"/>
      <c r="E68" s="267"/>
      <c r="F68" s="267"/>
      <c r="G68" s="267"/>
      <c r="H68" s="267"/>
      <c r="I68" s="267"/>
      <c r="J68" s="267"/>
      <c r="K68" s="267"/>
      <c r="L68" s="267"/>
      <c r="M68" s="267"/>
      <c r="N68" s="267"/>
      <c r="O68" s="267"/>
      <c r="P68" s="267"/>
      <c r="Q68" s="267"/>
    </row>
    <row r="69" spans="3:17" x14ac:dyDescent="0.2">
      <c r="C69" s="267"/>
      <c r="D69" s="267"/>
      <c r="E69" s="267"/>
      <c r="F69" s="267"/>
      <c r="G69" s="267"/>
      <c r="H69" s="267"/>
      <c r="I69" s="267"/>
      <c r="J69" s="267"/>
      <c r="K69" s="267"/>
      <c r="L69" s="267"/>
      <c r="M69" s="267"/>
      <c r="N69" s="267"/>
      <c r="O69" s="267"/>
      <c r="P69" s="267"/>
      <c r="Q69" s="267"/>
    </row>
    <row r="70" spans="3:17" x14ac:dyDescent="0.2">
      <c r="C70" s="267"/>
      <c r="D70" s="267"/>
      <c r="E70" s="267"/>
      <c r="F70" s="267"/>
      <c r="G70" s="267"/>
      <c r="H70" s="267"/>
      <c r="I70" s="267"/>
      <c r="J70" s="267"/>
      <c r="K70" s="267"/>
      <c r="L70" s="267"/>
      <c r="M70" s="267"/>
      <c r="N70" s="267"/>
      <c r="O70" s="267"/>
      <c r="P70" s="267"/>
      <c r="Q70" s="267"/>
    </row>
    <row r="71" spans="3:17" x14ac:dyDescent="0.2">
      <c r="C71" s="267"/>
      <c r="D71" s="267"/>
      <c r="E71" s="267"/>
      <c r="F71" s="267"/>
      <c r="G71" s="267"/>
      <c r="H71" s="267"/>
      <c r="I71" s="267"/>
      <c r="J71" s="267"/>
      <c r="K71" s="267"/>
      <c r="L71" s="267"/>
      <c r="M71" s="267"/>
      <c r="N71" s="267"/>
      <c r="O71" s="267"/>
      <c r="P71" s="267"/>
      <c r="Q71" s="267"/>
    </row>
    <row r="72" spans="3:17" x14ac:dyDescent="0.2">
      <c r="C72" s="267"/>
      <c r="D72" s="267"/>
      <c r="E72" s="267"/>
      <c r="F72" s="267"/>
      <c r="G72" s="267"/>
      <c r="H72" s="267"/>
      <c r="I72" s="267"/>
      <c r="J72" s="267"/>
      <c r="K72" s="267"/>
      <c r="L72" s="267"/>
      <c r="M72" s="267"/>
      <c r="N72" s="267"/>
      <c r="O72" s="267"/>
      <c r="P72" s="267"/>
      <c r="Q72" s="267"/>
    </row>
    <row r="73" spans="3:17" x14ac:dyDescent="0.2">
      <c r="C73" s="267"/>
      <c r="D73" s="267"/>
      <c r="E73" s="267"/>
      <c r="F73" s="267"/>
      <c r="G73" s="267"/>
      <c r="H73" s="267"/>
      <c r="I73" s="267"/>
      <c r="J73" s="267"/>
      <c r="K73" s="267"/>
      <c r="L73" s="267"/>
      <c r="M73" s="267"/>
      <c r="N73" s="267"/>
      <c r="O73" s="267"/>
      <c r="P73" s="267"/>
      <c r="Q73" s="267"/>
    </row>
    <row r="74" spans="3:17" x14ac:dyDescent="0.2">
      <c r="C74" s="267"/>
      <c r="D74" s="267"/>
      <c r="E74" s="267"/>
      <c r="F74" s="267"/>
      <c r="G74" s="267"/>
      <c r="H74" s="267"/>
      <c r="I74" s="267"/>
      <c r="J74" s="267"/>
      <c r="K74" s="267"/>
      <c r="L74" s="267"/>
      <c r="M74" s="267"/>
      <c r="N74" s="267"/>
      <c r="O74" s="267"/>
      <c r="P74" s="267"/>
      <c r="Q74" s="267"/>
    </row>
    <row r="75" spans="3:17" x14ac:dyDescent="0.2">
      <c r="C75" s="267"/>
      <c r="D75" s="267"/>
      <c r="E75" s="267"/>
      <c r="F75" s="267"/>
      <c r="G75" s="267"/>
      <c r="H75" s="267"/>
      <c r="I75" s="267"/>
      <c r="J75" s="267"/>
      <c r="K75" s="267"/>
      <c r="L75" s="267"/>
      <c r="M75" s="267"/>
      <c r="N75" s="267"/>
      <c r="O75" s="267"/>
      <c r="P75" s="267"/>
      <c r="Q75" s="267"/>
    </row>
    <row r="76" spans="3:17" x14ac:dyDescent="0.2">
      <c r="C76" s="267"/>
      <c r="D76" s="267"/>
      <c r="E76" s="267"/>
      <c r="F76" s="267"/>
      <c r="G76" s="267"/>
      <c r="H76" s="267"/>
      <c r="I76" s="267"/>
      <c r="J76" s="267"/>
      <c r="K76" s="267"/>
      <c r="L76" s="267"/>
      <c r="M76" s="267"/>
      <c r="N76" s="267"/>
      <c r="O76" s="267"/>
      <c r="P76" s="267"/>
      <c r="Q76" s="267"/>
    </row>
    <row r="77" spans="3:17" x14ac:dyDescent="0.2">
      <c r="C77" s="267"/>
      <c r="D77" s="267"/>
      <c r="E77" s="267"/>
      <c r="F77" s="267"/>
      <c r="G77" s="267"/>
      <c r="H77" s="267"/>
      <c r="I77" s="267"/>
      <c r="J77" s="267"/>
      <c r="K77" s="267"/>
      <c r="L77" s="267"/>
      <c r="M77" s="267"/>
      <c r="N77" s="267"/>
      <c r="O77" s="267"/>
      <c r="P77" s="267"/>
      <c r="Q77" s="267"/>
    </row>
    <row r="78" spans="3:17" x14ac:dyDescent="0.2">
      <c r="C78" s="267"/>
      <c r="D78" s="267"/>
      <c r="E78" s="267"/>
      <c r="F78" s="267"/>
      <c r="G78" s="267"/>
      <c r="H78" s="267"/>
      <c r="I78" s="267"/>
      <c r="J78" s="267"/>
      <c r="K78" s="267"/>
      <c r="L78" s="267"/>
      <c r="M78" s="267"/>
      <c r="N78" s="267"/>
      <c r="O78" s="267"/>
      <c r="P78" s="267"/>
      <c r="Q78" s="267"/>
    </row>
    <row r="79" spans="3:17" x14ac:dyDescent="0.2">
      <c r="C79" s="267"/>
      <c r="D79" s="267"/>
      <c r="E79" s="267"/>
      <c r="F79" s="267"/>
      <c r="G79" s="267"/>
      <c r="H79" s="267"/>
      <c r="I79" s="267"/>
      <c r="J79" s="267"/>
      <c r="K79" s="267"/>
      <c r="L79" s="267"/>
      <c r="M79" s="267"/>
      <c r="N79" s="267"/>
      <c r="O79" s="267"/>
      <c r="P79" s="267"/>
      <c r="Q79" s="267"/>
    </row>
    <row r="80" spans="3:17" x14ac:dyDescent="0.2">
      <c r="C80" s="267"/>
      <c r="D80" s="267"/>
      <c r="E80" s="267"/>
      <c r="F80" s="267"/>
      <c r="G80" s="267"/>
      <c r="H80" s="267"/>
      <c r="I80" s="267"/>
      <c r="J80" s="267"/>
      <c r="K80" s="267"/>
      <c r="L80" s="267"/>
      <c r="M80" s="267"/>
      <c r="N80" s="267"/>
      <c r="O80" s="267"/>
      <c r="P80" s="267"/>
      <c r="Q80" s="267"/>
    </row>
    <row r="81" spans="3:17" x14ac:dyDescent="0.2">
      <c r="C81" s="267"/>
      <c r="D81" s="267"/>
      <c r="E81" s="267"/>
      <c r="F81" s="267"/>
      <c r="G81" s="267"/>
      <c r="H81" s="267"/>
      <c r="I81" s="267"/>
      <c r="J81" s="267"/>
      <c r="K81" s="267"/>
      <c r="L81" s="267"/>
      <c r="M81" s="267"/>
      <c r="N81" s="267"/>
      <c r="O81" s="267"/>
      <c r="P81" s="267"/>
      <c r="Q81" s="267"/>
    </row>
    <row r="82" spans="3:17" x14ac:dyDescent="0.2">
      <c r="C82" s="267"/>
      <c r="D82" s="267"/>
      <c r="E82" s="267"/>
      <c r="F82" s="267"/>
      <c r="G82" s="267"/>
      <c r="H82" s="267"/>
      <c r="I82" s="267"/>
      <c r="J82" s="267"/>
      <c r="K82" s="267"/>
      <c r="L82" s="267"/>
      <c r="M82" s="267"/>
      <c r="N82" s="267"/>
      <c r="O82" s="267"/>
      <c r="P82" s="267"/>
      <c r="Q82" s="267"/>
    </row>
    <row r="83" spans="3:17" x14ac:dyDescent="0.2">
      <c r="C83" s="267"/>
      <c r="D83" s="267"/>
      <c r="E83" s="267"/>
      <c r="F83" s="267"/>
      <c r="G83" s="267"/>
      <c r="H83" s="267"/>
      <c r="I83" s="267"/>
      <c r="J83" s="267"/>
      <c r="K83" s="267"/>
      <c r="L83" s="267"/>
      <c r="M83" s="267"/>
      <c r="N83" s="267"/>
      <c r="O83" s="267"/>
      <c r="P83" s="267"/>
      <c r="Q83" s="267"/>
    </row>
    <row r="84" spans="3:17" x14ac:dyDescent="0.2">
      <c r="C84" s="267"/>
      <c r="D84" s="267"/>
      <c r="E84" s="267"/>
      <c r="F84" s="267"/>
      <c r="G84" s="267"/>
      <c r="H84" s="267"/>
      <c r="I84" s="267"/>
      <c r="J84" s="267"/>
      <c r="K84" s="267"/>
      <c r="L84" s="267"/>
      <c r="M84" s="267"/>
      <c r="N84" s="267"/>
      <c r="O84" s="267"/>
      <c r="P84" s="267"/>
      <c r="Q84" s="267"/>
    </row>
    <row r="85" spans="3:17" x14ac:dyDescent="0.2">
      <c r="C85" s="267"/>
      <c r="D85" s="267"/>
      <c r="E85" s="267"/>
      <c r="F85" s="267"/>
      <c r="G85" s="267"/>
      <c r="H85" s="267"/>
      <c r="I85" s="267"/>
      <c r="J85" s="267"/>
      <c r="K85" s="267"/>
      <c r="L85" s="267"/>
      <c r="M85" s="267"/>
      <c r="N85" s="267"/>
      <c r="O85" s="267"/>
      <c r="P85" s="267"/>
      <c r="Q85" s="267"/>
    </row>
    <row r="86" spans="3:17" x14ac:dyDescent="0.2">
      <c r="C86" s="267"/>
      <c r="D86" s="267"/>
      <c r="E86" s="267"/>
      <c r="F86" s="267"/>
      <c r="G86" s="267"/>
      <c r="H86" s="267"/>
      <c r="I86" s="267"/>
      <c r="J86" s="267"/>
      <c r="K86" s="267"/>
      <c r="L86" s="267"/>
      <c r="M86" s="267"/>
      <c r="N86" s="267"/>
      <c r="O86" s="267"/>
      <c r="P86" s="267"/>
      <c r="Q86" s="267"/>
    </row>
    <row r="87" spans="3:17" x14ac:dyDescent="0.2">
      <c r="C87" s="267"/>
      <c r="D87" s="267"/>
      <c r="E87" s="267"/>
      <c r="F87" s="267"/>
      <c r="G87" s="267"/>
      <c r="H87" s="267"/>
      <c r="I87" s="267"/>
      <c r="J87" s="267"/>
      <c r="K87" s="267"/>
      <c r="L87" s="267"/>
      <c r="M87" s="267"/>
      <c r="N87" s="267"/>
      <c r="O87" s="267"/>
      <c r="P87" s="267"/>
      <c r="Q87" s="267"/>
    </row>
    <row r="88" spans="3:17" x14ac:dyDescent="0.2">
      <c r="C88" s="267"/>
      <c r="D88" s="267"/>
      <c r="E88" s="267"/>
      <c r="F88" s="267"/>
      <c r="G88" s="267"/>
      <c r="H88" s="267"/>
      <c r="I88" s="267"/>
      <c r="J88" s="267"/>
      <c r="K88" s="267"/>
      <c r="L88" s="267"/>
      <c r="M88" s="267"/>
      <c r="N88" s="267"/>
      <c r="O88" s="267"/>
      <c r="P88" s="267"/>
      <c r="Q88" s="267"/>
    </row>
    <row r="89" spans="3:17" x14ac:dyDescent="0.2">
      <c r="C89" s="267"/>
      <c r="D89" s="267"/>
      <c r="E89" s="267"/>
      <c r="F89" s="267"/>
      <c r="G89" s="267"/>
      <c r="H89" s="267"/>
      <c r="I89" s="267"/>
      <c r="J89" s="267"/>
      <c r="K89" s="267"/>
      <c r="L89" s="267"/>
      <c r="M89" s="267"/>
      <c r="N89" s="267"/>
      <c r="O89" s="267"/>
      <c r="P89" s="267"/>
      <c r="Q89" s="267"/>
    </row>
    <row r="90" spans="3:17" x14ac:dyDescent="0.2">
      <c r="C90" s="267"/>
      <c r="D90" s="267"/>
      <c r="E90" s="267"/>
      <c r="F90" s="267"/>
      <c r="G90" s="267"/>
      <c r="H90" s="267"/>
      <c r="I90" s="267"/>
      <c r="J90" s="267"/>
      <c r="K90" s="267"/>
      <c r="L90" s="267"/>
      <c r="M90" s="267"/>
      <c r="N90" s="267"/>
      <c r="O90" s="267"/>
      <c r="P90" s="267"/>
      <c r="Q90" s="267"/>
    </row>
    <row r="91" spans="3:17" x14ac:dyDescent="0.2">
      <c r="C91" s="267"/>
      <c r="D91" s="267"/>
      <c r="E91" s="267"/>
      <c r="F91" s="267"/>
      <c r="G91" s="267"/>
      <c r="H91" s="267"/>
      <c r="I91" s="267"/>
      <c r="J91" s="267"/>
      <c r="K91" s="267"/>
      <c r="L91" s="267"/>
      <c r="M91" s="267"/>
      <c r="N91" s="267"/>
      <c r="O91" s="267"/>
      <c r="P91" s="267"/>
      <c r="Q91" s="267"/>
    </row>
    <row r="92" spans="3:17" x14ac:dyDescent="0.2">
      <c r="C92" s="267"/>
      <c r="D92" s="267"/>
      <c r="E92" s="267"/>
      <c r="F92" s="267"/>
      <c r="G92" s="267"/>
      <c r="H92" s="267"/>
      <c r="I92" s="267"/>
      <c r="J92" s="267"/>
      <c r="K92" s="267"/>
      <c r="L92" s="267"/>
      <c r="M92" s="267"/>
      <c r="N92" s="267"/>
      <c r="O92" s="267"/>
      <c r="P92" s="267"/>
      <c r="Q92" s="267"/>
    </row>
    <row r="93" spans="3:17" x14ac:dyDescent="0.2">
      <c r="C93" s="267"/>
      <c r="D93" s="267"/>
      <c r="E93" s="267"/>
      <c r="F93" s="267"/>
      <c r="G93" s="267"/>
      <c r="H93" s="267"/>
      <c r="I93" s="267"/>
      <c r="J93" s="267"/>
      <c r="K93" s="267"/>
      <c r="L93" s="267"/>
      <c r="M93" s="267"/>
      <c r="N93" s="267"/>
      <c r="O93" s="267"/>
      <c r="P93" s="267"/>
      <c r="Q93" s="267"/>
    </row>
    <row r="94" spans="3:17" x14ac:dyDescent="0.2">
      <c r="C94" s="267"/>
      <c r="D94" s="267"/>
      <c r="E94" s="267"/>
      <c r="F94" s="267"/>
      <c r="G94" s="267"/>
      <c r="H94" s="267"/>
      <c r="I94" s="267"/>
      <c r="J94" s="267"/>
      <c r="K94" s="267"/>
      <c r="L94" s="267"/>
      <c r="M94" s="267"/>
      <c r="N94" s="267"/>
      <c r="O94" s="267"/>
      <c r="P94" s="267"/>
      <c r="Q94" s="267"/>
    </row>
    <row r="95" spans="3:17" x14ac:dyDescent="0.2">
      <c r="C95" s="267"/>
      <c r="D95" s="267"/>
      <c r="E95" s="267"/>
      <c r="F95" s="267"/>
      <c r="G95" s="267"/>
      <c r="H95" s="267"/>
      <c r="I95" s="267"/>
      <c r="J95" s="267"/>
      <c r="K95" s="267"/>
      <c r="L95" s="267"/>
      <c r="M95" s="267"/>
      <c r="N95" s="267"/>
      <c r="O95" s="267"/>
      <c r="P95" s="267"/>
      <c r="Q95" s="267"/>
    </row>
    <row r="96" spans="3:17" x14ac:dyDescent="0.2">
      <c r="C96" s="267"/>
      <c r="D96" s="267"/>
      <c r="E96" s="267"/>
      <c r="F96" s="267"/>
      <c r="G96" s="267"/>
      <c r="H96" s="267"/>
      <c r="I96" s="267"/>
      <c r="J96" s="267"/>
      <c r="K96" s="267"/>
      <c r="L96" s="267"/>
      <c r="M96" s="267"/>
      <c r="N96" s="267"/>
      <c r="O96" s="267"/>
      <c r="P96" s="267"/>
      <c r="Q96" s="267"/>
    </row>
    <row r="97" spans="3:17" x14ac:dyDescent="0.2">
      <c r="C97" s="267"/>
      <c r="D97" s="267"/>
      <c r="E97" s="267"/>
      <c r="F97" s="267"/>
      <c r="G97" s="267"/>
      <c r="H97" s="267"/>
      <c r="I97" s="267"/>
      <c r="J97" s="267"/>
      <c r="K97" s="267"/>
      <c r="L97" s="267"/>
      <c r="M97" s="267"/>
      <c r="N97" s="267"/>
      <c r="O97" s="267"/>
      <c r="P97" s="267"/>
      <c r="Q97" s="267"/>
    </row>
    <row r="98" spans="3:17" x14ac:dyDescent="0.2">
      <c r="C98" s="267"/>
      <c r="D98" s="267"/>
      <c r="E98" s="267"/>
      <c r="F98" s="267"/>
      <c r="G98" s="267"/>
      <c r="H98" s="267"/>
      <c r="I98" s="267"/>
      <c r="J98" s="267"/>
      <c r="K98" s="267"/>
      <c r="L98" s="267"/>
      <c r="M98" s="267"/>
      <c r="N98" s="267"/>
      <c r="O98" s="267"/>
      <c r="P98" s="267"/>
      <c r="Q98" s="267"/>
    </row>
    <row r="99" spans="3:17" x14ac:dyDescent="0.2">
      <c r="C99" s="267"/>
      <c r="D99" s="267"/>
      <c r="E99" s="267"/>
      <c r="F99" s="267"/>
      <c r="G99" s="267"/>
      <c r="H99" s="267"/>
      <c r="I99" s="267"/>
      <c r="J99" s="267"/>
      <c r="K99" s="267"/>
      <c r="L99" s="267"/>
      <c r="M99" s="267"/>
      <c r="N99" s="267"/>
      <c r="O99" s="267"/>
      <c r="P99" s="267"/>
      <c r="Q99" s="267"/>
    </row>
    <row r="100" spans="3:17" x14ac:dyDescent="0.2">
      <c r="C100" s="267"/>
      <c r="D100" s="267"/>
      <c r="E100" s="267"/>
      <c r="F100" s="267"/>
      <c r="G100" s="267"/>
      <c r="H100" s="267"/>
      <c r="I100" s="267"/>
      <c r="J100" s="267"/>
      <c r="K100" s="267"/>
      <c r="L100" s="267"/>
      <c r="M100" s="267"/>
      <c r="N100" s="267"/>
      <c r="O100" s="267"/>
      <c r="P100" s="267"/>
      <c r="Q100" s="267"/>
    </row>
    <row r="101" spans="3:17" x14ac:dyDescent="0.2">
      <c r="C101" s="267"/>
      <c r="D101" s="267"/>
      <c r="E101" s="267"/>
      <c r="F101" s="267"/>
      <c r="G101" s="267"/>
      <c r="H101" s="267"/>
      <c r="I101" s="267"/>
      <c r="J101" s="267"/>
      <c r="K101" s="267"/>
      <c r="L101" s="267"/>
      <c r="M101" s="267"/>
      <c r="N101" s="267"/>
      <c r="O101" s="267"/>
      <c r="P101" s="267"/>
      <c r="Q101" s="267"/>
    </row>
    <row r="102" spans="3:17" x14ac:dyDescent="0.2">
      <c r="C102" s="267"/>
      <c r="D102" s="267"/>
      <c r="E102" s="267"/>
      <c r="F102" s="267"/>
      <c r="G102" s="267"/>
      <c r="H102" s="267"/>
      <c r="I102" s="267"/>
      <c r="J102" s="267"/>
      <c r="K102" s="267"/>
      <c r="L102" s="267"/>
      <c r="M102" s="267"/>
      <c r="N102" s="267"/>
      <c r="O102" s="267"/>
      <c r="P102" s="267"/>
      <c r="Q102" s="267"/>
    </row>
    <row r="103" spans="3:17" x14ac:dyDescent="0.2">
      <c r="C103" s="267"/>
      <c r="D103" s="267"/>
      <c r="E103" s="267"/>
      <c r="F103" s="267"/>
      <c r="G103" s="267"/>
      <c r="H103" s="267"/>
      <c r="I103" s="267"/>
      <c r="J103" s="267"/>
      <c r="K103" s="267"/>
      <c r="L103" s="267"/>
      <c r="M103" s="267"/>
      <c r="N103" s="267"/>
      <c r="O103" s="267"/>
      <c r="P103" s="267"/>
      <c r="Q103" s="267"/>
    </row>
    <row r="104" spans="3:17" x14ac:dyDescent="0.2">
      <c r="C104" s="267"/>
      <c r="D104" s="267"/>
      <c r="E104" s="267"/>
      <c r="F104" s="267"/>
      <c r="G104" s="267"/>
      <c r="H104" s="267"/>
      <c r="I104" s="267"/>
      <c r="J104" s="267"/>
      <c r="K104" s="267"/>
      <c r="L104" s="267"/>
      <c r="M104" s="267"/>
      <c r="N104" s="267"/>
      <c r="O104" s="267"/>
      <c r="P104" s="267"/>
      <c r="Q104" s="267"/>
    </row>
    <row r="105" spans="3:17" x14ac:dyDescent="0.2">
      <c r="C105" s="267"/>
      <c r="D105" s="267"/>
      <c r="E105" s="267"/>
      <c r="F105" s="267"/>
      <c r="G105" s="267"/>
      <c r="H105" s="267"/>
      <c r="I105" s="267"/>
      <c r="J105" s="267"/>
      <c r="K105" s="267"/>
      <c r="L105" s="267"/>
      <c r="M105" s="267"/>
      <c r="N105" s="267"/>
      <c r="O105" s="267"/>
      <c r="P105" s="267"/>
      <c r="Q105" s="267"/>
    </row>
    <row r="106" spans="3:17" x14ac:dyDescent="0.2">
      <c r="C106" s="267"/>
      <c r="D106" s="267"/>
      <c r="E106" s="267"/>
      <c r="F106" s="267"/>
      <c r="G106" s="267"/>
      <c r="H106" s="267"/>
      <c r="I106" s="267"/>
      <c r="J106" s="267"/>
      <c r="K106" s="267"/>
      <c r="L106" s="267"/>
      <c r="M106" s="267"/>
      <c r="N106" s="267"/>
      <c r="O106" s="267"/>
      <c r="P106" s="267"/>
      <c r="Q106" s="267"/>
    </row>
    <row r="107" spans="3:17" x14ac:dyDescent="0.2">
      <c r="C107" s="267"/>
      <c r="D107" s="267"/>
      <c r="E107" s="267"/>
      <c r="F107" s="267"/>
      <c r="G107" s="267"/>
      <c r="H107" s="267"/>
      <c r="I107" s="267"/>
      <c r="J107" s="267"/>
      <c r="K107" s="267"/>
      <c r="L107" s="267"/>
      <c r="M107" s="267"/>
      <c r="N107" s="267"/>
      <c r="O107" s="267"/>
      <c r="P107" s="267"/>
      <c r="Q107" s="267"/>
    </row>
    <row r="108" spans="3:17" x14ac:dyDescent="0.2">
      <c r="C108" s="267"/>
      <c r="D108" s="267"/>
      <c r="E108" s="267"/>
      <c r="F108" s="267"/>
      <c r="G108" s="267"/>
      <c r="H108" s="267"/>
      <c r="I108" s="267"/>
      <c r="J108" s="267"/>
      <c r="K108" s="267"/>
      <c r="L108" s="267"/>
      <c r="M108" s="267"/>
      <c r="N108" s="267"/>
      <c r="O108" s="267"/>
      <c r="P108" s="267"/>
      <c r="Q108" s="267"/>
    </row>
    <row r="109" spans="3:17" x14ac:dyDescent="0.2">
      <c r="C109" s="267"/>
      <c r="D109" s="267"/>
      <c r="E109" s="267"/>
      <c r="F109" s="267"/>
      <c r="G109" s="267"/>
      <c r="H109" s="267"/>
      <c r="I109" s="267"/>
      <c r="J109" s="267"/>
      <c r="K109" s="267"/>
      <c r="L109" s="267"/>
      <c r="M109" s="267"/>
      <c r="N109" s="267"/>
      <c r="O109" s="267"/>
      <c r="P109" s="267"/>
      <c r="Q109" s="267"/>
    </row>
    <row r="110" spans="3:17" x14ac:dyDescent="0.2">
      <c r="C110" s="267"/>
      <c r="D110" s="267"/>
      <c r="E110" s="267"/>
      <c r="F110" s="267"/>
      <c r="G110" s="267"/>
      <c r="H110" s="267"/>
      <c r="I110" s="267"/>
      <c r="J110" s="267"/>
      <c r="K110" s="267"/>
      <c r="L110" s="267"/>
      <c r="M110" s="267"/>
      <c r="N110" s="267"/>
      <c r="O110" s="267"/>
      <c r="P110" s="267"/>
      <c r="Q110" s="267"/>
    </row>
    <row r="111" spans="3:17" x14ac:dyDescent="0.2">
      <c r="C111" s="267"/>
      <c r="D111" s="267"/>
      <c r="E111" s="267"/>
      <c r="F111" s="267"/>
      <c r="G111" s="267"/>
      <c r="H111" s="267"/>
      <c r="I111" s="267"/>
      <c r="J111" s="267"/>
      <c r="K111" s="267"/>
      <c r="L111" s="267"/>
      <c r="M111" s="267"/>
      <c r="N111" s="267"/>
      <c r="O111" s="267"/>
      <c r="P111" s="267"/>
      <c r="Q111" s="267"/>
    </row>
    <row r="112" spans="3:17" x14ac:dyDescent="0.2">
      <c r="C112" s="267"/>
      <c r="D112" s="267"/>
      <c r="E112" s="267"/>
      <c r="F112" s="267"/>
      <c r="G112" s="267"/>
      <c r="H112" s="267"/>
      <c r="I112" s="267"/>
      <c r="J112" s="267"/>
      <c r="K112" s="267"/>
      <c r="L112" s="267"/>
      <c r="M112" s="267"/>
      <c r="N112" s="267"/>
      <c r="O112" s="267"/>
      <c r="P112" s="267"/>
      <c r="Q112" s="267"/>
    </row>
    <row r="113" spans="3:17" x14ac:dyDescent="0.2">
      <c r="C113" s="267"/>
      <c r="D113" s="267"/>
      <c r="E113" s="267"/>
      <c r="F113" s="267"/>
      <c r="G113" s="267"/>
      <c r="H113" s="267"/>
      <c r="I113" s="267"/>
      <c r="J113" s="267"/>
      <c r="K113" s="267"/>
      <c r="L113" s="267"/>
      <c r="M113" s="267"/>
      <c r="N113" s="267"/>
      <c r="O113" s="267"/>
      <c r="P113" s="267"/>
      <c r="Q113" s="267"/>
    </row>
    <row r="114" spans="3:17" x14ac:dyDescent="0.2">
      <c r="C114" s="267"/>
      <c r="D114" s="267"/>
      <c r="E114" s="267"/>
      <c r="F114" s="267"/>
      <c r="G114" s="267"/>
      <c r="H114" s="267"/>
      <c r="I114" s="267"/>
      <c r="J114" s="267"/>
      <c r="K114" s="267"/>
      <c r="L114" s="267"/>
      <c r="M114" s="267"/>
      <c r="N114" s="267"/>
      <c r="O114" s="267"/>
      <c r="P114" s="267"/>
      <c r="Q114" s="267"/>
    </row>
    <row r="115" spans="3:17" x14ac:dyDescent="0.2">
      <c r="C115" s="267"/>
      <c r="D115" s="267"/>
      <c r="E115" s="267"/>
      <c r="F115" s="267"/>
      <c r="G115" s="267"/>
      <c r="H115" s="267"/>
      <c r="I115" s="267"/>
      <c r="J115" s="267"/>
      <c r="K115" s="267"/>
      <c r="L115" s="267"/>
      <c r="M115" s="267"/>
      <c r="N115" s="267"/>
      <c r="O115" s="267"/>
      <c r="P115" s="267"/>
      <c r="Q115" s="267"/>
    </row>
    <row r="116" spans="3:17" x14ac:dyDescent="0.2">
      <c r="C116" s="267"/>
      <c r="D116" s="267"/>
      <c r="E116" s="267"/>
      <c r="F116" s="267"/>
      <c r="G116" s="267"/>
      <c r="H116" s="267"/>
      <c r="I116" s="267"/>
      <c r="J116" s="267"/>
      <c r="K116" s="267"/>
      <c r="L116" s="267"/>
      <c r="M116" s="267"/>
      <c r="N116" s="267"/>
      <c r="O116" s="267"/>
      <c r="P116" s="267"/>
      <c r="Q116" s="267"/>
    </row>
    <row r="117" spans="3:17" x14ac:dyDescent="0.2">
      <c r="C117" s="267"/>
      <c r="D117" s="267"/>
      <c r="E117" s="267"/>
      <c r="F117" s="267"/>
      <c r="G117" s="267"/>
      <c r="H117" s="267"/>
      <c r="I117" s="267"/>
      <c r="J117" s="267"/>
      <c r="K117" s="267"/>
      <c r="L117" s="267"/>
      <c r="M117" s="267"/>
      <c r="N117" s="267"/>
      <c r="O117" s="267"/>
      <c r="P117" s="267"/>
      <c r="Q117" s="267"/>
    </row>
    <row r="118" spans="3:17" x14ac:dyDescent="0.2">
      <c r="C118" s="267"/>
      <c r="D118" s="267"/>
      <c r="E118" s="267"/>
      <c r="F118" s="267"/>
      <c r="G118" s="267"/>
      <c r="H118" s="267"/>
      <c r="I118" s="267"/>
      <c r="J118" s="267"/>
      <c r="K118" s="267"/>
      <c r="L118" s="267"/>
      <c r="M118" s="267"/>
      <c r="N118" s="267"/>
      <c r="O118" s="267"/>
      <c r="P118" s="267"/>
      <c r="Q118" s="267"/>
    </row>
    <row r="119" spans="3:17" x14ac:dyDescent="0.2">
      <c r="C119" s="267"/>
      <c r="D119" s="267"/>
      <c r="E119" s="267"/>
      <c r="F119" s="267"/>
      <c r="G119" s="267"/>
      <c r="H119" s="267"/>
      <c r="I119" s="267"/>
      <c r="J119" s="267"/>
      <c r="K119" s="267"/>
      <c r="L119" s="267"/>
      <c r="M119" s="267"/>
      <c r="N119" s="267"/>
      <c r="O119" s="267"/>
      <c r="P119" s="267"/>
      <c r="Q119" s="267"/>
    </row>
    <row r="120" spans="3:17" x14ac:dyDescent="0.2">
      <c r="C120" s="267"/>
      <c r="D120" s="267"/>
      <c r="E120" s="267"/>
      <c r="F120" s="267"/>
      <c r="G120" s="267"/>
      <c r="H120" s="267"/>
      <c r="I120" s="267"/>
      <c r="J120" s="267"/>
      <c r="K120" s="267"/>
      <c r="L120" s="267"/>
      <c r="M120" s="267"/>
      <c r="N120" s="267"/>
      <c r="O120" s="267"/>
      <c r="P120" s="267"/>
      <c r="Q120" s="267"/>
    </row>
    <row r="121" spans="3:17" x14ac:dyDescent="0.2">
      <c r="C121" s="267"/>
      <c r="D121" s="267"/>
      <c r="E121" s="267"/>
      <c r="F121" s="267"/>
      <c r="G121" s="267"/>
      <c r="H121" s="267"/>
      <c r="I121" s="267"/>
      <c r="J121" s="267"/>
      <c r="K121" s="267"/>
      <c r="L121" s="267"/>
      <c r="M121" s="267"/>
      <c r="N121" s="267"/>
      <c r="O121" s="267"/>
      <c r="P121" s="267"/>
      <c r="Q121" s="267"/>
    </row>
    <row r="122" spans="3:17" x14ac:dyDescent="0.2">
      <c r="C122" s="267"/>
      <c r="D122" s="267"/>
      <c r="E122" s="267"/>
      <c r="F122" s="267"/>
      <c r="G122" s="267"/>
      <c r="H122" s="267"/>
      <c r="I122" s="267"/>
      <c r="J122" s="267"/>
      <c r="K122" s="267"/>
      <c r="L122" s="267"/>
      <c r="M122" s="267"/>
      <c r="N122" s="267"/>
      <c r="O122" s="267"/>
      <c r="P122" s="267"/>
      <c r="Q122" s="267"/>
    </row>
    <row r="123" spans="3:17" x14ac:dyDescent="0.2">
      <c r="C123" s="267"/>
      <c r="D123" s="267"/>
      <c r="E123" s="267"/>
      <c r="F123" s="267"/>
      <c r="G123" s="267"/>
      <c r="H123" s="267"/>
      <c r="I123" s="267"/>
      <c r="J123" s="267"/>
      <c r="K123" s="267"/>
      <c r="L123" s="267"/>
      <c r="M123" s="267"/>
      <c r="N123" s="267"/>
      <c r="O123" s="267"/>
      <c r="P123" s="267"/>
      <c r="Q123" s="267"/>
    </row>
    <row r="124" spans="3:17" x14ac:dyDescent="0.2">
      <c r="C124" s="267"/>
      <c r="D124" s="267"/>
      <c r="E124" s="267"/>
      <c r="F124" s="267"/>
      <c r="G124" s="267"/>
      <c r="H124" s="267"/>
      <c r="I124" s="267"/>
      <c r="J124" s="267"/>
      <c r="K124" s="267"/>
      <c r="L124" s="267"/>
      <c r="M124" s="267"/>
      <c r="N124" s="267"/>
      <c r="O124" s="267"/>
      <c r="P124" s="267"/>
      <c r="Q124" s="267"/>
    </row>
    <row r="125" spans="3:17" x14ac:dyDescent="0.2">
      <c r="C125" s="267"/>
      <c r="D125" s="267"/>
      <c r="E125" s="267"/>
      <c r="F125" s="267"/>
      <c r="G125" s="267"/>
      <c r="H125" s="267"/>
      <c r="I125" s="267"/>
      <c r="J125" s="267"/>
      <c r="K125" s="267"/>
      <c r="L125" s="267"/>
      <c r="M125" s="267"/>
      <c r="N125" s="267"/>
      <c r="O125" s="267"/>
      <c r="P125" s="267"/>
      <c r="Q125" s="267"/>
    </row>
    <row r="126" spans="3:17" x14ac:dyDescent="0.2">
      <c r="C126" s="267"/>
      <c r="D126" s="267"/>
      <c r="E126" s="267"/>
      <c r="F126" s="267"/>
      <c r="G126" s="267"/>
      <c r="H126" s="267"/>
      <c r="I126" s="267"/>
      <c r="J126" s="267"/>
      <c r="K126" s="267"/>
      <c r="L126" s="267"/>
      <c r="M126" s="267"/>
      <c r="N126" s="267"/>
      <c r="O126" s="267"/>
      <c r="P126" s="267"/>
      <c r="Q126" s="267"/>
    </row>
    <row r="127" spans="3:17" x14ac:dyDescent="0.2">
      <c r="C127" s="267"/>
      <c r="D127" s="267"/>
      <c r="E127" s="267"/>
      <c r="F127" s="267"/>
      <c r="G127" s="267"/>
      <c r="H127" s="267"/>
      <c r="I127" s="267"/>
      <c r="J127" s="267"/>
      <c r="K127" s="267"/>
      <c r="L127" s="267"/>
      <c r="M127" s="267"/>
      <c r="N127" s="267"/>
      <c r="O127" s="267"/>
      <c r="P127" s="267"/>
      <c r="Q127" s="267"/>
    </row>
    <row r="128" spans="3:17" x14ac:dyDescent="0.2">
      <c r="C128" s="267"/>
      <c r="D128" s="267"/>
      <c r="E128" s="267"/>
      <c r="F128" s="267"/>
      <c r="G128" s="267"/>
      <c r="H128" s="267"/>
      <c r="I128" s="267"/>
      <c r="J128" s="267"/>
      <c r="K128" s="267"/>
      <c r="L128" s="267"/>
      <c r="M128" s="267"/>
      <c r="N128" s="267"/>
      <c r="O128" s="267"/>
      <c r="P128" s="267"/>
      <c r="Q128" s="267"/>
    </row>
    <row r="129" spans="3:17" x14ac:dyDescent="0.2">
      <c r="C129" s="267"/>
      <c r="D129" s="267"/>
      <c r="E129" s="267"/>
      <c r="F129" s="267"/>
      <c r="G129" s="267"/>
      <c r="H129" s="267"/>
      <c r="I129" s="267"/>
      <c r="J129" s="267"/>
      <c r="K129" s="267"/>
      <c r="L129" s="267"/>
      <c r="M129" s="267"/>
      <c r="N129" s="267"/>
      <c r="O129" s="267"/>
      <c r="P129" s="267"/>
      <c r="Q129" s="267"/>
    </row>
    <row r="130" spans="3:17" x14ac:dyDescent="0.2">
      <c r="C130" s="267"/>
      <c r="D130" s="267"/>
      <c r="E130" s="267"/>
      <c r="F130" s="267"/>
      <c r="G130" s="267"/>
      <c r="H130" s="267"/>
      <c r="I130" s="267"/>
      <c r="J130" s="267"/>
      <c r="K130" s="267"/>
      <c r="L130" s="267"/>
      <c r="M130" s="267"/>
      <c r="N130" s="267"/>
      <c r="O130" s="267"/>
      <c r="P130" s="267"/>
      <c r="Q130" s="267"/>
    </row>
    <row r="131" spans="3:17" x14ac:dyDescent="0.2">
      <c r="C131" s="267"/>
      <c r="D131" s="267"/>
      <c r="E131" s="267"/>
      <c r="F131" s="267"/>
      <c r="G131" s="267"/>
      <c r="H131" s="267"/>
      <c r="I131" s="267"/>
      <c r="J131" s="267"/>
      <c r="K131" s="267"/>
      <c r="L131" s="267"/>
      <c r="M131" s="267"/>
      <c r="N131" s="267"/>
      <c r="O131" s="267"/>
      <c r="P131" s="267"/>
      <c r="Q131" s="267"/>
    </row>
    <row r="132" spans="3:17" x14ac:dyDescent="0.2">
      <c r="C132" s="267"/>
      <c r="D132" s="267"/>
      <c r="E132" s="267"/>
      <c r="F132" s="267"/>
      <c r="G132" s="267"/>
      <c r="H132" s="267"/>
      <c r="I132" s="267"/>
      <c r="J132" s="267"/>
      <c r="K132" s="267"/>
      <c r="L132" s="267"/>
      <c r="M132" s="267"/>
      <c r="N132" s="267"/>
      <c r="O132" s="267"/>
      <c r="P132" s="267"/>
      <c r="Q132" s="267"/>
    </row>
    <row r="133" spans="3:17" x14ac:dyDescent="0.2">
      <c r="C133" s="267"/>
      <c r="D133" s="267"/>
      <c r="E133" s="267"/>
      <c r="F133" s="267"/>
      <c r="G133" s="267"/>
      <c r="H133" s="267"/>
      <c r="I133" s="267"/>
      <c r="J133" s="267"/>
      <c r="K133" s="267"/>
      <c r="L133" s="267"/>
      <c r="M133" s="267"/>
      <c r="N133" s="267"/>
      <c r="O133" s="267"/>
      <c r="P133" s="267"/>
      <c r="Q133" s="267"/>
    </row>
    <row r="134" spans="3:17" x14ac:dyDescent="0.2">
      <c r="C134" s="267"/>
      <c r="D134" s="267"/>
      <c r="E134" s="267"/>
      <c r="F134" s="267"/>
      <c r="G134" s="267"/>
      <c r="H134" s="267"/>
      <c r="I134" s="267"/>
      <c r="J134" s="267"/>
      <c r="K134" s="267"/>
      <c r="L134" s="267"/>
      <c r="M134" s="267"/>
      <c r="N134" s="267"/>
      <c r="O134" s="267"/>
      <c r="P134" s="267"/>
      <c r="Q134" s="267"/>
    </row>
    <row r="135" spans="3:17" x14ac:dyDescent="0.2">
      <c r="C135" s="267"/>
      <c r="D135" s="267"/>
      <c r="E135" s="267"/>
      <c r="F135" s="267"/>
      <c r="G135" s="267"/>
      <c r="H135" s="267"/>
      <c r="I135" s="267"/>
      <c r="J135" s="267"/>
      <c r="K135" s="267"/>
      <c r="L135" s="267"/>
      <c r="M135" s="267"/>
      <c r="N135" s="267"/>
      <c r="O135" s="267"/>
      <c r="P135" s="267"/>
      <c r="Q135" s="267"/>
    </row>
    <row r="136" spans="3:17" x14ac:dyDescent="0.2">
      <c r="C136" s="267"/>
      <c r="D136" s="267"/>
      <c r="E136" s="267"/>
      <c r="F136" s="267"/>
      <c r="G136" s="267"/>
      <c r="H136" s="267"/>
      <c r="I136" s="267"/>
      <c r="J136" s="267"/>
      <c r="K136" s="267"/>
      <c r="L136" s="267"/>
      <c r="M136" s="267"/>
      <c r="N136" s="267"/>
      <c r="O136" s="267"/>
      <c r="P136" s="267"/>
      <c r="Q136" s="267"/>
    </row>
    <row r="137" spans="3:17" x14ac:dyDescent="0.2">
      <c r="C137" s="267"/>
      <c r="D137" s="267"/>
      <c r="E137" s="267"/>
      <c r="F137" s="267"/>
      <c r="G137" s="267"/>
      <c r="H137" s="267"/>
      <c r="I137" s="267"/>
      <c r="J137" s="267"/>
      <c r="K137" s="267"/>
      <c r="L137" s="267"/>
      <c r="M137" s="267"/>
      <c r="N137" s="267"/>
      <c r="O137" s="267"/>
      <c r="P137" s="267"/>
      <c r="Q137" s="267"/>
    </row>
    <row r="138" spans="3:17" x14ac:dyDescent="0.2">
      <c r="C138" s="267"/>
      <c r="D138" s="267"/>
      <c r="E138" s="267"/>
      <c r="F138" s="267"/>
      <c r="G138" s="267"/>
      <c r="H138" s="267"/>
      <c r="I138" s="267"/>
      <c r="J138" s="267"/>
      <c r="K138" s="267"/>
      <c r="L138" s="267"/>
      <c r="M138" s="267"/>
      <c r="N138" s="267"/>
      <c r="O138" s="267"/>
      <c r="P138" s="267"/>
      <c r="Q138" s="267"/>
    </row>
    <row r="139" spans="3:17" x14ac:dyDescent="0.2">
      <c r="C139" s="267"/>
      <c r="D139" s="267"/>
      <c r="E139" s="267"/>
      <c r="F139" s="267"/>
      <c r="G139" s="267"/>
      <c r="H139" s="267"/>
      <c r="I139" s="267"/>
      <c r="J139" s="267"/>
      <c r="K139" s="267"/>
      <c r="L139" s="267"/>
      <c r="M139" s="267"/>
      <c r="N139" s="267"/>
      <c r="O139" s="267"/>
      <c r="P139" s="267"/>
      <c r="Q139" s="267"/>
    </row>
    <row r="140" spans="3:17" x14ac:dyDescent="0.2">
      <c r="C140" s="267"/>
      <c r="D140" s="267"/>
      <c r="E140" s="267"/>
      <c r="F140" s="267"/>
      <c r="G140" s="267"/>
      <c r="H140" s="267"/>
      <c r="I140" s="267"/>
      <c r="J140" s="267"/>
      <c r="K140" s="267"/>
      <c r="L140" s="267"/>
      <c r="M140" s="267"/>
      <c r="N140" s="267"/>
      <c r="O140" s="267"/>
      <c r="P140" s="267"/>
      <c r="Q140" s="267"/>
    </row>
    <row r="141" spans="3:17" x14ac:dyDescent="0.2">
      <c r="C141" s="267"/>
      <c r="D141" s="267"/>
      <c r="E141" s="267"/>
      <c r="F141" s="267"/>
      <c r="G141" s="267"/>
      <c r="H141" s="267"/>
      <c r="I141" s="267"/>
      <c r="J141" s="267"/>
      <c r="K141" s="267"/>
      <c r="L141" s="267"/>
      <c r="M141" s="267"/>
      <c r="N141" s="267"/>
      <c r="O141" s="267"/>
      <c r="P141" s="267"/>
      <c r="Q141" s="267"/>
    </row>
    <row r="142" spans="3:17" x14ac:dyDescent="0.2">
      <c r="C142" s="267"/>
      <c r="D142" s="267"/>
      <c r="E142" s="267"/>
      <c r="F142" s="267"/>
      <c r="G142" s="267"/>
      <c r="H142" s="267"/>
      <c r="I142" s="267"/>
      <c r="J142" s="267"/>
      <c r="K142" s="267"/>
      <c r="L142" s="267"/>
      <c r="M142" s="267"/>
      <c r="N142" s="267"/>
      <c r="O142" s="267"/>
      <c r="P142" s="267"/>
      <c r="Q142" s="267"/>
    </row>
    <row r="143" spans="3:17" x14ac:dyDescent="0.2">
      <c r="C143" s="267"/>
      <c r="D143" s="267"/>
      <c r="E143" s="267"/>
      <c r="F143" s="267"/>
      <c r="G143" s="267"/>
      <c r="H143" s="267"/>
      <c r="I143" s="267"/>
      <c r="J143" s="267"/>
      <c r="K143" s="267"/>
      <c r="L143" s="267"/>
      <c r="M143" s="267"/>
      <c r="N143" s="267"/>
      <c r="O143" s="267"/>
      <c r="P143" s="267"/>
      <c r="Q143" s="267"/>
    </row>
    <row r="144" spans="3:17" x14ac:dyDescent="0.2">
      <c r="C144" s="267"/>
      <c r="D144" s="267"/>
      <c r="E144" s="267"/>
      <c r="F144" s="267"/>
      <c r="G144" s="267"/>
      <c r="H144" s="267"/>
      <c r="I144" s="267"/>
      <c r="J144" s="267"/>
      <c r="K144" s="267"/>
      <c r="L144" s="267"/>
      <c r="M144" s="267"/>
      <c r="N144" s="267"/>
      <c r="O144" s="267"/>
      <c r="P144" s="267"/>
      <c r="Q144" s="267"/>
    </row>
    <row r="145" spans="3:17" x14ac:dyDescent="0.2">
      <c r="C145" s="267"/>
      <c r="D145" s="267"/>
      <c r="E145" s="267"/>
      <c r="F145" s="267"/>
      <c r="G145" s="267"/>
      <c r="H145" s="267"/>
      <c r="I145" s="267"/>
      <c r="J145" s="267"/>
      <c r="K145" s="267"/>
      <c r="L145" s="267"/>
      <c r="M145" s="267"/>
      <c r="N145" s="267"/>
      <c r="O145" s="267"/>
      <c r="P145" s="267"/>
      <c r="Q145" s="267"/>
    </row>
    <row r="146" spans="3:17" x14ac:dyDescent="0.2">
      <c r="C146" s="267"/>
      <c r="D146" s="267"/>
      <c r="E146" s="267"/>
      <c r="F146" s="267"/>
      <c r="G146" s="267"/>
      <c r="H146" s="267"/>
      <c r="I146" s="267"/>
      <c r="J146" s="267"/>
      <c r="K146" s="267"/>
      <c r="L146" s="267"/>
      <c r="M146" s="267"/>
      <c r="N146" s="267"/>
      <c r="O146" s="267"/>
      <c r="P146" s="267"/>
      <c r="Q146" s="267"/>
    </row>
    <row r="147" spans="3:17" x14ac:dyDescent="0.2">
      <c r="C147" s="267"/>
      <c r="D147" s="267"/>
      <c r="E147" s="267"/>
      <c r="F147" s="267"/>
      <c r="G147" s="267"/>
      <c r="H147" s="267"/>
      <c r="I147" s="267"/>
      <c r="J147" s="267"/>
      <c r="K147" s="267"/>
      <c r="L147" s="267"/>
      <c r="M147" s="267"/>
      <c r="N147" s="267"/>
      <c r="O147" s="267"/>
      <c r="P147" s="267"/>
      <c r="Q147" s="267"/>
    </row>
    <row r="148" spans="3:17" x14ac:dyDescent="0.2">
      <c r="C148" s="267"/>
      <c r="D148" s="267"/>
      <c r="E148" s="267"/>
      <c r="F148" s="267"/>
      <c r="G148" s="267"/>
      <c r="H148" s="267"/>
      <c r="I148" s="267"/>
      <c r="J148" s="267"/>
      <c r="K148" s="267"/>
      <c r="L148" s="267"/>
      <c r="M148" s="267"/>
      <c r="N148" s="267"/>
      <c r="O148" s="267"/>
      <c r="P148" s="267"/>
      <c r="Q148" s="267"/>
    </row>
    <row r="149" spans="3:17" x14ac:dyDescent="0.2">
      <c r="C149" s="267"/>
      <c r="D149" s="267"/>
      <c r="E149" s="267"/>
      <c r="F149" s="267"/>
      <c r="G149" s="267"/>
      <c r="H149" s="267"/>
      <c r="I149" s="267"/>
      <c r="J149" s="267"/>
      <c r="K149" s="267"/>
      <c r="L149" s="267"/>
      <c r="M149" s="267"/>
      <c r="N149" s="267"/>
      <c r="O149" s="267"/>
      <c r="P149" s="267"/>
      <c r="Q149" s="267"/>
    </row>
    <row r="150" spans="3:17" x14ac:dyDescent="0.2">
      <c r="C150" s="267"/>
      <c r="D150" s="267"/>
      <c r="E150" s="267"/>
      <c r="F150" s="267"/>
      <c r="G150" s="267"/>
      <c r="H150" s="267"/>
      <c r="I150" s="267"/>
      <c r="J150" s="267"/>
      <c r="K150" s="267"/>
      <c r="L150" s="267"/>
      <c r="M150" s="267"/>
      <c r="N150" s="267"/>
      <c r="O150" s="267"/>
      <c r="P150" s="267"/>
      <c r="Q150" s="267"/>
    </row>
    <row r="151" spans="3:17" x14ac:dyDescent="0.2">
      <c r="C151" s="267"/>
      <c r="D151" s="267"/>
      <c r="E151" s="267"/>
      <c r="F151" s="267"/>
      <c r="G151" s="267"/>
      <c r="H151" s="267"/>
      <c r="I151" s="267"/>
      <c r="J151" s="267"/>
      <c r="K151" s="267"/>
      <c r="L151" s="267"/>
      <c r="M151" s="267"/>
      <c r="N151" s="267"/>
      <c r="O151" s="267"/>
      <c r="P151" s="267"/>
      <c r="Q151" s="267"/>
    </row>
    <row r="152" spans="3:17" x14ac:dyDescent="0.2">
      <c r="C152" s="267"/>
      <c r="D152" s="267"/>
      <c r="E152" s="267"/>
      <c r="F152" s="267"/>
      <c r="G152" s="267"/>
      <c r="H152" s="267"/>
      <c r="I152" s="267"/>
      <c r="J152" s="267"/>
      <c r="K152" s="267"/>
      <c r="L152" s="267"/>
      <c r="M152" s="267"/>
      <c r="N152" s="267"/>
      <c r="O152" s="267"/>
      <c r="P152" s="267"/>
      <c r="Q152" s="267"/>
    </row>
    <row r="153" spans="3:17" x14ac:dyDescent="0.2">
      <c r="C153" s="267"/>
      <c r="D153" s="267"/>
      <c r="E153" s="267"/>
      <c r="F153" s="267"/>
      <c r="G153" s="267"/>
      <c r="H153" s="267"/>
      <c r="I153" s="267"/>
      <c r="J153" s="267"/>
      <c r="K153" s="267"/>
      <c r="L153" s="267"/>
      <c r="M153" s="267"/>
      <c r="N153" s="267"/>
      <c r="O153" s="267"/>
      <c r="P153" s="267"/>
      <c r="Q153" s="267"/>
    </row>
    <row r="154" spans="3:17" x14ac:dyDescent="0.2">
      <c r="C154" s="267"/>
      <c r="D154" s="267"/>
      <c r="E154" s="267"/>
      <c r="F154" s="267"/>
      <c r="G154" s="267"/>
      <c r="H154" s="267"/>
      <c r="I154" s="267"/>
      <c r="J154" s="267"/>
      <c r="K154" s="267"/>
      <c r="L154" s="267"/>
      <c r="M154" s="267"/>
      <c r="N154" s="267"/>
      <c r="O154" s="267"/>
      <c r="P154" s="267"/>
      <c r="Q154" s="267"/>
    </row>
    <row r="155" spans="3:17" x14ac:dyDescent="0.2">
      <c r="C155" s="267"/>
      <c r="D155" s="267"/>
      <c r="E155" s="267"/>
      <c r="F155" s="267"/>
      <c r="G155" s="267"/>
      <c r="H155" s="267"/>
      <c r="I155" s="267"/>
      <c r="J155" s="267"/>
      <c r="K155" s="267"/>
      <c r="L155" s="267"/>
      <c r="M155" s="267"/>
      <c r="N155" s="267"/>
      <c r="O155" s="267"/>
      <c r="P155" s="267"/>
      <c r="Q155" s="267"/>
    </row>
    <row r="156" spans="3:17" x14ac:dyDescent="0.2">
      <c r="C156" s="267"/>
      <c r="D156" s="267"/>
      <c r="E156" s="267"/>
      <c r="F156" s="267"/>
      <c r="G156" s="267"/>
      <c r="H156" s="267"/>
      <c r="I156" s="267"/>
      <c r="J156" s="267"/>
      <c r="K156" s="267"/>
      <c r="L156" s="267"/>
      <c r="M156" s="267"/>
      <c r="N156" s="267"/>
      <c r="O156" s="267"/>
      <c r="P156" s="267"/>
      <c r="Q156" s="267"/>
    </row>
    <row r="157" spans="3:17" x14ac:dyDescent="0.2">
      <c r="C157" s="267"/>
      <c r="D157" s="267"/>
      <c r="E157" s="267"/>
      <c r="F157" s="267"/>
      <c r="G157" s="267"/>
      <c r="H157" s="267"/>
      <c r="I157" s="267"/>
      <c r="J157" s="267"/>
      <c r="K157" s="267"/>
      <c r="L157" s="267"/>
      <c r="M157" s="267"/>
      <c r="N157" s="267"/>
      <c r="O157" s="267"/>
      <c r="P157" s="267"/>
      <c r="Q157" s="267"/>
    </row>
    <row r="158" spans="3:17" x14ac:dyDescent="0.2">
      <c r="C158" s="267"/>
      <c r="D158" s="267"/>
      <c r="E158" s="267"/>
      <c r="F158" s="267"/>
      <c r="G158" s="267"/>
      <c r="H158" s="267"/>
      <c r="I158" s="267"/>
      <c r="J158" s="267"/>
      <c r="K158" s="267"/>
      <c r="L158" s="267"/>
      <c r="M158" s="267"/>
      <c r="N158" s="267"/>
      <c r="O158" s="267"/>
      <c r="P158" s="267"/>
      <c r="Q158" s="267"/>
    </row>
    <row r="159" spans="3:17" x14ac:dyDescent="0.2">
      <c r="C159" s="267"/>
      <c r="D159" s="267"/>
      <c r="E159" s="267"/>
      <c r="F159" s="267"/>
      <c r="G159" s="267"/>
      <c r="H159" s="267"/>
      <c r="I159" s="267"/>
      <c r="J159" s="267"/>
      <c r="K159" s="267"/>
      <c r="L159" s="267"/>
      <c r="M159" s="267"/>
      <c r="N159" s="267"/>
      <c r="O159" s="267"/>
      <c r="P159" s="267"/>
      <c r="Q159" s="267"/>
    </row>
    <row r="160" spans="3:17" x14ac:dyDescent="0.2">
      <c r="C160" s="267"/>
      <c r="D160" s="267"/>
      <c r="E160" s="267"/>
      <c r="F160" s="267"/>
      <c r="G160" s="267"/>
      <c r="H160" s="267"/>
      <c r="I160" s="267"/>
      <c r="J160" s="267"/>
      <c r="K160" s="267"/>
      <c r="L160" s="267"/>
      <c r="M160" s="267"/>
      <c r="N160" s="267"/>
      <c r="O160" s="267"/>
      <c r="P160" s="267"/>
      <c r="Q160" s="267"/>
    </row>
    <row r="161" spans="3:17" x14ac:dyDescent="0.2">
      <c r="C161" s="267"/>
      <c r="D161" s="267"/>
      <c r="E161" s="267"/>
      <c r="F161" s="267"/>
      <c r="G161" s="267"/>
      <c r="H161" s="267"/>
      <c r="I161" s="267"/>
      <c r="J161" s="267"/>
      <c r="K161" s="267"/>
      <c r="L161" s="267"/>
      <c r="M161" s="267"/>
      <c r="N161" s="267"/>
      <c r="O161" s="267"/>
      <c r="P161" s="267"/>
      <c r="Q161" s="267"/>
    </row>
    <row r="162" spans="3:17" x14ac:dyDescent="0.2">
      <c r="C162" s="267"/>
      <c r="D162" s="267"/>
      <c r="E162" s="267"/>
      <c r="F162" s="267"/>
      <c r="G162" s="267"/>
      <c r="H162" s="267"/>
      <c r="I162" s="267"/>
      <c r="J162" s="267"/>
      <c r="K162" s="267"/>
      <c r="L162" s="267"/>
      <c r="M162" s="267"/>
      <c r="N162" s="267"/>
      <c r="O162" s="267"/>
      <c r="P162" s="267"/>
      <c r="Q162" s="267"/>
    </row>
    <row r="163" spans="3:17" x14ac:dyDescent="0.2">
      <c r="C163" s="267"/>
      <c r="D163" s="267"/>
      <c r="E163" s="267"/>
      <c r="F163" s="267"/>
      <c r="G163" s="267"/>
      <c r="H163" s="267"/>
      <c r="I163" s="267"/>
      <c r="J163" s="267"/>
      <c r="K163" s="267"/>
      <c r="L163" s="267"/>
      <c r="M163" s="267"/>
      <c r="N163" s="267"/>
      <c r="O163" s="267"/>
      <c r="P163" s="267"/>
      <c r="Q163" s="267"/>
    </row>
    <row r="164" spans="3:17" x14ac:dyDescent="0.2">
      <c r="C164" s="267"/>
      <c r="D164" s="267"/>
      <c r="E164" s="267"/>
      <c r="F164" s="267"/>
      <c r="G164" s="267"/>
      <c r="H164" s="267"/>
      <c r="I164" s="267"/>
      <c r="J164" s="267"/>
      <c r="K164" s="267"/>
      <c r="L164" s="267"/>
      <c r="M164" s="267"/>
      <c r="N164" s="267"/>
      <c r="O164" s="267"/>
      <c r="P164" s="267"/>
      <c r="Q164" s="267"/>
    </row>
    <row r="165" spans="3:17" x14ac:dyDescent="0.2">
      <c r="C165" s="267"/>
      <c r="D165" s="267"/>
      <c r="E165" s="267"/>
      <c r="F165" s="267"/>
      <c r="G165" s="267"/>
      <c r="H165" s="267"/>
      <c r="I165" s="267"/>
      <c r="J165" s="267"/>
      <c r="K165" s="267"/>
      <c r="L165" s="267"/>
      <c r="M165" s="267"/>
      <c r="N165" s="267"/>
      <c r="O165" s="267"/>
      <c r="P165" s="267"/>
      <c r="Q165" s="267"/>
    </row>
    <row r="166" spans="3:17" x14ac:dyDescent="0.2">
      <c r="C166" s="267"/>
      <c r="D166" s="267"/>
      <c r="E166" s="267"/>
      <c r="F166" s="267"/>
      <c r="G166" s="267"/>
      <c r="H166" s="267"/>
      <c r="I166" s="267"/>
      <c r="J166" s="267"/>
      <c r="K166" s="267"/>
      <c r="L166" s="267"/>
      <c r="M166" s="267"/>
      <c r="N166" s="267"/>
      <c r="O166" s="267"/>
      <c r="P166" s="267"/>
      <c r="Q166" s="267"/>
    </row>
    <row r="167" spans="3:17" x14ac:dyDescent="0.2">
      <c r="C167" s="267"/>
      <c r="D167" s="267"/>
      <c r="E167" s="267"/>
      <c r="F167" s="267"/>
      <c r="G167" s="267"/>
      <c r="H167" s="267"/>
      <c r="I167" s="267"/>
      <c r="J167" s="267"/>
      <c r="K167" s="267"/>
      <c r="L167" s="267"/>
      <c r="M167" s="267"/>
      <c r="N167" s="267"/>
      <c r="O167" s="267"/>
      <c r="P167" s="267"/>
      <c r="Q167" s="267"/>
    </row>
    <row r="168" spans="3:17" x14ac:dyDescent="0.2">
      <c r="C168" s="267"/>
      <c r="D168" s="267"/>
      <c r="E168" s="267"/>
      <c r="F168" s="267"/>
      <c r="G168" s="267"/>
      <c r="H168" s="267"/>
      <c r="I168" s="267"/>
      <c r="J168" s="267"/>
      <c r="K168" s="267"/>
      <c r="L168" s="267"/>
      <c r="M168" s="267"/>
      <c r="N168" s="267"/>
      <c r="O168" s="267"/>
      <c r="P168" s="267"/>
      <c r="Q168" s="267"/>
    </row>
    <row r="169" spans="3:17" x14ac:dyDescent="0.2">
      <c r="C169" s="267"/>
      <c r="D169" s="267"/>
      <c r="E169" s="267"/>
      <c r="F169" s="267"/>
      <c r="G169" s="267"/>
      <c r="H169" s="267"/>
      <c r="I169" s="267"/>
      <c r="J169" s="267"/>
      <c r="K169" s="267"/>
      <c r="L169" s="267"/>
      <c r="M169" s="267"/>
      <c r="N169" s="267"/>
      <c r="O169" s="267"/>
      <c r="P169" s="267"/>
      <c r="Q169" s="267"/>
    </row>
    <row r="170" spans="3:17" x14ac:dyDescent="0.2">
      <c r="C170" s="267"/>
      <c r="D170" s="267"/>
      <c r="E170" s="267"/>
      <c r="F170" s="267"/>
      <c r="G170" s="267"/>
      <c r="H170" s="267"/>
      <c r="I170" s="267"/>
      <c r="J170" s="267"/>
      <c r="K170" s="267"/>
      <c r="L170" s="267"/>
      <c r="M170" s="267"/>
      <c r="N170" s="267"/>
      <c r="O170" s="267"/>
      <c r="P170" s="267"/>
      <c r="Q170" s="267"/>
    </row>
    <row r="171" spans="3:17" x14ac:dyDescent="0.2">
      <c r="C171" s="267"/>
      <c r="D171" s="267"/>
      <c r="E171" s="267"/>
      <c r="F171" s="267"/>
      <c r="G171" s="267"/>
      <c r="H171" s="267"/>
      <c r="I171" s="267"/>
      <c r="J171" s="267"/>
      <c r="K171" s="267"/>
      <c r="L171" s="267"/>
      <c r="M171" s="267"/>
      <c r="N171" s="267"/>
      <c r="O171" s="267"/>
      <c r="P171" s="267"/>
      <c r="Q171" s="267"/>
    </row>
    <row r="172" spans="3:17" x14ac:dyDescent="0.2">
      <c r="C172" s="267"/>
      <c r="D172" s="267"/>
      <c r="E172" s="267"/>
      <c r="F172" s="267"/>
      <c r="G172" s="267"/>
      <c r="H172" s="267"/>
      <c r="I172" s="267"/>
      <c r="J172" s="267"/>
      <c r="K172" s="267"/>
      <c r="L172" s="267"/>
      <c r="M172" s="267"/>
      <c r="N172" s="267"/>
      <c r="O172" s="267"/>
      <c r="P172" s="267"/>
      <c r="Q172" s="267"/>
    </row>
    <row r="173" spans="3:17" x14ac:dyDescent="0.2">
      <c r="C173" s="267"/>
      <c r="D173" s="267"/>
      <c r="E173" s="267"/>
      <c r="F173" s="267"/>
      <c r="G173" s="267"/>
      <c r="H173" s="267"/>
      <c r="I173" s="267"/>
      <c r="J173" s="267"/>
      <c r="K173" s="267"/>
      <c r="L173" s="267"/>
      <c r="M173" s="267"/>
      <c r="N173" s="267"/>
      <c r="O173" s="267"/>
      <c r="P173" s="267"/>
      <c r="Q173" s="267"/>
    </row>
    <row r="174" spans="3:17" x14ac:dyDescent="0.2">
      <c r="C174" s="267"/>
      <c r="D174" s="267"/>
      <c r="E174" s="267"/>
      <c r="F174" s="267"/>
      <c r="G174" s="267"/>
      <c r="H174" s="267"/>
      <c r="I174" s="267"/>
      <c r="J174" s="267"/>
      <c r="K174" s="267"/>
      <c r="L174" s="267"/>
      <c r="M174" s="267"/>
      <c r="N174" s="267"/>
      <c r="O174" s="267"/>
      <c r="P174" s="267"/>
      <c r="Q174" s="267"/>
    </row>
    <row r="175" spans="3:17" x14ac:dyDescent="0.2">
      <c r="C175" s="267"/>
      <c r="D175" s="267"/>
      <c r="E175" s="267"/>
      <c r="F175" s="267"/>
      <c r="G175" s="267"/>
      <c r="H175" s="267"/>
      <c r="I175" s="267"/>
      <c r="J175" s="267"/>
      <c r="K175" s="267"/>
      <c r="L175" s="267"/>
      <c r="M175" s="267"/>
      <c r="N175" s="267"/>
      <c r="O175" s="267"/>
      <c r="P175" s="267"/>
      <c r="Q175" s="267"/>
    </row>
    <row r="176" spans="3:17" x14ac:dyDescent="0.2">
      <c r="C176" s="267"/>
      <c r="D176" s="267"/>
      <c r="E176" s="267"/>
      <c r="F176" s="267"/>
      <c r="G176" s="267"/>
      <c r="H176" s="267"/>
      <c r="I176" s="267"/>
      <c r="J176" s="267"/>
      <c r="K176" s="267"/>
      <c r="L176" s="267"/>
      <c r="M176" s="267"/>
      <c r="N176" s="267"/>
      <c r="O176" s="267"/>
      <c r="P176" s="267"/>
      <c r="Q176" s="267"/>
    </row>
    <row r="177" spans="3:17" x14ac:dyDescent="0.2">
      <c r="C177" s="267"/>
      <c r="D177" s="267"/>
      <c r="E177" s="267"/>
      <c r="F177" s="267"/>
      <c r="G177" s="267"/>
      <c r="H177" s="267"/>
      <c r="I177" s="267"/>
      <c r="J177" s="267"/>
      <c r="K177" s="267"/>
      <c r="L177" s="267"/>
      <c r="M177" s="267"/>
      <c r="N177" s="267"/>
      <c r="O177" s="267"/>
      <c r="P177" s="267"/>
      <c r="Q177" s="267"/>
    </row>
    <row r="178" spans="3:17" x14ac:dyDescent="0.2">
      <c r="C178" s="267"/>
      <c r="D178" s="267"/>
      <c r="E178" s="267"/>
      <c r="F178" s="267"/>
      <c r="G178" s="267"/>
      <c r="H178" s="267"/>
      <c r="I178" s="267"/>
      <c r="J178" s="267"/>
      <c r="K178" s="267"/>
      <c r="L178" s="267"/>
      <c r="M178" s="267"/>
      <c r="N178" s="267"/>
      <c r="O178" s="267"/>
      <c r="P178" s="267"/>
      <c r="Q178" s="267"/>
    </row>
    <row r="179" spans="3:17" x14ac:dyDescent="0.2">
      <c r="C179" s="267"/>
      <c r="D179" s="267"/>
      <c r="E179" s="267"/>
      <c r="F179" s="267"/>
      <c r="G179" s="267"/>
      <c r="H179" s="267"/>
      <c r="I179" s="267"/>
      <c r="J179" s="267"/>
      <c r="K179" s="267"/>
      <c r="L179" s="267"/>
      <c r="M179" s="267"/>
      <c r="N179" s="267"/>
      <c r="O179" s="267"/>
      <c r="P179" s="267"/>
      <c r="Q179" s="267"/>
    </row>
    <row r="180" spans="3:17" x14ac:dyDescent="0.2">
      <c r="C180" s="267"/>
      <c r="D180" s="267"/>
      <c r="E180" s="267"/>
      <c r="F180" s="267"/>
      <c r="G180" s="267"/>
      <c r="H180" s="267"/>
      <c r="I180" s="267"/>
      <c r="J180" s="267"/>
      <c r="K180" s="267"/>
      <c r="L180" s="267"/>
      <c r="M180" s="267"/>
      <c r="N180" s="267"/>
      <c r="O180" s="267"/>
      <c r="P180" s="267"/>
      <c r="Q180" s="267"/>
    </row>
    <row r="181" spans="3:17" x14ac:dyDescent="0.2">
      <c r="C181" s="267"/>
      <c r="D181" s="267"/>
      <c r="E181" s="267"/>
      <c r="F181" s="267"/>
      <c r="G181" s="267"/>
      <c r="H181" s="267"/>
      <c r="I181" s="267"/>
      <c r="J181" s="267"/>
      <c r="K181" s="267"/>
      <c r="L181" s="267"/>
      <c r="M181" s="267"/>
      <c r="N181" s="267"/>
      <c r="O181" s="267"/>
      <c r="P181" s="267"/>
      <c r="Q181" s="267"/>
    </row>
    <row r="182" spans="3:17" x14ac:dyDescent="0.2">
      <c r="C182" s="267"/>
      <c r="D182" s="267"/>
      <c r="E182" s="267"/>
      <c r="F182" s="267"/>
      <c r="G182" s="267"/>
      <c r="H182" s="267"/>
      <c r="I182" s="267"/>
      <c r="J182" s="267"/>
      <c r="K182" s="267"/>
      <c r="L182" s="267"/>
      <c r="M182" s="267"/>
      <c r="N182" s="267"/>
      <c r="O182" s="267"/>
      <c r="P182" s="267"/>
      <c r="Q182" s="267"/>
    </row>
    <row r="183" spans="3:17" x14ac:dyDescent="0.2">
      <c r="C183" s="267"/>
      <c r="D183" s="267"/>
      <c r="E183" s="267"/>
      <c r="F183" s="267"/>
      <c r="G183" s="267"/>
      <c r="H183" s="267"/>
      <c r="I183" s="267"/>
      <c r="J183" s="267"/>
      <c r="K183" s="267"/>
      <c r="L183" s="267"/>
      <c r="M183" s="267"/>
      <c r="N183" s="267"/>
      <c r="O183" s="267"/>
      <c r="P183" s="267"/>
      <c r="Q183" s="267"/>
    </row>
    <row r="184" spans="3:17" x14ac:dyDescent="0.2">
      <c r="C184" s="267"/>
      <c r="D184" s="267"/>
      <c r="E184" s="267"/>
      <c r="F184" s="267"/>
      <c r="G184" s="267"/>
      <c r="H184" s="267"/>
      <c r="I184" s="267"/>
      <c r="J184" s="267"/>
      <c r="K184" s="267"/>
      <c r="L184" s="267"/>
      <c r="M184" s="267"/>
      <c r="N184" s="267"/>
      <c r="O184" s="267"/>
      <c r="P184" s="267"/>
      <c r="Q184" s="267"/>
    </row>
    <row r="185" spans="3:17" x14ac:dyDescent="0.2">
      <c r="C185" s="267"/>
      <c r="D185" s="267"/>
      <c r="E185" s="267"/>
      <c r="F185" s="267"/>
      <c r="G185" s="267"/>
      <c r="H185" s="267"/>
      <c r="I185" s="267"/>
      <c r="J185" s="267"/>
      <c r="K185" s="267"/>
      <c r="L185" s="267"/>
      <c r="M185" s="267"/>
      <c r="N185" s="267"/>
      <c r="O185" s="267"/>
      <c r="P185" s="267"/>
      <c r="Q185" s="267"/>
    </row>
    <row r="186" spans="3:17" x14ac:dyDescent="0.2">
      <c r="C186" s="267"/>
      <c r="D186" s="267"/>
      <c r="E186" s="267"/>
      <c r="F186" s="267"/>
      <c r="G186" s="267"/>
      <c r="H186" s="267"/>
      <c r="I186" s="267"/>
      <c r="J186" s="267"/>
      <c r="K186" s="267"/>
      <c r="L186" s="267"/>
      <c r="M186" s="267"/>
      <c r="N186" s="267"/>
      <c r="O186" s="267"/>
      <c r="P186" s="267"/>
      <c r="Q186" s="267"/>
    </row>
    <row r="187" spans="3:17" x14ac:dyDescent="0.2">
      <c r="C187" s="267"/>
      <c r="D187" s="267"/>
      <c r="E187" s="267"/>
      <c r="F187" s="267"/>
      <c r="G187" s="267"/>
      <c r="H187" s="267"/>
      <c r="I187" s="267"/>
      <c r="J187" s="267"/>
      <c r="K187" s="267"/>
      <c r="L187" s="267"/>
      <c r="M187" s="267"/>
      <c r="N187" s="267"/>
      <c r="O187" s="267"/>
      <c r="P187" s="267"/>
      <c r="Q187" s="267"/>
    </row>
    <row r="188" spans="3:17" x14ac:dyDescent="0.2">
      <c r="C188" s="267"/>
      <c r="D188" s="267"/>
      <c r="E188" s="267"/>
      <c r="F188" s="267"/>
      <c r="G188" s="267"/>
      <c r="H188" s="267"/>
      <c r="I188" s="267"/>
      <c r="J188" s="267"/>
      <c r="K188" s="267"/>
      <c r="L188" s="267"/>
      <c r="M188" s="267"/>
      <c r="N188" s="267"/>
      <c r="O188" s="267"/>
      <c r="P188" s="267"/>
      <c r="Q188" s="267"/>
    </row>
    <row r="189" spans="3:17" x14ac:dyDescent="0.2">
      <c r="C189" s="267"/>
      <c r="D189" s="267"/>
      <c r="E189" s="267"/>
      <c r="F189" s="267"/>
      <c r="G189" s="267"/>
      <c r="H189" s="267"/>
      <c r="I189" s="267"/>
      <c r="J189" s="267"/>
      <c r="K189" s="267"/>
      <c r="L189" s="267"/>
      <c r="M189" s="267"/>
      <c r="N189" s="267"/>
      <c r="O189" s="267"/>
      <c r="P189" s="267"/>
      <c r="Q189" s="267"/>
    </row>
    <row r="190" spans="3:17" x14ac:dyDescent="0.2">
      <c r="C190" s="267"/>
      <c r="D190" s="267"/>
      <c r="E190" s="267"/>
      <c r="F190" s="267"/>
      <c r="G190" s="267"/>
      <c r="H190" s="267"/>
      <c r="I190" s="267"/>
      <c r="J190" s="267"/>
      <c r="K190" s="267"/>
      <c r="L190" s="267"/>
      <c r="M190" s="267"/>
      <c r="N190" s="267"/>
      <c r="O190" s="267"/>
      <c r="P190" s="267"/>
      <c r="Q190" s="267"/>
    </row>
    <row r="191" spans="3:17" x14ac:dyDescent="0.2">
      <c r="C191" s="267"/>
      <c r="D191" s="267"/>
      <c r="E191" s="267"/>
      <c r="F191" s="267"/>
      <c r="G191" s="267"/>
      <c r="H191" s="267"/>
      <c r="I191" s="267"/>
      <c r="J191" s="267"/>
      <c r="K191" s="267"/>
      <c r="L191" s="267"/>
      <c r="M191" s="267"/>
      <c r="N191" s="267"/>
      <c r="O191" s="267"/>
      <c r="P191" s="267"/>
      <c r="Q191" s="267"/>
    </row>
    <row r="192" spans="3:17" x14ac:dyDescent="0.2">
      <c r="C192" s="267"/>
      <c r="D192" s="267"/>
      <c r="E192" s="267"/>
      <c r="F192" s="267"/>
      <c r="G192" s="267"/>
      <c r="H192" s="267"/>
      <c r="I192" s="267"/>
      <c r="J192" s="267"/>
      <c r="K192" s="267"/>
      <c r="L192" s="267"/>
      <c r="M192" s="267"/>
      <c r="N192" s="267"/>
      <c r="O192" s="267"/>
      <c r="P192" s="267"/>
      <c r="Q192" s="267"/>
    </row>
    <row r="193" spans="3:17" x14ac:dyDescent="0.2">
      <c r="C193" s="267"/>
      <c r="D193" s="267"/>
      <c r="E193" s="267"/>
      <c r="F193" s="267"/>
      <c r="G193" s="267"/>
      <c r="H193" s="267"/>
      <c r="I193" s="267"/>
      <c r="J193" s="267"/>
      <c r="K193" s="267"/>
      <c r="L193" s="267"/>
      <c r="M193" s="267"/>
      <c r="N193" s="267"/>
      <c r="O193" s="267"/>
      <c r="P193" s="267"/>
      <c r="Q193" s="267"/>
    </row>
    <row r="194" spans="3:17" x14ac:dyDescent="0.2">
      <c r="C194" s="267"/>
      <c r="D194" s="267"/>
      <c r="E194" s="267"/>
      <c r="F194" s="267"/>
      <c r="G194" s="267"/>
      <c r="H194" s="267"/>
      <c r="I194" s="267"/>
      <c r="J194" s="267"/>
      <c r="K194" s="267"/>
      <c r="L194" s="267"/>
      <c r="M194" s="267"/>
      <c r="N194" s="267"/>
      <c r="O194" s="267"/>
      <c r="P194" s="267"/>
      <c r="Q194" s="267"/>
    </row>
    <row r="195" spans="3:17" x14ac:dyDescent="0.2">
      <c r="C195" s="267"/>
      <c r="D195" s="267"/>
      <c r="E195" s="267"/>
      <c r="F195" s="267"/>
      <c r="G195" s="267"/>
      <c r="H195" s="267"/>
      <c r="I195" s="267"/>
      <c r="J195" s="267"/>
      <c r="K195" s="267"/>
      <c r="L195" s="267"/>
      <c r="M195" s="267"/>
      <c r="N195" s="267"/>
      <c r="O195" s="267"/>
      <c r="P195" s="267"/>
      <c r="Q195" s="267"/>
    </row>
    <row r="196" spans="3:17" x14ac:dyDescent="0.2">
      <c r="C196" s="267"/>
      <c r="D196" s="267"/>
      <c r="E196" s="267"/>
      <c r="F196" s="267"/>
      <c r="G196" s="267"/>
      <c r="H196" s="267"/>
      <c r="I196" s="267"/>
      <c r="J196" s="267"/>
      <c r="K196" s="267"/>
      <c r="L196" s="267"/>
      <c r="M196" s="267"/>
      <c r="N196" s="267"/>
      <c r="O196" s="267"/>
      <c r="P196" s="267"/>
      <c r="Q196" s="267"/>
    </row>
    <row r="197" spans="3:17" x14ac:dyDescent="0.2">
      <c r="C197" s="267"/>
      <c r="D197" s="267"/>
      <c r="E197" s="267"/>
      <c r="F197" s="267"/>
      <c r="G197" s="267"/>
      <c r="H197" s="267"/>
      <c r="I197" s="267"/>
      <c r="J197" s="267"/>
      <c r="K197" s="267"/>
      <c r="L197" s="267"/>
      <c r="M197" s="267"/>
      <c r="N197" s="267"/>
      <c r="O197" s="267"/>
      <c r="P197" s="267"/>
      <c r="Q197" s="267"/>
    </row>
    <row r="198" spans="3:17" x14ac:dyDescent="0.2">
      <c r="C198" s="267"/>
      <c r="D198" s="267"/>
      <c r="E198" s="267"/>
      <c r="F198" s="267"/>
      <c r="G198" s="267"/>
      <c r="H198" s="267"/>
      <c r="I198" s="267"/>
      <c r="J198" s="267"/>
      <c r="K198" s="267"/>
      <c r="L198" s="267"/>
      <c r="M198" s="267"/>
      <c r="N198" s="267"/>
      <c r="O198" s="267"/>
      <c r="P198" s="267"/>
      <c r="Q198" s="267"/>
    </row>
    <row r="199" spans="3:17" x14ac:dyDescent="0.2">
      <c r="C199" s="267"/>
      <c r="D199" s="267"/>
      <c r="E199" s="267"/>
      <c r="F199" s="267"/>
      <c r="G199" s="267"/>
      <c r="H199" s="267"/>
      <c r="I199" s="267"/>
      <c r="J199" s="267"/>
      <c r="K199" s="267"/>
      <c r="L199" s="267"/>
      <c r="M199" s="267"/>
      <c r="N199" s="267"/>
      <c r="O199" s="267"/>
      <c r="P199" s="267"/>
      <c r="Q199" s="267"/>
    </row>
    <row r="200" spans="3:17" x14ac:dyDescent="0.2">
      <c r="C200" s="267"/>
      <c r="D200" s="267"/>
      <c r="E200" s="267"/>
      <c r="F200" s="267"/>
      <c r="G200" s="267"/>
      <c r="H200" s="267"/>
      <c r="I200" s="267"/>
      <c r="J200" s="267"/>
      <c r="K200" s="267"/>
      <c r="L200" s="267"/>
      <c r="M200" s="267"/>
      <c r="N200" s="267"/>
      <c r="O200" s="267"/>
      <c r="P200" s="267"/>
      <c r="Q200" s="267"/>
    </row>
    <row r="201" spans="3:17" x14ac:dyDescent="0.2">
      <c r="C201" s="267"/>
      <c r="D201" s="267"/>
      <c r="E201" s="267"/>
      <c r="F201" s="267"/>
      <c r="G201" s="267"/>
      <c r="H201" s="267"/>
      <c r="I201" s="267"/>
      <c r="J201" s="267"/>
      <c r="K201" s="267"/>
      <c r="L201" s="267"/>
      <c r="M201" s="267"/>
      <c r="N201" s="267"/>
      <c r="O201" s="267"/>
      <c r="P201" s="267"/>
      <c r="Q201" s="267"/>
    </row>
    <row r="202" spans="3:17" x14ac:dyDescent="0.2">
      <c r="C202" s="267"/>
      <c r="D202" s="267"/>
      <c r="E202" s="267"/>
      <c r="F202" s="267"/>
      <c r="G202" s="267"/>
      <c r="H202" s="267"/>
      <c r="I202" s="267"/>
      <c r="J202" s="267"/>
      <c r="K202" s="267"/>
      <c r="L202" s="267"/>
      <c r="M202" s="267"/>
      <c r="N202" s="267"/>
      <c r="O202" s="267"/>
      <c r="P202" s="267"/>
      <c r="Q202" s="267"/>
    </row>
    <row r="203" spans="3:17" x14ac:dyDescent="0.2">
      <c r="C203" s="267"/>
      <c r="D203" s="267"/>
      <c r="E203" s="267"/>
      <c r="F203" s="267"/>
      <c r="G203" s="267"/>
      <c r="H203" s="267"/>
      <c r="I203" s="267"/>
      <c r="J203" s="267"/>
      <c r="K203" s="267"/>
      <c r="L203" s="267"/>
      <c r="M203" s="267"/>
      <c r="N203" s="267"/>
      <c r="O203" s="267"/>
      <c r="P203" s="267"/>
      <c r="Q203" s="267"/>
    </row>
    <row r="204" spans="3:17" x14ac:dyDescent="0.2">
      <c r="C204" s="267"/>
      <c r="D204" s="267"/>
      <c r="E204" s="267"/>
      <c r="F204" s="267"/>
      <c r="G204" s="267"/>
      <c r="H204" s="267"/>
      <c r="I204" s="267"/>
      <c r="J204" s="267"/>
      <c r="K204" s="267"/>
      <c r="L204" s="267"/>
      <c r="M204" s="267"/>
      <c r="N204" s="267"/>
      <c r="O204" s="267"/>
      <c r="P204" s="267"/>
      <c r="Q204" s="267"/>
    </row>
    <row r="205" spans="3:17" x14ac:dyDescent="0.2">
      <c r="C205" s="267"/>
      <c r="D205" s="267"/>
      <c r="E205" s="267"/>
      <c r="F205" s="267"/>
      <c r="G205" s="267"/>
      <c r="H205" s="267"/>
      <c r="I205" s="267"/>
      <c r="J205" s="267"/>
      <c r="K205" s="267"/>
      <c r="L205" s="267"/>
      <c r="M205" s="267"/>
      <c r="N205" s="267"/>
      <c r="O205" s="267"/>
      <c r="P205" s="267"/>
      <c r="Q205" s="267"/>
    </row>
    <row r="206" spans="3:17" x14ac:dyDescent="0.2">
      <c r="C206" s="267"/>
      <c r="D206" s="267"/>
      <c r="E206" s="267"/>
      <c r="F206" s="267"/>
      <c r="G206" s="267"/>
      <c r="H206" s="267"/>
      <c r="I206" s="267"/>
      <c r="J206" s="267"/>
      <c r="K206" s="267"/>
      <c r="L206" s="267"/>
      <c r="M206" s="267"/>
      <c r="N206" s="267"/>
      <c r="O206" s="267"/>
      <c r="P206" s="267"/>
      <c r="Q206" s="267"/>
    </row>
    <row r="207" spans="3:17" x14ac:dyDescent="0.2">
      <c r="C207" s="267"/>
      <c r="D207" s="267"/>
      <c r="E207" s="267"/>
      <c r="F207" s="267"/>
      <c r="G207" s="267"/>
      <c r="H207" s="267"/>
      <c r="I207" s="267"/>
      <c r="J207" s="267"/>
      <c r="K207" s="267"/>
      <c r="L207" s="267"/>
      <c r="M207" s="267"/>
      <c r="N207" s="267"/>
      <c r="O207" s="267"/>
      <c r="P207" s="267"/>
      <c r="Q207" s="267"/>
    </row>
    <row r="208" spans="3:17" x14ac:dyDescent="0.2">
      <c r="C208" s="267"/>
      <c r="D208" s="267"/>
      <c r="E208" s="267"/>
      <c r="F208" s="267"/>
      <c r="G208" s="267"/>
      <c r="H208" s="267"/>
      <c r="I208" s="267"/>
      <c r="J208" s="267"/>
      <c r="K208" s="267"/>
      <c r="L208" s="267"/>
      <c r="M208" s="267"/>
      <c r="N208" s="267"/>
      <c r="O208" s="267"/>
      <c r="P208" s="267"/>
      <c r="Q208" s="267"/>
    </row>
    <row r="209" spans="3:17" x14ac:dyDescent="0.2">
      <c r="C209" s="267"/>
      <c r="D209" s="267"/>
      <c r="E209" s="267"/>
      <c r="F209" s="267"/>
      <c r="G209" s="267"/>
      <c r="H209" s="267"/>
      <c r="I209" s="267"/>
      <c r="J209" s="267"/>
      <c r="K209" s="267"/>
      <c r="L209" s="267"/>
      <c r="M209" s="267"/>
      <c r="N209" s="267"/>
      <c r="O209" s="267"/>
      <c r="P209" s="267"/>
      <c r="Q209" s="267"/>
    </row>
    <row r="210" spans="3:17" x14ac:dyDescent="0.2">
      <c r="C210" s="267"/>
      <c r="D210" s="267"/>
      <c r="E210" s="267"/>
      <c r="F210" s="267"/>
      <c r="G210" s="267"/>
      <c r="H210" s="267"/>
      <c r="I210" s="267"/>
      <c r="J210" s="267"/>
      <c r="K210" s="267"/>
      <c r="L210" s="267"/>
      <c r="M210" s="267"/>
      <c r="N210" s="267"/>
      <c r="O210" s="267"/>
      <c r="P210" s="267"/>
      <c r="Q210" s="267"/>
    </row>
    <row r="211" spans="3:17" x14ac:dyDescent="0.2">
      <c r="C211" s="267"/>
      <c r="D211" s="267"/>
      <c r="E211" s="267"/>
      <c r="F211" s="267"/>
      <c r="G211" s="267"/>
      <c r="H211" s="267"/>
      <c r="I211" s="267"/>
      <c r="J211" s="267"/>
      <c r="K211" s="267"/>
      <c r="L211" s="267"/>
      <c r="M211" s="267"/>
      <c r="N211" s="267"/>
      <c r="O211" s="267"/>
      <c r="P211" s="267"/>
      <c r="Q211" s="267"/>
    </row>
    <row r="212" spans="3:17" x14ac:dyDescent="0.2">
      <c r="C212" s="267"/>
      <c r="D212" s="267"/>
      <c r="E212" s="267"/>
      <c r="F212" s="267"/>
      <c r="G212" s="267"/>
      <c r="H212" s="267"/>
      <c r="I212" s="267"/>
      <c r="J212" s="267"/>
      <c r="K212" s="267"/>
      <c r="L212" s="267"/>
      <c r="M212" s="267"/>
      <c r="N212" s="267"/>
      <c r="O212" s="267"/>
      <c r="P212" s="267"/>
      <c r="Q212" s="267"/>
    </row>
    <row r="213" spans="3:17" x14ac:dyDescent="0.2">
      <c r="C213" s="267"/>
      <c r="D213" s="267"/>
      <c r="E213" s="267"/>
      <c r="F213" s="267"/>
      <c r="G213" s="267"/>
      <c r="H213" s="267"/>
      <c r="I213" s="267"/>
      <c r="J213" s="267"/>
      <c r="K213" s="267"/>
      <c r="L213" s="267"/>
      <c r="M213" s="267"/>
      <c r="N213" s="267"/>
      <c r="O213" s="267"/>
      <c r="P213" s="267"/>
      <c r="Q213" s="267"/>
    </row>
    <row r="214" spans="3:17" x14ac:dyDescent="0.2">
      <c r="C214" s="267"/>
      <c r="D214" s="267"/>
      <c r="E214" s="267"/>
      <c r="F214" s="267"/>
      <c r="G214" s="267"/>
      <c r="H214" s="267"/>
      <c r="I214" s="267"/>
      <c r="J214" s="267"/>
      <c r="K214" s="267"/>
      <c r="L214" s="267"/>
      <c r="M214" s="267"/>
      <c r="N214" s="267"/>
      <c r="O214" s="267"/>
      <c r="P214" s="267"/>
      <c r="Q214" s="267"/>
    </row>
    <row r="215" spans="3:17" x14ac:dyDescent="0.2">
      <c r="C215" s="267"/>
      <c r="D215" s="267"/>
      <c r="E215" s="267"/>
      <c r="F215" s="267"/>
      <c r="G215" s="267"/>
      <c r="H215" s="267"/>
      <c r="I215" s="267"/>
      <c r="J215" s="267"/>
      <c r="K215" s="267"/>
      <c r="L215" s="267"/>
      <c r="M215" s="267"/>
      <c r="N215" s="267"/>
      <c r="O215" s="267"/>
      <c r="P215" s="267"/>
      <c r="Q215" s="267"/>
    </row>
    <row r="216" spans="3:17" x14ac:dyDescent="0.2">
      <c r="C216" s="267"/>
      <c r="D216" s="267"/>
      <c r="E216" s="267"/>
      <c r="F216" s="267"/>
      <c r="G216" s="267"/>
      <c r="H216" s="267"/>
      <c r="I216" s="267"/>
      <c r="J216" s="267"/>
      <c r="K216" s="267"/>
      <c r="L216" s="267"/>
      <c r="M216" s="267"/>
      <c r="N216" s="267"/>
      <c r="O216" s="267"/>
      <c r="P216" s="267"/>
      <c r="Q216" s="267"/>
    </row>
    <row r="217" spans="3:17" x14ac:dyDescent="0.2">
      <c r="C217" s="267"/>
      <c r="D217" s="267"/>
      <c r="E217" s="267"/>
      <c r="F217" s="267"/>
      <c r="G217" s="267"/>
      <c r="H217" s="267"/>
      <c r="I217" s="267"/>
      <c r="J217" s="267"/>
      <c r="K217" s="267"/>
      <c r="L217" s="267"/>
      <c r="M217" s="267"/>
      <c r="N217" s="267"/>
      <c r="O217" s="267"/>
      <c r="P217" s="267"/>
      <c r="Q217" s="267"/>
    </row>
    <row r="218" spans="3:17" x14ac:dyDescent="0.2">
      <c r="C218" s="267"/>
      <c r="D218" s="267"/>
      <c r="E218" s="267"/>
      <c r="F218" s="267"/>
      <c r="G218" s="267"/>
      <c r="H218" s="267"/>
      <c r="I218" s="267"/>
      <c r="J218" s="267"/>
      <c r="K218" s="267"/>
      <c r="L218" s="267"/>
      <c r="M218" s="267"/>
      <c r="N218" s="267"/>
      <c r="O218" s="267"/>
      <c r="P218" s="267"/>
      <c r="Q218" s="267"/>
    </row>
    <row r="219" spans="3:17" x14ac:dyDescent="0.2">
      <c r="C219" s="267"/>
      <c r="D219" s="267"/>
      <c r="E219" s="267"/>
      <c r="F219" s="267"/>
      <c r="G219" s="267"/>
      <c r="H219" s="267"/>
      <c r="I219" s="267"/>
      <c r="J219" s="267"/>
      <c r="K219" s="267"/>
      <c r="L219" s="267"/>
      <c r="M219" s="267"/>
      <c r="N219" s="267"/>
      <c r="O219" s="267"/>
      <c r="P219" s="267"/>
      <c r="Q219" s="267"/>
    </row>
    <row r="220" spans="3:17" x14ac:dyDescent="0.2">
      <c r="C220" s="267"/>
      <c r="D220" s="267"/>
      <c r="E220" s="267"/>
      <c r="F220" s="267"/>
      <c r="G220" s="267"/>
      <c r="H220" s="267"/>
      <c r="I220" s="267"/>
      <c r="J220" s="267"/>
      <c r="K220" s="267"/>
      <c r="L220" s="267"/>
      <c r="M220" s="267"/>
      <c r="N220" s="267"/>
      <c r="O220" s="267"/>
      <c r="P220" s="267"/>
      <c r="Q220" s="267"/>
    </row>
    <row r="221" spans="3:17" x14ac:dyDescent="0.2">
      <c r="C221" s="267"/>
      <c r="D221" s="267"/>
      <c r="E221" s="267"/>
      <c r="F221" s="267"/>
      <c r="G221" s="267"/>
      <c r="H221" s="267"/>
      <c r="I221" s="267"/>
      <c r="J221" s="267"/>
      <c r="K221" s="267"/>
      <c r="L221" s="267"/>
      <c r="M221" s="267"/>
      <c r="N221" s="267"/>
      <c r="O221" s="267"/>
      <c r="P221" s="267"/>
      <c r="Q221" s="267"/>
    </row>
    <row r="222" spans="3:17" x14ac:dyDescent="0.2">
      <c r="C222" s="267"/>
      <c r="D222" s="267"/>
      <c r="E222" s="267"/>
      <c r="F222" s="267"/>
      <c r="G222" s="267"/>
      <c r="H222" s="267"/>
      <c r="I222" s="267"/>
      <c r="J222" s="267"/>
      <c r="K222" s="267"/>
      <c r="L222" s="267"/>
      <c r="M222" s="267"/>
      <c r="N222" s="267"/>
      <c r="O222" s="267"/>
      <c r="P222" s="267"/>
      <c r="Q222" s="267"/>
    </row>
    <row r="223" spans="3:17" x14ac:dyDescent="0.2">
      <c r="C223" s="267"/>
      <c r="D223" s="267"/>
      <c r="E223" s="267"/>
      <c r="F223" s="267"/>
      <c r="G223" s="267"/>
      <c r="H223" s="267"/>
      <c r="I223" s="267"/>
      <c r="J223" s="267"/>
      <c r="K223" s="267"/>
      <c r="L223" s="267"/>
      <c r="M223" s="267"/>
      <c r="N223" s="267"/>
      <c r="O223" s="267"/>
      <c r="P223" s="267"/>
      <c r="Q223" s="267"/>
    </row>
    <row r="224" spans="3:17" x14ac:dyDescent="0.2">
      <c r="C224" s="267"/>
      <c r="D224" s="267"/>
      <c r="E224" s="267"/>
      <c r="F224" s="267"/>
      <c r="G224" s="267"/>
      <c r="H224" s="267"/>
      <c r="I224" s="267"/>
      <c r="J224" s="267"/>
      <c r="K224" s="267"/>
      <c r="L224" s="267"/>
      <c r="M224" s="267"/>
      <c r="N224" s="267"/>
      <c r="O224" s="267"/>
      <c r="P224" s="267"/>
      <c r="Q224" s="267"/>
    </row>
    <row r="225" spans="3:17" x14ac:dyDescent="0.2">
      <c r="C225" s="267"/>
      <c r="D225" s="267"/>
      <c r="E225" s="267"/>
      <c r="F225" s="267"/>
      <c r="G225" s="267"/>
      <c r="H225" s="267"/>
      <c r="I225" s="267"/>
      <c r="J225" s="267"/>
      <c r="K225" s="267"/>
      <c r="L225" s="267"/>
      <c r="M225" s="267"/>
      <c r="N225" s="267"/>
      <c r="O225" s="267"/>
      <c r="P225" s="267"/>
      <c r="Q225" s="267"/>
    </row>
    <row r="226" spans="3:17" x14ac:dyDescent="0.2">
      <c r="C226" s="267"/>
      <c r="D226" s="267"/>
      <c r="E226" s="267"/>
      <c r="F226" s="267"/>
      <c r="G226" s="267"/>
      <c r="H226" s="267"/>
      <c r="I226" s="267"/>
      <c r="J226" s="267"/>
      <c r="K226" s="267"/>
      <c r="L226" s="267"/>
      <c r="M226" s="267"/>
      <c r="N226" s="267"/>
      <c r="O226" s="267"/>
      <c r="P226" s="267"/>
      <c r="Q226" s="267"/>
    </row>
    <row r="227" spans="3:17" x14ac:dyDescent="0.2">
      <c r="C227" s="267"/>
      <c r="D227" s="267"/>
      <c r="E227" s="267"/>
      <c r="F227" s="267"/>
      <c r="G227" s="267"/>
      <c r="H227" s="267"/>
      <c r="I227" s="267"/>
      <c r="J227" s="267"/>
      <c r="K227" s="267"/>
      <c r="L227" s="267"/>
      <c r="M227" s="267"/>
      <c r="N227" s="267"/>
      <c r="O227" s="267"/>
      <c r="P227" s="267"/>
      <c r="Q227" s="267"/>
    </row>
    <row r="228" spans="3:17" x14ac:dyDescent="0.2">
      <c r="C228" s="267"/>
      <c r="D228" s="267"/>
      <c r="E228" s="267"/>
      <c r="F228" s="267"/>
      <c r="G228" s="267"/>
      <c r="H228" s="267"/>
      <c r="I228" s="267"/>
      <c r="J228" s="267"/>
      <c r="K228" s="267"/>
      <c r="L228" s="267"/>
      <c r="M228" s="267"/>
      <c r="N228" s="267"/>
      <c r="O228" s="267"/>
      <c r="P228" s="267"/>
      <c r="Q228" s="267"/>
    </row>
    <row r="229" spans="3:17" x14ac:dyDescent="0.2">
      <c r="C229" s="267"/>
      <c r="D229" s="267"/>
      <c r="E229" s="267"/>
      <c r="F229" s="267"/>
      <c r="G229" s="267"/>
      <c r="H229" s="267"/>
      <c r="I229" s="267"/>
      <c r="J229" s="267"/>
      <c r="K229" s="267"/>
      <c r="L229" s="267"/>
      <c r="M229" s="267"/>
      <c r="N229" s="267"/>
      <c r="O229" s="267"/>
      <c r="P229" s="267"/>
      <c r="Q229" s="267"/>
    </row>
    <row r="230" spans="3:17" x14ac:dyDescent="0.2">
      <c r="C230" s="267"/>
      <c r="D230" s="267"/>
      <c r="E230" s="267"/>
      <c r="F230" s="267"/>
      <c r="G230" s="267"/>
      <c r="H230" s="267"/>
      <c r="I230" s="267"/>
      <c r="J230" s="267"/>
      <c r="K230" s="267"/>
      <c r="L230" s="267"/>
      <c r="M230" s="267"/>
      <c r="N230" s="267"/>
      <c r="O230" s="267"/>
      <c r="P230" s="267"/>
      <c r="Q230" s="267"/>
    </row>
    <row r="231" spans="3:17" x14ac:dyDescent="0.2">
      <c r="C231" s="267"/>
      <c r="D231" s="267"/>
      <c r="E231" s="267"/>
      <c r="F231" s="267"/>
      <c r="G231" s="267"/>
      <c r="H231" s="267"/>
      <c r="I231" s="267"/>
      <c r="J231" s="267"/>
      <c r="K231" s="267"/>
      <c r="L231" s="267"/>
      <c r="M231" s="267"/>
      <c r="N231" s="267"/>
      <c r="O231" s="267"/>
      <c r="P231" s="267"/>
      <c r="Q231" s="267"/>
    </row>
    <row r="232" spans="3:17" x14ac:dyDescent="0.2">
      <c r="C232" s="267"/>
      <c r="D232" s="267"/>
      <c r="E232" s="267"/>
      <c r="F232" s="267"/>
      <c r="G232" s="267"/>
      <c r="H232" s="267"/>
      <c r="I232" s="267"/>
      <c r="J232" s="267"/>
      <c r="K232" s="267"/>
      <c r="L232" s="267"/>
      <c r="M232" s="267"/>
      <c r="N232" s="267"/>
      <c r="O232" s="267"/>
      <c r="P232" s="267"/>
      <c r="Q232" s="267"/>
    </row>
    <row r="233" spans="3:17" x14ac:dyDescent="0.2">
      <c r="C233" s="267"/>
      <c r="D233" s="267"/>
      <c r="E233" s="267"/>
      <c r="F233" s="267"/>
      <c r="G233" s="267"/>
      <c r="H233" s="267"/>
      <c r="I233" s="267"/>
      <c r="J233" s="267"/>
      <c r="K233" s="267"/>
      <c r="L233" s="267"/>
      <c r="M233" s="267"/>
      <c r="N233" s="267"/>
      <c r="O233" s="267"/>
      <c r="P233" s="267"/>
      <c r="Q233" s="267"/>
    </row>
    <row r="234" spans="3:17" x14ac:dyDescent="0.2">
      <c r="C234" s="267"/>
      <c r="D234" s="267"/>
      <c r="E234" s="267"/>
      <c r="F234" s="267"/>
      <c r="G234" s="267"/>
      <c r="H234" s="267"/>
      <c r="I234" s="267"/>
      <c r="J234" s="267"/>
      <c r="K234" s="267"/>
      <c r="L234" s="267"/>
      <c r="M234" s="267"/>
      <c r="N234" s="267"/>
      <c r="O234" s="267"/>
      <c r="P234" s="267"/>
      <c r="Q234" s="267"/>
    </row>
    <row r="235" spans="3:17" x14ac:dyDescent="0.2">
      <c r="C235" s="267"/>
      <c r="D235" s="267"/>
      <c r="E235" s="267"/>
      <c r="F235" s="267"/>
      <c r="G235" s="267"/>
      <c r="H235" s="267"/>
      <c r="I235" s="267"/>
      <c r="J235" s="267"/>
      <c r="K235" s="267"/>
      <c r="L235" s="267"/>
      <c r="M235" s="267"/>
      <c r="N235" s="267"/>
      <c r="O235" s="267"/>
      <c r="P235" s="267"/>
      <c r="Q235" s="267"/>
    </row>
    <row r="236" spans="3:17" x14ac:dyDescent="0.2">
      <c r="C236" s="267"/>
      <c r="D236" s="267"/>
      <c r="E236" s="267"/>
      <c r="F236" s="267"/>
      <c r="G236" s="267"/>
      <c r="H236" s="267"/>
      <c r="I236" s="267"/>
      <c r="J236" s="267"/>
      <c r="K236" s="267"/>
      <c r="L236" s="267"/>
      <c r="M236" s="267"/>
      <c r="N236" s="267"/>
      <c r="O236" s="267"/>
      <c r="P236" s="267"/>
      <c r="Q236" s="267"/>
    </row>
    <row r="237" spans="3:17" x14ac:dyDescent="0.2">
      <c r="C237" s="267"/>
      <c r="D237" s="267"/>
      <c r="E237" s="267"/>
      <c r="F237" s="267"/>
      <c r="G237" s="267"/>
      <c r="H237" s="267"/>
      <c r="I237" s="267"/>
      <c r="J237" s="267"/>
      <c r="K237" s="267"/>
      <c r="L237" s="267"/>
      <c r="M237" s="267"/>
      <c r="N237" s="267"/>
      <c r="O237" s="267"/>
      <c r="P237" s="267"/>
      <c r="Q237" s="267"/>
    </row>
    <row r="238" spans="3:17" x14ac:dyDescent="0.2">
      <c r="C238" s="267"/>
      <c r="D238" s="267"/>
      <c r="E238" s="267"/>
      <c r="F238" s="267"/>
      <c r="G238" s="267"/>
      <c r="H238" s="267"/>
      <c r="I238" s="267"/>
      <c r="J238" s="267"/>
      <c r="K238" s="267"/>
      <c r="L238" s="267"/>
      <c r="M238" s="267"/>
      <c r="N238" s="267"/>
      <c r="O238" s="267"/>
      <c r="P238" s="267"/>
      <c r="Q238" s="267"/>
    </row>
    <row r="239" spans="3:17" x14ac:dyDescent="0.2">
      <c r="C239" s="267"/>
      <c r="D239" s="267"/>
      <c r="E239" s="267"/>
      <c r="F239" s="267"/>
      <c r="G239" s="267"/>
      <c r="H239" s="267"/>
      <c r="I239" s="267"/>
      <c r="J239" s="267"/>
      <c r="K239" s="267"/>
      <c r="L239" s="267"/>
      <c r="M239" s="267"/>
      <c r="N239" s="267"/>
      <c r="O239" s="267"/>
      <c r="P239" s="267"/>
      <c r="Q239" s="267"/>
    </row>
    <row r="240" spans="3:17" x14ac:dyDescent="0.2">
      <c r="C240" s="267"/>
      <c r="D240" s="267"/>
      <c r="E240" s="267"/>
      <c r="F240" s="267"/>
      <c r="G240" s="267"/>
      <c r="H240" s="267"/>
      <c r="I240" s="267"/>
      <c r="J240" s="267"/>
      <c r="K240" s="267"/>
      <c r="L240" s="267"/>
      <c r="M240" s="267"/>
      <c r="N240" s="267"/>
      <c r="O240" s="267"/>
      <c r="P240" s="267"/>
      <c r="Q240" s="267"/>
    </row>
    <row r="241" spans="3:17" x14ac:dyDescent="0.2">
      <c r="C241" s="267"/>
      <c r="D241" s="267"/>
      <c r="E241" s="267"/>
      <c r="F241" s="267"/>
      <c r="G241" s="267"/>
      <c r="H241" s="267"/>
      <c r="I241" s="267"/>
      <c r="J241" s="267"/>
      <c r="K241" s="267"/>
      <c r="L241" s="267"/>
      <c r="M241" s="267"/>
      <c r="N241" s="267"/>
      <c r="O241" s="267"/>
      <c r="P241" s="267"/>
      <c r="Q241" s="267"/>
    </row>
    <row r="242" spans="3:17" x14ac:dyDescent="0.2">
      <c r="C242" s="267"/>
      <c r="D242" s="267"/>
      <c r="E242" s="267"/>
      <c r="F242" s="267"/>
      <c r="G242" s="267"/>
      <c r="H242" s="267"/>
      <c r="I242" s="267"/>
      <c r="J242" s="267"/>
      <c r="K242" s="267"/>
      <c r="L242" s="267"/>
      <c r="M242" s="267"/>
      <c r="N242" s="267"/>
      <c r="O242" s="267"/>
      <c r="P242" s="267"/>
      <c r="Q242" s="267"/>
    </row>
    <row r="243" spans="3:17" x14ac:dyDescent="0.2">
      <c r="C243" s="267"/>
      <c r="D243" s="267"/>
      <c r="E243" s="267"/>
      <c r="F243" s="267"/>
      <c r="G243" s="267"/>
      <c r="H243" s="267"/>
      <c r="I243" s="267"/>
      <c r="J243" s="267"/>
      <c r="K243" s="267"/>
      <c r="L243" s="267"/>
      <c r="M243" s="267"/>
      <c r="N243" s="267"/>
      <c r="O243" s="267"/>
      <c r="P243" s="267"/>
      <c r="Q243" s="267"/>
    </row>
    <row r="244" spans="3:17" x14ac:dyDescent="0.2">
      <c r="C244" s="267"/>
      <c r="D244" s="267"/>
      <c r="E244" s="267"/>
      <c r="F244" s="267"/>
      <c r="G244" s="267"/>
      <c r="H244" s="267"/>
      <c r="I244" s="267"/>
      <c r="J244" s="267"/>
      <c r="K244" s="267"/>
      <c r="L244" s="267"/>
      <c r="M244" s="267"/>
      <c r="N244" s="267"/>
      <c r="O244" s="267"/>
      <c r="P244" s="267"/>
      <c r="Q244" s="267"/>
    </row>
    <row r="245" spans="3:17" x14ac:dyDescent="0.2">
      <c r="C245" s="267"/>
      <c r="D245" s="267"/>
      <c r="E245" s="267"/>
      <c r="F245" s="267"/>
      <c r="G245" s="267"/>
      <c r="H245" s="267"/>
      <c r="I245" s="267"/>
      <c r="J245" s="267"/>
      <c r="K245" s="267"/>
      <c r="L245" s="267"/>
      <c r="M245" s="267"/>
      <c r="N245" s="267"/>
      <c r="O245" s="267"/>
      <c r="P245" s="267"/>
      <c r="Q245" s="267"/>
    </row>
    <row r="246" spans="3:17" x14ac:dyDescent="0.2">
      <c r="C246" s="267"/>
      <c r="D246" s="267"/>
      <c r="E246" s="267"/>
      <c r="F246" s="267"/>
      <c r="G246" s="267"/>
      <c r="H246" s="267"/>
      <c r="I246" s="267"/>
      <c r="J246" s="267"/>
      <c r="K246" s="267"/>
      <c r="L246" s="267"/>
      <c r="M246" s="267"/>
      <c r="N246" s="267"/>
      <c r="O246" s="267"/>
      <c r="P246" s="267"/>
      <c r="Q246" s="267"/>
    </row>
    <row r="247" spans="3:17" x14ac:dyDescent="0.2">
      <c r="C247" s="267"/>
      <c r="D247" s="267"/>
      <c r="E247" s="267"/>
      <c r="F247" s="267"/>
      <c r="G247" s="267"/>
      <c r="H247" s="267"/>
      <c r="I247" s="267"/>
      <c r="J247" s="267"/>
      <c r="K247" s="267"/>
      <c r="L247" s="267"/>
      <c r="M247" s="267"/>
      <c r="N247" s="267"/>
      <c r="O247" s="267"/>
      <c r="P247" s="267"/>
      <c r="Q247" s="267"/>
    </row>
    <row r="248" spans="3:17" x14ac:dyDescent="0.2">
      <c r="C248" s="267"/>
      <c r="D248" s="267"/>
      <c r="E248" s="267"/>
      <c r="F248" s="267"/>
      <c r="G248" s="267"/>
      <c r="H248" s="267"/>
      <c r="I248" s="267"/>
      <c r="J248" s="267"/>
      <c r="K248" s="267"/>
      <c r="L248" s="267"/>
      <c r="M248" s="267"/>
      <c r="N248" s="267"/>
      <c r="O248" s="267"/>
      <c r="P248" s="267"/>
      <c r="Q248" s="267"/>
    </row>
    <row r="249" spans="3:17" x14ac:dyDescent="0.2">
      <c r="C249" s="267"/>
      <c r="D249" s="267"/>
      <c r="E249" s="267"/>
      <c r="F249" s="267"/>
      <c r="G249" s="267"/>
      <c r="H249" s="267"/>
      <c r="I249" s="267"/>
      <c r="J249" s="267"/>
      <c r="K249" s="267"/>
      <c r="L249" s="267"/>
      <c r="M249" s="267"/>
      <c r="N249" s="267"/>
      <c r="O249" s="267"/>
      <c r="P249" s="267"/>
      <c r="Q249" s="267"/>
    </row>
    <row r="250" spans="3:17" x14ac:dyDescent="0.2">
      <c r="C250" s="267"/>
      <c r="D250" s="267"/>
      <c r="E250" s="267"/>
      <c r="F250" s="267"/>
      <c r="G250" s="267"/>
      <c r="H250" s="267"/>
      <c r="I250" s="267"/>
      <c r="J250" s="267"/>
      <c r="K250" s="267"/>
      <c r="L250" s="267"/>
      <c r="M250" s="267"/>
      <c r="N250" s="267"/>
      <c r="O250" s="267"/>
      <c r="P250" s="267"/>
      <c r="Q250" s="267"/>
    </row>
    <row r="251" spans="3:17" x14ac:dyDescent="0.2">
      <c r="C251" s="267"/>
      <c r="D251" s="267"/>
      <c r="E251" s="267"/>
      <c r="F251" s="267"/>
      <c r="G251" s="267"/>
      <c r="H251" s="267"/>
      <c r="I251" s="267"/>
      <c r="J251" s="267"/>
      <c r="K251" s="267"/>
      <c r="L251" s="267"/>
      <c r="M251" s="267"/>
      <c r="N251" s="267"/>
      <c r="O251" s="267"/>
      <c r="P251" s="267"/>
      <c r="Q251" s="267"/>
    </row>
    <row r="252" spans="3:17" x14ac:dyDescent="0.2">
      <c r="C252" s="267"/>
      <c r="D252" s="267"/>
      <c r="E252" s="267"/>
      <c r="F252" s="267"/>
      <c r="G252" s="267"/>
      <c r="H252" s="267"/>
      <c r="I252" s="267"/>
      <c r="J252" s="267"/>
      <c r="K252" s="267"/>
      <c r="L252" s="267"/>
      <c r="M252" s="267"/>
      <c r="N252" s="267"/>
      <c r="O252" s="267"/>
      <c r="P252" s="267"/>
      <c r="Q252" s="267"/>
    </row>
    <row r="253" spans="3:17" x14ac:dyDescent="0.2">
      <c r="C253" s="267"/>
      <c r="D253" s="267"/>
      <c r="E253" s="267"/>
      <c r="F253" s="267"/>
      <c r="G253" s="267"/>
      <c r="H253" s="267"/>
      <c r="I253" s="267"/>
      <c r="J253" s="267"/>
      <c r="K253" s="267"/>
      <c r="L253" s="267"/>
      <c r="M253" s="267"/>
      <c r="N253" s="267"/>
      <c r="O253" s="267"/>
      <c r="P253" s="267"/>
      <c r="Q253" s="267"/>
    </row>
    <row r="254" spans="3:17" x14ac:dyDescent="0.2">
      <c r="C254" s="267"/>
      <c r="D254" s="267"/>
      <c r="E254" s="267"/>
      <c r="F254" s="267"/>
      <c r="G254" s="267"/>
      <c r="H254" s="267"/>
      <c r="I254" s="267"/>
      <c r="J254" s="267"/>
      <c r="K254" s="267"/>
      <c r="L254" s="267"/>
      <c r="M254" s="267"/>
      <c r="N254" s="267"/>
      <c r="O254" s="267"/>
      <c r="P254" s="267"/>
      <c r="Q254" s="267"/>
    </row>
    <row r="255" spans="3:17" x14ac:dyDescent="0.2">
      <c r="C255" s="267"/>
      <c r="D255" s="267"/>
      <c r="E255" s="267"/>
      <c r="F255" s="267"/>
      <c r="G255" s="267"/>
      <c r="H255" s="267"/>
      <c r="I255" s="267"/>
      <c r="J255" s="267"/>
      <c r="K255" s="267"/>
      <c r="L255" s="267"/>
      <c r="M255" s="267"/>
      <c r="N255" s="267"/>
      <c r="O255" s="267"/>
      <c r="P255" s="267"/>
      <c r="Q255" s="267"/>
    </row>
    <row r="256" spans="3:17" x14ac:dyDescent="0.2">
      <c r="C256" s="267"/>
      <c r="D256" s="267"/>
      <c r="E256" s="267"/>
      <c r="F256" s="267"/>
      <c r="G256" s="267"/>
      <c r="H256" s="267"/>
      <c r="I256" s="267"/>
      <c r="J256" s="267"/>
      <c r="K256" s="267"/>
      <c r="L256" s="267"/>
      <c r="M256" s="267"/>
      <c r="N256" s="267"/>
      <c r="O256" s="267"/>
      <c r="P256" s="267"/>
      <c r="Q256" s="267"/>
    </row>
    <row r="257" spans="3:17" x14ac:dyDescent="0.2">
      <c r="C257" s="267"/>
      <c r="D257" s="267"/>
      <c r="E257" s="267"/>
      <c r="F257" s="267"/>
      <c r="G257" s="267"/>
      <c r="H257" s="267"/>
      <c r="I257" s="267"/>
      <c r="J257" s="267"/>
      <c r="K257" s="267"/>
      <c r="L257" s="267"/>
      <c r="M257" s="267"/>
      <c r="N257" s="267"/>
      <c r="O257" s="267"/>
      <c r="P257" s="267"/>
      <c r="Q257" s="267"/>
    </row>
    <row r="258" spans="3:17" x14ac:dyDescent="0.2">
      <c r="C258" s="267"/>
      <c r="D258" s="267"/>
      <c r="E258" s="267"/>
      <c r="F258" s="267"/>
      <c r="G258" s="267"/>
      <c r="H258" s="267"/>
      <c r="I258" s="267"/>
      <c r="J258" s="267"/>
      <c r="K258" s="267"/>
      <c r="L258" s="267"/>
      <c r="M258" s="267"/>
      <c r="N258" s="267"/>
      <c r="O258" s="267"/>
      <c r="P258" s="267"/>
      <c r="Q258" s="267"/>
    </row>
    <row r="259" spans="3:17" x14ac:dyDescent="0.2">
      <c r="C259" s="267"/>
      <c r="D259" s="267"/>
      <c r="E259" s="267"/>
      <c r="F259" s="267"/>
      <c r="G259" s="267"/>
      <c r="H259" s="267"/>
      <c r="I259" s="267"/>
      <c r="J259" s="267"/>
      <c r="K259" s="267"/>
      <c r="L259" s="267"/>
      <c r="M259" s="267"/>
      <c r="N259" s="267"/>
      <c r="O259" s="267"/>
      <c r="P259" s="267"/>
      <c r="Q259" s="267"/>
    </row>
    <row r="260" spans="3:17" x14ac:dyDescent="0.2">
      <c r="C260" s="267"/>
      <c r="D260" s="267"/>
      <c r="E260" s="267"/>
      <c r="F260" s="267"/>
      <c r="G260" s="267"/>
      <c r="H260" s="267"/>
      <c r="I260" s="267"/>
      <c r="J260" s="267"/>
      <c r="K260" s="267"/>
      <c r="L260" s="267"/>
      <c r="M260" s="267"/>
      <c r="N260" s="267"/>
      <c r="O260" s="267"/>
      <c r="P260" s="267"/>
      <c r="Q260" s="267"/>
    </row>
    <row r="261" spans="3:17" x14ac:dyDescent="0.2">
      <c r="C261" s="267"/>
      <c r="D261" s="267"/>
      <c r="E261" s="267"/>
      <c r="F261" s="267"/>
      <c r="G261" s="267"/>
      <c r="H261" s="267"/>
      <c r="I261" s="267"/>
      <c r="J261" s="267"/>
      <c r="K261" s="267"/>
      <c r="L261" s="267"/>
      <c r="M261" s="267"/>
      <c r="N261" s="267"/>
      <c r="O261" s="267"/>
      <c r="P261" s="267"/>
      <c r="Q261" s="267"/>
    </row>
    <row r="262" spans="3:17" x14ac:dyDescent="0.2">
      <c r="C262" s="267"/>
      <c r="D262" s="267"/>
      <c r="E262" s="267"/>
      <c r="F262" s="267"/>
      <c r="G262" s="267"/>
      <c r="H262" s="267"/>
      <c r="I262" s="267"/>
      <c r="J262" s="267"/>
      <c r="K262" s="267"/>
      <c r="L262" s="267"/>
      <c r="M262" s="267"/>
      <c r="N262" s="267"/>
      <c r="O262" s="267"/>
      <c r="P262" s="267"/>
      <c r="Q262" s="267"/>
    </row>
    <row r="263" spans="3:17" x14ac:dyDescent="0.2">
      <c r="C263" s="267"/>
      <c r="D263" s="267"/>
      <c r="E263" s="267"/>
      <c r="F263" s="267"/>
      <c r="G263" s="267"/>
      <c r="H263" s="267"/>
      <c r="I263" s="267"/>
      <c r="J263" s="267"/>
      <c r="K263" s="267"/>
      <c r="L263" s="267"/>
      <c r="M263" s="267"/>
      <c r="N263" s="267"/>
      <c r="O263" s="267"/>
      <c r="P263" s="267"/>
      <c r="Q263" s="267"/>
    </row>
    <row r="264" spans="3:17" x14ac:dyDescent="0.2">
      <c r="C264" s="267"/>
      <c r="D264" s="267"/>
      <c r="E264" s="267"/>
      <c r="F264" s="267"/>
      <c r="G264" s="267"/>
      <c r="H264" s="267"/>
      <c r="I264" s="267"/>
      <c r="J264" s="267"/>
      <c r="K264" s="267"/>
      <c r="L264" s="267"/>
      <c r="M264" s="267"/>
      <c r="N264" s="267"/>
      <c r="O264" s="267"/>
      <c r="P264" s="267"/>
      <c r="Q264" s="267"/>
    </row>
    <row r="265" spans="3:17" x14ac:dyDescent="0.2">
      <c r="C265" s="267"/>
      <c r="D265" s="267"/>
      <c r="E265" s="267"/>
      <c r="F265" s="267"/>
      <c r="G265" s="267"/>
      <c r="H265" s="267"/>
      <c r="I265" s="267"/>
      <c r="J265" s="267"/>
      <c r="K265" s="267"/>
      <c r="L265" s="267"/>
      <c r="M265" s="267"/>
      <c r="N265" s="267"/>
      <c r="O265" s="267"/>
      <c r="P265" s="267"/>
      <c r="Q265" s="267"/>
    </row>
    <row r="266" spans="3:17" x14ac:dyDescent="0.2">
      <c r="C266" s="267"/>
      <c r="D266" s="267"/>
      <c r="E266" s="267"/>
      <c r="F266" s="267"/>
      <c r="G266" s="267"/>
      <c r="H266" s="267"/>
      <c r="I266" s="267"/>
      <c r="J266" s="267"/>
      <c r="K266" s="267"/>
      <c r="L266" s="267"/>
      <c r="M266" s="267"/>
      <c r="N266" s="267"/>
      <c r="O266" s="267"/>
      <c r="P266" s="267"/>
      <c r="Q266" s="267"/>
    </row>
    <row r="267" spans="3:17" x14ac:dyDescent="0.2">
      <c r="C267" s="267"/>
      <c r="D267" s="267"/>
      <c r="E267" s="267"/>
      <c r="F267" s="267"/>
      <c r="G267" s="267"/>
      <c r="H267" s="267"/>
      <c r="I267" s="267"/>
      <c r="J267" s="267"/>
      <c r="K267" s="267"/>
      <c r="L267" s="267"/>
      <c r="M267" s="267"/>
      <c r="N267" s="267"/>
      <c r="O267" s="267"/>
      <c r="P267" s="267"/>
      <c r="Q267" s="267"/>
    </row>
    <row r="268" spans="3:17" x14ac:dyDescent="0.2">
      <c r="C268" s="267"/>
      <c r="D268" s="267"/>
      <c r="E268" s="267"/>
      <c r="F268" s="267"/>
      <c r="G268" s="267"/>
      <c r="H268" s="267"/>
      <c r="I268" s="267"/>
      <c r="J268" s="267"/>
      <c r="K268" s="267"/>
      <c r="L268" s="267"/>
      <c r="M268" s="267"/>
      <c r="N268" s="267"/>
      <c r="O268" s="267"/>
      <c r="P268" s="267"/>
      <c r="Q268" s="267"/>
    </row>
    <row r="269" spans="3:17" x14ac:dyDescent="0.2">
      <c r="C269" s="267"/>
      <c r="D269" s="267"/>
      <c r="E269" s="267"/>
      <c r="F269" s="267"/>
      <c r="G269" s="267"/>
      <c r="H269" s="267"/>
      <c r="I269" s="267"/>
      <c r="J269" s="267"/>
      <c r="K269" s="267"/>
      <c r="L269" s="267"/>
      <c r="M269" s="267"/>
      <c r="N269" s="267"/>
      <c r="O269" s="267"/>
      <c r="P269" s="267"/>
      <c r="Q269" s="267"/>
    </row>
    <row r="270" spans="3:17" x14ac:dyDescent="0.2">
      <c r="C270" s="267"/>
      <c r="D270" s="267"/>
      <c r="E270" s="267"/>
      <c r="F270" s="267"/>
      <c r="G270" s="267"/>
      <c r="H270" s="267"/>
      <c r="I270" s="267"/>
      <c r="J270" s="267"/>
      <c r="K270" s="267"/>
      <c r="L270" s="267"/>
      <c r="M270" s="267"/>
      <c r="N270" s="267"/>
      <c r="O270" s="267"/>
      <c r="P270" s="267"/>
      <c r="Q270" s="267"/>
    </row>
    <row r="271" spans="3:17" x14ac:dyDescent="0.2">
      <c r="C271" s="267"/>
      <c r="D271" s="267"/>
      <c r="E271" s="267"/>
      <c r="F271" s="267"/>
      <c r="G271" s="267"/>
      <c r="H271" s="267"/>
      <c r="I271" s="267"/>
      <c r="J271" s="267"/>
      <c r="K271" s="267"/>
      <c r="L271" s="267"/>
      <c r="M271" s="267"/>
      <c r="N271" s="267"/>
      <c r="O271" s="267"/>
      <c r="P271" s="267"/>
      <c r="Q271" s="267"/>
    </row>
    <row r="272" spans="3:17" x14ac:dyDescent="0.2">
      <c r="C272" s="267"/>
      <c r="D272" s="267"/>
      <c r="E272" s="267"/>
      <c r="F272" s="267"/>
      <c r="G272" s="267"/>
      <c r="H272" s="267"/>
      <c r="I272" s="267"/>
      <c r="J272" s="267"/>
      <c r="K272" s="267"/>
      <c r="L272" s="267"/>
      <c r="M272" s="267"/>
      <c r="N272" s="267"/>
      <c r="O272" s="267"/>
      <c r="P272" s="267"/>
      <c r="Q272" s="267"/>
    </row>
    <row r="273" spans="3:17" x14ac:dyDescent="0.2">
      <c r="C273" s="267"/>
      <c r="D273" s="267"/>
      <c r="E273" s="267"/>
      <c r="F273" s="267"/>
      <c r="G273" s="267"/>
      <c r="H273" s="267"/>
      <c r="I273" s="267"/>
      <c r="J273" s="267"/>
      <c r="K273" s="267"/>
      <c r="L273" s="267"/>
      <c r="M273" s="267"/>
      <c r="N273" s="267"/>
      <c r="O273" s="267"/>
      <c r="P273" s="267"/>
      <c r="Q273" s="267"/>
    </row>
    <row r="274" spans="3:17" x14ac:dyDescent="0.2">
      <c r="C274" s="267"/>
      <c r="D274" s="267"/>
      <c r="E274" s="267"/>
      <c r="F274" s="267"/>
      <c r="G274" s="267"/>
      <c r="H274" s="267"/>
      <c r="I274" s="267"/>
      <c r="J274" s="267"/>
      <c r="K274" s="267"/>
      <c r="L274" s="267"/>
      <c r="M274" s="267"/>
      <c r="N274" s="267"/>
      <c r="O274" s="267"/>
      <c r="P274" s="267"/>
      <c r="Q274" s="267"/>
    </row>
    <row r="275" spans="3:17" x14ac:dyDescent="0.2">
      <c r="C275" s="267"/>
      <c r="D275" s="267"/>
      <c r="E275" s="267"/>
      <c r="F275" s="267"/>
      <c r="G275" s="267"/>
      <c r="H275" s="267"/>
      <c r="I275" s="267"/>
      <c r="J275" s="267"/>
      <c r="K275" s="267"/>
      <c r="L275" s="267"/>
      <c r="M275" s="267"/>
      <c r="N275" s="267"/>
      <c r="O275" s="267"/>
      <c r="P275" s="267"/>
      <c r="Q275" s="267"/>
    </row>
    <row r="276" spans="3:17" x14ac:dyDescent="0.2">
      <c r="C276" s="267"/>
      <c r="D276" s="267"/>
      <c r="E276" s="267"/>
      <c r="F276" s="267"/>
      <c r="G276" s="267"/>
      <c r="H276" s="267"/>
      <c r="I276" s="267"/>
      <c r="J276" s="267"/>
      <c r="K276" s="267"/>
      <c r="L276" s="267"/>
      <c r="M276" s="267"/>
      <c r="N276" s="267"/>
      <c r="O276" s="267"/>
      <c r="P276" s="267"/>
      <c r="Q276" s="267"/>
    </row>
    <row r="277" spans="3:17" x14ac:dyDescent="0.2">
      <c r="C277" s="267"/>
      <c r="D277" s="267"/>
      <c r="E277" s="267"/>
      <c r="F277" s="267"/>
      <c r="G277" s="267"/>
      <c r="H277" s="267"/>
      <c r="I277" s="267"/>
      <c r="J277" s="267"/>
      <c r="K277" s="267"/>
      <c r="L277" s="267"/>
      <c r="M277" s="267"/>
      <c r="N277" s="267"/>
      <c r="O277" s="267"/>
      <c r="P277" s="267"/>
      <c r="Q277" s="267"/>
    </row>
    <row r="278" spans="3:17" x14ac:dyDescent="0.2">
      <c r="C278" s="267"/>
      <c r="D278" s="267"/>
      <c r="E278" s="267"/>
      <c r="F278" s="267"/>
      <c r="G278" s="267"/>
      <c r="H278" s="267"/>
      <c r="I278" s="267"/>
      <c r="J278" s="267"/>
      <c r="K278" s="267"/>
      <c r="L278" s="267"/>
      <c r="M278" s="267"/>
      <c r="N278" s="267"/>
      <c r="O278" s="267"/>
      <c r="P278" s="267"/>
      <c r="Q278" s="267"/>
    </row>
    <row r="279" spans="3:17" x14ac:dyDescent="0.2">
      <c r="C279" s="267"/>
      <c r="D279" s="267"/>
      <c r="E279" s="267"/>
      <c r="F279" s="267"/>
      <c r="G279" s="267"/>
      <c r="H279" s="267"/>
      <c r="I279" s="267"/>
      <c r="J279" s="267"/>
      <c r="K279" s="267"/>
      <c r="L279" s="267"/>
      <c r="M279" s="267"/>
      <c r="N279" s="267"/>
      <c r="O279" s="267"/>
      <c r="P279" s="267"/>
      <c r="Q279" s="267"/>
    </row>
    <row r="280" spans="3:17" x14ac:dyDescent="0.2">
      <c r="C280" s="267"/>
      <c r="D280" s="267"/>
      <c r="E280" s="267"/>
      <c r="F280" s="267"/>
      <c r="G280" s="267"/>
      <c r="H280" s="267"/>
      <c r="I280" s="267"/>
      <c r="J280" s="267"/>
      <c r="K280" s="267"/>
      <c r="L280" s="267"/>
      <c r="M280" s="267"/>
      <c r="N280" s="267"/>
      <c r="O280" s="267"/>
      <c r="P280" s="267"/>
      <c r="Q280" s="267"/>
    </row>
    <row r="281" spans="3:17" x14ac:dyDescent="0.2">
      <c r="C281" s="267"/>
      <c r="D281" s="267"/>
      <c r="E281" s="267"/>
      <c r="F281" s="267"/>
      <c r="G281" s="267"/>
      <c r="H281" s="267"/>
      <c r="I281" s="267"/>
      <c r="J281" s="267"/>
      <c r="K281" s="267"/>
      <c r="L281" s="267"/>
      <c r="M281" s="267"/>
      <c r="N281" s="267"/>
      <c r="O281" s="267"/>
      <c r="P281" s="267"/>
      <c r="Q281" s="267"/>
    </row>
    <row r="282" spans="3:17" x14ac:dyDescent="0.2">
      <c r="C282" s="267"/>
      <c r="D282" s="267"/>
      <c r="E282" s="267"/>
      <c r="F282" s="267"/>
      <c r="G282" s="267"/>
      <c r="H282" s="267"/>
      <c r="I282" s="267"/>
      <c r="J282" s="267"/>
      <c r="K282" s="267"/>
      <c r="L282" s="267"/>
      <c r="M282" s="267"/>
      <c r="N282" s="267"/>
      <c r="O282" s="267"/>
      <c r="P282" s="267"/>
      <c r="Q282" s="267"/>
    </row>
    <row r="283" spans="3:17" x14ac:dyDescent="0.2">
      <c r="C283" s="267"/>
      <c r="D283" s="267"/>
      <c r="E283" s="267"/>
      <c r="F283" s="267"/>
      <c r="G283" s="267"/>
      <c r="H283" s="267"/>
      <c r="I283" s="267"/>
      <c r="J283" s="267"/>
      <c r="K283" s="267"/>
      <c r="L283" s="267"/>
      <c r="M283" s="267"/>
      <c r="N283" s="267"/>
      <c r="O283" s="267"/>
      <c r="P283" s="267"/>
      <c r="Q283" s="267"/>
    </row>
    <row r="284" spans="3:17" x14ac:dyDescent="0.2">
      <c r="C284" s="267"/>
      <c r="D284" s="267"/>
      <c r="E284" s="267"/>
      <c r="F284" s="267"/>
      <c r="G284" s="267"/>
      <c r="H284" s="267"/>
      <c r="I284" s="267"/>
      <c r="J284" s="267"/>
      <c r="K284" s="267"/>
      <c r="L284" s="267"/>
      <c r="M284" s="267"/>
      <c r="N284" s="267"/>
      <c r="O284" s="267"/>
      <c r="P284" s="267"/>
      <c r="Q284" s="267"/>
    </row>
    <row r="285" spans="3:17" x14ac:dyDescent="0.2">
      <c r="C285" s="267"/>
      <c r="D285" s="267"/>
      <c r="E285" s="267"/>
      <c r="F285" s="267"/>
      <c r="G285" s="267"/>
      <c r="H285" s="267"/>
      <c r="I285" s="267"/>
      <c r="J285" s="267"/>
      <c r="K285" s="267"/>
      <c r="L285" s="267"/>
      <c r="M285" s="267"/>
      <c r="N285" s="267"/>
      <c r="O285" s="267"/>
      <c r="P285" s="267"/>
      <c r="Q285" s="267"/>
    </row>
    <row r="286" spans="3:17" x14ac:dyDescent="0.2">
      <c r="C286" s="267"/>
      <c r="D286" s="267"/>
      <c r="E286" s="267"/>
      <c r="F286" s="267"/>
      <c r="G286" s="267"/>
      <c r="H286" s="267"/>
      <c r="I286" s="267"/>
      <c r="J286" s="267"/>
      <c r="K286" s="267"/>
      <c r="L286" s="267"/>
      <c r="M286" s="267"/>
      <c r="N286" s="267"/>
      <c r="O286" s="267"/>
      <c r="P286" s="267"/>
      <c r="Q286" s="267"/>
    </row>
    <row r="287" spans="3:17" x14ac:dyDescent="0.2">
      <c r="C287" s="267"/>
      <c r="D287" s="267"/>
      <c r="E287" s="267"/>
      <c r="F287" s="267"/>
      <c r="G287" s="267"/>
      <c r="H287" s="267"/>
      <c r="I287" s="267"/>
      <c r="J287" s="267"/>
      <c r="K287" s="267"/>
      <c r="L287" s="267"/>
      <c r="M287" s="267"/>
      <c r="N287" s="267"/>
      <c r="O287" s="267"/>
      <c r="P287" s="267"/>
      <c r="Q287" s="267"/>
    </row>
    <row r="288" spans="3:17" x14ac:dyDescent="0.2">
      <c r="C288" s="267"/>
      <c r="D288" s="267"/>
      <c r="E288" s="267"/>
      <c r="F288" s="267"/>
      <c r="G288" s="267"/>
      <c r="H288" s="267"/>
      <c r="I288" s="267"/>
      <c r="J288" s="267"/>
      <c r="K288" s="267"/>
      <c r="L288" s="267"/>
      <c r="M288" s="267"/>
      <c r="N288" s="267"/>
      <c r="O288" s="267"/>
      <c r="P288" s="267"/>
      <c r="Q288" s="267"/>
    </row>
    <row r="289" spans="3:17" x14ac:dyDescent="0.2">
      <c r="C289" s="267"/>
      <c r="D289" s="267"/>
      <c r="E289" s="267"/>
      <c r="F289" s="267"/>
      <c r="G289" s="267"/>
      <c r="H289" s="267"/>
      <c r="I289" s="267"/>
      <c r="J289" s="267"/>
      <c r="K289" s="267"/>
      <c r="L289" s="267"/>
      <c r="M289" s="267"/>
      <c r="N289" s="267"/>
      <c r="O289" s="267"/>
      <c r="P289" s="267"/>
      <c r="Q289" s="267"/>
    </row>
    <row r="290" spans="3:17" x14ac:dyDescent="0.2">
      <c r="C290" s="267"/>
      <c r="D290" s="267"/>
      <c r="E290" s="267"/>
      <c r="F290" s="267"/>
      <c r="G290" s="267"/>
      <c r="H290" s="267"/>
      <c r="I290" s="267"/>
      <c r="J290" s="267"/>
      <c r="K290" s="267"/>
      <c r="L290" s="267"/>
      <c r="M290" s="267"/>
      <c r="N290" s="267"/>
      <c r="O290" s="267"/>
      <c r="P290" s="267"/>
      <c r="Q290" s="267"/>
    </row>
    <row r="291" spans="3:17" x14ac:dyDescent="0.2">
      <c r="C291" s="267"/>
      <c r="D291" s="267"/>
      <c r="E291" s="267"/>
      <c r="F291" s="267"/>
      <c r="G291" s="267"/>
      <c r="H291" s="267"/>
      <c r="I291" s="267"/>
      <c r="J291" s="267"/>
      <c r="K291" s="267"/>
      <c r="L291" s="267"/>
      <c r="M291" s="267"/>
      <c r="N291" s="267"/>
      <c r="O291" s="267"/>
      <c r="P291" s="267"/>
      <c r="Q291" s="267"/>
    </row>
    <row r="292" spans="3:17" x14ac:dyDescent="0.2">
      <c r="C292" s="267"/>
      <c r="D292" s="267"/>
      <c r="E292" s="267"/>
      <c r="F292" s="267"/>
      <c r="G292" s="267"/>
      <c r="H292" s="267"/>
      <c r="I292" s="267"/>
      <c r="J292" s="267"/>
      <c r="K292" s="267"/>
      <c r="L292" s="267"/>
      <c r="M292" s="267"/>
      <c r="N292" s="267"/>
      <c r="O292" s="267"/>
      <c r="P292" s="267"/>
      <c r="Q292" s="267"/>
    </row>
  </sheetData>
  <sheetProtection algorithmName="SHA-512" hashValue="JkijEcGon+HMYcx2r+A6ht0OGttYrNdQ6nZshfvVsrnmdolBS6QalLoGfvRY9/VjjmX6lM1JSAkDhxvJh5gWMQ==" saltValue="oDdTn/XpR6ZOv1yM0t3MmQ==" spinCount="100000" sheet="1" scenarios="1" formatCells="0" formatColumns="0" formatRows="0" insertRows="0" insertHyperlinks="0" deleteColumns="0" deleteRows="0" sort="0" autoFilter="0" pivotTables="0"/>
  <protectedRanges>
    <protectedRange sqref="A34:Q42" name="Rango2"/>
    <protectedRange algorithmName="SHA-512" hashValue="LQTcT6fD51wsQ/nw20xLymzGvmhPgdE6r861djhabOCHpXFtPi8gknTX7uvR4byO8a/waw0mEcFll8Eba2zX6Q==" saltValue="k4x5G020KooqvaVSmw3vyA==" spinCount="100000" sqref="B30" name="Rango1"/>
  </protectedRanges>
  <dataConsolidate/>
  <mergeCells count="41">
    <mergeCell ref="R17:R27"/>
    <mergeCell ref="B28:G28"/>
    <mergeCell ref="N28:P28"/>
    <mergeCell ref="B30:P30"/>
    <mergeCell ref="B32:P33"/>
    <mergeCell ref="J13:J15"/>
    <mergeCell ref="K13:K15"/>
    <mergeCell ref="L13:L15"/>
    <mergeCell ref="M13:M15"/>
    <mergeCell ref="N13:P13"/>
    <mergeCell ref="C14:C15"/>
    <mergeCell ref="D14:D15"/>
    <mergeCell ref="N14:P14"/>
    <mergeCell ref="B13:B15"/>
    <mergeCell ref="C13:D13"/>
    <mergeCell ref="F13:F15"/>
    <mergeCell ref="G13:G15"/>
    <mergeCell ref="H13:H15"/>
    <mergeCell ref="I13:I15"/>
    <mergeCell ref="B10:C10"/>
    <mergeCell ref="D10:E10"/>
    <mergeCell ref="H10:I10"/>
    <mergeCell ref="J10:K10"/>
    <mergeCell ref="M10:P10"/>
    <mergeCell ref="B12:P12"/>
    <mergeCell ref="B8:C8"/>
    <mergeCell ref="D8:E8"/>
    <mergeCell ref="H8:I8"/>
    <mergeCell ref="J8:K8"/>
    <mergeCell ref="M8:P8"/>
    <mergeCell ref="B9:C9"/>
    <mergeCell ref="D9:E9"/>
    <mergeCell ref="H9:I9"/>
    <mergeCell ref="J9:K9"/>
    <mergeCell ref="M9:P9"/>
    <mergeCell ref="B2:P3"/>
    <mergeCell ref="K5:P5"/>
    <mergeCell ref="B7:E7"/>
    <mergeCell ref="F7:G7"/>
    <mergeCell ref="H7:K7"/>
    <mergeCell ref="L7:P7"/>
  </mergeCells>
  <hyperlinks>
    <hyperlink ref="M9" r:id="rId1"/>
  </hyperlinks>
  <printOptions horizontalCentered="1"/>
  <pageMargins left="0.19685039370078741" right="0.19685039370078741" top="0.19685039370078741" bottom="0" header="0" footer="0"/>
  <pageSetup scale="36" fitToHeight="0" orientation="landscape" r:id="rId2"/>
  <headerFooter alignWithMargins="0">
    <oddHeader>&amp;R
&amp;"Arial,Cursiva"&amp;16&amp;U&amp;K00-048Reporte de consulta interna de la Dirección de Tesorería, queda estrictamente prohibido su uso para cualquier otro fin.</oddHeader>
    <oddFooter>&amp;C&amp;16Página &amp;P de &amp;N&amp;R&amp;16G063 F 31 01</oddFooter>
  </headerFooter>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'C:\CONTABILIDAD\2021\ART 36\ARTICULO  36 CUARTO TRIMESTRE\EJER Y DES GASTO\[2. Anexo C. Destino del Gasto (SRFT) 4T2021.xlsx]Hoja1'!#REF!</xm:f>
          </x14:formula1>
          <xm:sqref>D8:E8</xm:sqref>
        </x14:dataValidation>
        <x14:dataValidation type="list" allowBlank="1" showInputMessage="1" showErrorMessage="1">
          <x14:formula1>
            <xm:f>'C:\CONTABILIDAD\2021\ART 36\ARTICULO  36 CUARTO TRIMESTRE\EJER Y DES GASTO\[2. Anexo C. Destino del Gasto (SRFT) 4T2021.xlsx]Hoja1'!#REF!</xm:f>
          </x14:formula1>
          <xm:sqref>G8</xm:sqref>
        </x14:dataValidation>
        <x14:dataValidation type="list" allowBlank="1" showInputMessage="1" showErrorMessage="1">
          <x14:formula1>
            <xm:f>'C:\CONTABILIDAD\2021\ART 36\ARTICULO  36 CUARTO TRIMESTRE\EJER Y DES GASTO\[2. Anexo C. Destino del Gasto (SRFT) 4T2021.xlsx]Hoja1'!#REF!</xm:f>
          </x14:formula1>
          <xm:sqref>J8:K8</xm:sqref>
        </x14:dataValidation>
        <x14:dataValidation type="list" allowBlank="1" showInputMessage="1" showErrorMessage="1">
          <x14:formula1>
            <xm:f>'C:\CONTABILIDAD\2021\ART 36\ARTICULO  36 CUARTO TRIMESTRE\EJER Y DES GASTO\[2. Anexo C. Destino del Gasto (SRFT) 4T2021.xlsx]Hoja1'!#REF!</xm:f>
          </x14:formula1>
          <xm:sqref>G9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pageSetUpPr fitToPage="1"/>
  </sheetPr>
  <dimension ref="B2:T292"/>
  <sheetViews>
    <sheetView showGridLines="0" view="pageBreakPreview" zoomScale="60" workbookViewId="0">
      <selection activeCell="A3" sqref="A3:C3"/>
    </sheetView>
  </sheetViews>
  <sheetFormatPr baseColWidth="10" defaultRowHeight="12.75" x14ac:dyDescent="0.2"/>
  <cols>
    <col min="1" max="1" width="2.7109375" style="260" customWidth="1"/>
    <col min="2" max="2" width="8.28515625" style="260" customWidth="1"/>
    <col min="3" max="4" width="27.7109375" style="260" customWidth="1"/>
    <col min="5" max="5" width="41" style="260" customWidth="1"/>
    <col min="6" max="6" width="39.42578125" style="260" customWidth="1"/>
    <col min="7" max="7" width="40.85546875" style="260" customWidth="1"/>
    <col min="8" max="11" width="23.28515625" style="260" customWidth="1"/>
    <col min="12" max="12" width="34.140625" style="260" customWidth="1"/>
    <col min="13" max="13" width="23.28515625" style="260" customWidth="1"/>
    <col min="14" max="16" width="10.42578125" style="260" customWidth="1"/>
    <col min="17" max="17" width="2.7109375" style="260" customWidth="1"/>
    <col min="18" max="18" width="14.140625" style="260" customWidth="1"/>
    <col min="19" max="16384" width="11.42578125" style="260"/>
  </cols>
  <sheetData>
    <row r="2" spans="2:16" ht="80.25" customHeight="1" x14ac:dyDescent="0.2">
      <c r="B2" s="259" t="s">
        <v>224</v>
      </c>
      <c r="C2" s="259"/>
      <c r="D2" s="259"/>
      <c r="E2" s="259"/>
      <c r="F2" s="259"/>
      <c r="G2" s="259"/>
      <c r="H2" s="259"/>
      <c r="I2" s="259"/>
      <c r="J2" s="259"/>
      <c r="K2" s="259"/>
      <c r="L2" s="259"/>
      <c r="M2" s="259"/>
      <c r="N2" s="259"/>
      <c r="O2" s="259"/>
      <c r="P2" s="259"/>
    </row>
    <row r="3" spans="2:16" ht="68.25" customHeight="1" x14ac:dyDescent="0.2">
      <c r="B3" s="259"/>
      <c r="C3" s="259"/>
      <c r="D3" s="259"/>
      <c r="E3" s="259"/>
      <c r="F3" s="259"/>
      <c r="G3" s="259"/>
      <c r="H3" s="259"/>
      <c r="I3" s="259"/>
      <c r="J3" s="259"/>
      <c r="K3" s="259"/>
      <c r="L3" s="259"/>
      <c r="M3" s="259"/>
      <c r="N3" s="259"/>
      <c r="O3" s="259"/>
      <c r="P3" s="259"/>
    </row>
    <row r="4" spans="2:16" ht="5.25" customHeight="1" x14ac:dyDescent="0.4">
      <c r="B4" s="261"/>
      <c r="C4" s="261"/>
      <c r="D4" s="261"/>
      <c r="E4" s="261"/>
      <c r="F4" s="261"/>
      <c r="G4" s="261"/>
      <c r="H4" s="261"/>
      <c r="I4" s="261"/>
      <c r="J4" s="261"/>
      <c r="K4" s="261"/>
      <c r="L4" s="261"/>
      <c r="M4" s="261"/>
      <c r="N4" s="261"/>
      <c r="O4" s="261"/>
      <c r="P4" s="261"/>
    </row>
    <row r="5" spans="2:16" ht="16.5" customHeight="1" x14ac:dyDescent="0.25">
      <c r="K5" s="262" t="s">
        <v>173</v>
      </c>
      <c r="L5" s="262"/>
      <c r="M5" s="262"/>
      <c r="N5" s="262"/>
      <c r="O5" s="262"/>
      <c r="P5" s="262"/>
    </row>
    <row r="6" spans="2:16" ht="7.5" customHeight="1" x14ac:dyDescent="0.25">
      <c r="B6" s="263"/>
      <c r="C6" s="263"/>
      <c r="D6" s="263"/>
      <c r="E6" s="263"/>
      <c r="F6" s="263"/>
      <c r="G6" s="263"/>
      <c r="H6" s="263"/>
      <c r="I6" s="263"/>
      <c r="J6" s="263"/>
      <c r="K6" s="263"/>
      <c r="L6" s="263"/>
    </row>
    <row r="7" spans="2:16" s="267" customFormat="1" ht="27.75" customHeight="1" x14ac:dyDescent="0.2">
      <c r="B7" s="329" t="s">
        <v>174</v>
      </c>
      <c r="C7" s="330"/>
      <c r="D7" s="330"/>
      <c r="E7" s="330"/>
      <c r="F7" s="329" t="s">
        <v>175</v>
      </c>
      <c r="G7" s="331"/>
      <c r="H7" s="329" t="s">
        <v>176</v>
      </c>
      <c r="I7" s="330"/>
      <c r="J7" s="330"/>
      <c r="K7" s="331"/>
      <c r="L7" s="329" t="s">
        <v>177</v>
      </c>
      <c r="M7" s="330"/>
      <c r="N7" s="330"/>
      <c r="O7" s="330"/>
      <c r="P7" s="331"/>
    </row>
    <row r="8" spans="2:16" s="267" customFormat="1" ht="30.75" customHeight="1" x14ac:dyDescent="0.2">
      <c r="B8" s="332" t="s">
        <v>178</v>
      </c>
      <c r="C8" s="333"/>
      <c r="D8" s="334" t="s">
        <v>179</v>
      </c>
      <c r="E8" s="335"/>
      <c r="F8" s="336" t="s">
        <v>180</v>
      </c>
      <c r="G8" s="337">
        <v>2016</v>
      </c>
      <c r="H8" s="338" t="s">
        <v>181</v>
      </c>
      <c r="I8" s="339"/>
      <c r="J8" s="340">
        <v>11</v>
      </c>
      <c r="K8" s="341"/>
      <c r="L8" s="336" t="s">
        <v>182</v>
      </c>
      <c r="M8" s="342" t="s">
        <v>245</v>
      </c>
      <c r="N8" s="343"/>
      <c r="O8" s="343"/>
      <c r="P8" s="344"/>
    </row>
    <row r="9" spans="2:16" ht="41.25" customHeight="1" x14ac:dyDescent="0.2">
      <c r="B9" s="338" t="s">
        <v>184</v>
      </c>
      <c r="C9" s="339"/>
      <c r="D9" s="334" t="s">
        <v>185</v>
      </c>
      <c r="E9" s="335"/>
      <c r="F9" s="336" t="s">
        <v>186</v>
      </c>
      <c r="G9" s="345" t="s">
        <v>226</v>
      </c>
      <c r="H9" s="338" t="s">
        <v>188</v>
      </c>
      <c r="I9" s="339"/>
      <c r="J9" s="340" t="s">
        <v>219</v>
      </c>
      <c r="K9" s="341"/>
      <c r="L9" s="336" t="s">
        <v>190</v>
      </c>
      <c r="M9" s="346" t="s">
        <v>191</v>
      </c>
      <c r="N9" s="340"/>
      <c r="O9" s="340"/>
      <c r="P9" s="341"/>
    </row>
    <row r="10" spans="2:16" ht="38.25" customHeight="1" x14ac:dyDescent="0.2">
      <c r="B10" s="347" t="s">
        <v>192</v>
      </c>
      <c r="C10" s="348"/>
      <c r="D10" s="349">
        <v>44567</v>
      </c>
      <c r="E10" s="350"/>
      <c r="F10" s="351"/>
      <c r="G10" s="352"/>
      <c r="H10" s="338" t="s">
        <v>193</v>
      </c>
      <c r="I10" s="339"/>
      <c r="J10" s="340" t="s">
        <v>220</v>
      </c>
      <c r="K10" s="341"/>
      <c r="L10" s="353" t="s">
        <v>195</v>
      </c>
      <c r="M10" s="354" t="s">
        <v>196</v>
      </c>
      <c r="N10" s="355"/>
      <c r="O10" s="355"/>
      <c r="P10" s="356"/>
    </row>
    <row r="11" spans="2:16" ht="20.25" x14ac:dyDescent="0.3">
      <c r="H11" s="357"/>
      <c r="I11" s="357"/>
    </row>
    <row r="12" spans="2:16" ht="24.75" customHeight="1" x14ac:dyDescent="0.3">
      <c r="B12" s="283" t="s">
        <v>227</v>
      </c>
      <c r="C12" s="284"/>
      <c r="D12" s="284"/>
      <c r="E12" s="284"/>
      <c r="F12" s="284"/>
      <c r="G12" s="284"/>
      <c r="H12" s="284"/>
      <c r="I12" s="284"/>
      <c r="J12" s="284"/>
      <c r="K12" s="284"/>
      <c r="L12" s="284"/>
      <c r="M12" s="284"/>
      <c r="N12" s="284"/>
      <c r="O12" s="284"/>
      <c r="P12" s="285"/>
    </row>
    <row r="13" spans="2:16" ht="22.5" customHeight="1" x14ac:dyDescent="0.3">
      <c r="B13" s="358" t="s">
        <v>198</v>
      </c>
      <c r="C13" s="359" t="s">
        <v>228</v>
      </c>
      <c r="D13" s="360"/>
      <c r="E13" s="361" t="s">
        <v>229</v>
      </c>
      <c r="F13" s="358" t="s">
        <v>230</v>
      </c>
      <c r="G13" s="358" t="s">
        <v>231</v>
      </c>
      <c r="H13" s="358" t="s">
        <v>202</v>
      </c>
      <c r="I13" s="358" t="s">
        <v>203</v>
      </c>
      <c r="J13" s="358" t="s">
        <v>204</v>
      </c>
      <c r="K13" s="358" t="s">
        <v>205</v>
      </c>
      <c r="L13" s="358" t="s">
        <v>206</v>
      </c>
      <c r="M13" s="358" t="s">
        <v>207</v>
      </c>
      <c r="N13" s="284" t="s">
        <v>232</v>
      </c>
      <c r="O13" s="284"/>
      <c r="P13" s="285"/>
    </row>
    <row r="14" spans="2:16" ht="19.5" customHeight="1" x14ac:dyDescent="0.3">
      <c r="B14" s="362"/>
      <c r="C14" s="358" t="s">
        <v>233</v>
      </c>
      <c r="D14" s="358" t="s">
        <v>234</v>
      </c>
      <c r="E14" s="363"/>
      <c r="F14" s="362"/>
      <c r="G14" s="362"/>
      <c r="H14" s="362"/>
      <c r="I14" s="362"/>
      <c r="J14" s="362"/>
      <c r="K14" s="362"/>
      <c r="L14" s="362"/>
      <c r="M14" s="362"/>
      <c r="N14" s="284" t="s">
        <v>235</v>
      </c>
      <c r="O14" s="284"/>
      <c r="P14" s="285"/>
    </row>
    <row r="15" spans="2:16" s="287" customFormat="1" ht="20.25" customHeight="1" x14ac:dyDescent="0.2">
      <c r="B15" s="364"/>
      <c r="C15" s="364"/>
      <c r="D15" s="364"/>
      <c r="E15" s="365"/>
      <c r="F15" s="364"/>
      <c r="G15" s="364"/>
      <c r="H15" s="364"/>
      <c r="I15" s="364"/>
      <c r="J15" s="364"/>
      <c r="K15" s="364"/>
      <c r="L15" s="364"/>
      <c r="M15" s="364"/>
      <c r="N15" s="366" t="s">
        <v>236</v>
      </c>
      <c r="O15" s="286" t="s">
        <v>237</v>
      </c>
      <c r="P15" s="286" t="s">
        <v>238</v>
      </c>
    </row>
    <row r="16" spans="2:16" ht="42.75" customHeight="1" x14ac:dyDescent="0.2">
      <c r="B16" s="367">
        <v>1</v>
      </c>
      <c r="C16" s="368" t="s">
        <v>246</v>
      </c>
      <c r="D16" s="368"/>
      <c r="E16" s="369" t="s">
        <v>220</v>
      </c>
      <c r="F16" s="370" t="s">
        <v>240</v>
      </c>
      <c r="G16" s="371" t="s">
        <v>241</v>
      </c>
      <c r="H16" s="371">
        <v>687855.47</v>
      </c>
      <c r="I16" s="371">
        <v>687855.47</v>
      </c>
      <c r="J16" s="371">
        <v>679131.88</v>
      </c>
      <c r="K16" s="371">
        <v>679131.88</v>
      </c>
      <c r="L16" s="371">
        <v>679131.88</v>
      </c>
      <c r="M16" s="371">
        <v>676131.88</v>
      </c>
      <c r="N16" s="372"/>
      <c r="O16" s="372"/>
      <c r="P16" s="372"/>
    </row>
    <row r="17" spans="2:18" ht="42.75" customHeight="1" x14ac:dyDescent="0.2">
      <c r="B17" s="367">
        <v>2</v>
      </c>
      <c r="C17" s="368"/>
      <c r="D17" s="368"/>
      <c r="E17" s="369"/>
      <c r="F17" s="370"/>
      <c r="G17" s="371"/>
      <c r="H17" s="371"/>
      <c r="I17" s="371"/>
      <c r="J17" s="371"/>
      <c r="K17" s="371"/>
      <c r="L17" s="371"/>
      <c r="M17" s="371"/>
      <c r="N17" s="372"/>
      <c r="O17" s="372"/>
      <c r="P17" s="372"/>
      <c r="R17" s="291"/>
    </row>
    <row r="18" spans="2:18" ht="42.75" customHeight="1" x14ac:dyDescent="0.2">
      <c r="B18" s="367">
        <v>3</v>
      </c>
      <c r="C18" s="368"/>
      <c r="D18" s="368"/>
      <c r="E18" s="369"/>
      <c r="F18" s="370"/>
      <c r="G18" s="371"/>
      <c r="H18" s="371"/>
      <c r="I18" s="371"/>
      <c r="J18" s="371"/>
      <c r="K18" s="371"/>
      <c r="L18" s="371"/>
      <c r="M18" s="371"/>
      <c r="N18" s="372"/>
      <c r="O18" s="372"/>
      <c r="P18" s="372"/>
      <c r="R18" s="291"/>
    </row>
    <row r="19" spans="2:18" ht="42.75" customHeight="1" x14ac:dyDescent="0.2">
      <c r="B19" s="367">
        <v>4</v>
      </c>
      <c r="C19" s="368"/>
      <c r="D19" s="368"/>
      <c r="E19" s="369"/>
      <c r="F19" s="370"/>
      <c r="G19" s="371"/>
      <c r="H19" s="371"/>
      <c r="I19" s="371"/>
      <c r="J19" s="371"/>
      <c r="K19" s="371"/>
      <c r="L19" s="371"/>
      <c r="M19" s="371"/>
      <c r="N19" s="372"/>
      <c r="O19" s="372"/>
      <c r="P19" s="372"/>
      <c r="R19" s="291"/>
    </row>
    <row r="20" spans="2:18" ht="42.75" hidden="1" customHeight="1" x14ac:dyDescent="0.2">
      <c r="B20" s="367">
        <v>5</v>
      </c>
      <c r="C20" s="368"/>
      <c r="D20" s="368"/>
      <c r="E20" s="369"/>
      <c r="F20" s="370"/>
      <c r="G20" s="371"/>
      <c r="H20" s="371"/>
      <c r="I20" s="371"/>
      <c r="J20" s="371"/>
      <c r="K20" s="371"/>
      <c r="L20" s="371"/>
      <c r="M20" s="371"/>
      <c r="N20" s="372"/>
      <c r="O20" s="372"/>
      <c r="P20" s="372"/>
      <c r="R20" s="291"/>
    </row>
    <row r="21" spans="2:18" ht="42.75" hidden="1" customHeight="1" x14ac:dyDescent="0.2">
      <c r="B21" s="367">
        <v>6</v>
      </c>
      <c r="C21" s="368"/>
      <c r="D21" s="368"/>
      <c r="E21" s="369"/>
      <c r="F21" s="370"/>
      <c r="G21" s="371"/>
      <c r="H21" s="371"/>
      <c r="I21" s="371"/>
      <c r="J21" s="371"/>
      <c r="K21" s="371"/>
      <c r="L21" s="371"/>
      <c r="M21" s="371"/>
      <c r="N21" s="372"/>
      <c r="O21" s="372"/>
      <c r="P21" s="372"/>
      <c r="R21" s="291"/>
    </row>
    <row r="22" spans="2:18" ht="42.75" hidden="1" customHeight="1" x14ac:dyDescent="0.2">
      <c r="B22" s="367">
        <v>7</v>
      </c>
      <c r="C22" s="368"/>
      <c r="D22" s="368"/>
      <c r="E22" s="369"/>
      <c r="F22" s="370"/>
      <c r="G22" s="371"/>
      <c r="H22" s="371"/>
      <c r="I22" s="371"/>
      <c r="J22" s="371"/>
      <c r="K22" s="371"/>
      <c r="L22" s="371"/>
      <c r="M22" s="371"/>
      <c r="N22" s="372"/>
      <c r="O22" s="372"/>
      <c r="P22" s="372"/>
      <c r="R22" s="291"/>
    </row>
    <row r="23" spans="2:18" ht="42.75" hidden="1" customHeight="1" x14ac:dyDescent="0.2">
      <c r="B23" s="367">
        <v>8</v>
      </c>
      <c r="C23" s="368"/>
      <c r="D23" s="368"/>
      <c r="E23" s="369"/>
      <c r="F23" s="370"/>
      <c r="G23" s="371"/>
      <c r="H23" s="371"/>
      <c r="I23" s="371"/>
      <c r="J23" s="371"/>
      <c r="K23" s="371"/>
      <c r="L23" s="371"/>
      <c r="M23" s="371"/>
      <c r="N23" s="372"/>
      <c r="O23" s="372"/>
      <c r="P23" s="372"/>
      <c r="R23" s="291"/>
    </row>
    <row r="24" spans="2:18" ht="42.75" hidden="1" customHeight="1" x14ac:dyDescent="0.2">
      <c r="B24" s="367">
        <v>9</v>
      </c>
      <c r="C24" s="368"/>
      <c r="D24" s="368"/>
      <c r="E24" s="370"/>
      <c r="F24" s="370"/>
      <c r="G24" s="371"/>
      <c r="H24" s="371"/>
      <c r="I24" s="371"/>
      <c r="J24" s="371"/>
      <c r="K24" s="371"/>
      <c r="L24" s="371"/>
      <c r="M24" s="371"/>
      <c r="N24" s="371"/>
      <c r="O24" s="371"/>
      <c r="P24" s="371"/>
      <c r="R24" s="291"/>
    </row>
    <row r="25" spans="2:18" ht="42.75" hidden="1" customHeight="1" x14ac:dyDescent="0.2">
      <c r="B25" s="367"/>
      <c r="C25" s="368"/>
      <c r="D25" s="368"/>
      <c r="E25" s="370"/>
      <c r="F25" s="370"/>
      <c r="G25" s="371"/>
      <c r="H25" s="371"/>
      <c r="I25" s="371"/>
      <c r="J25" s="371"/>
      <c r="K25" s="371"/>
      <c r="L25" s="371"/>
      <c r="M25" s="371"/>
      <c r="N25" s="371"/>
      <c r="O25" s="371"/>
      <c r="P25" s="371"/>
      <c r="R25" s="291"/>
    </row>
    <row r="26" spans="2:18" ht="42.75" customHeight="1" x14ac:dyDescent="0.2">
      <c r="B26" s="367"/>
      <c r="C26" s="368"/>
      <c r="D26" s="368"/>
      <c r="E26" s="370"/>
      <c r="F26" s="370"/>
      <c r="G26" s="371"/>
      <c r="H26" s="371"/>
      <c r="I26" s="371"/>
      <c r="J26" s="371"/>
      <c r="K26" s="371"/>
      <c r="L26" s="371"/>
      <c r="M26" s="371"/>
      <c r="N26" s="371"/>
      <c r="O26" s="371"/>
      <c r="P26" s="371"/>
      <c r="R26" s="291"/>
    </row>
    <row r="27" spans="2:18" ht="42.75" customHeight="1" x14ac:dyDescent="0.2">
      <c r="B27" s="367"/>
      <c r="C27" s="373"/>
      <c r="D27" s="373"/>
      <c r="E27" s="370"/>
      <c r="F27" s="370"/>
      <c r="G27" s="368"/>
      <c r="H27" s="368"/>
      <c r="I27" s="368"/>
      <c r="J27" s="368"/>
      <c r="K27" s="368"/>
      <c r="L27" s="368"/>
      <c r="M27" s="368"/>
      <c r="N27" s="368"/>
      <c r="O27" s="368"/>
      <c r="P27" s="368"/>
      <c r="R27" s="291"/>
    </row>
    <row r="28" spans="2:18" s="303" customFormat="1" ht="27.75" customHeight="1" x14ac:dyDescent="0.25">
      <c r="B28" s="374" t="s">
        <v>242</v>
      </c>
      <c r="C28" s="375"/>
      <c r="D28" s="375"/>
      <c r="E28" s="375"/>
      <c r="F28" s="375"/>
      <c r="G28" s="376"/>
      <c r="H28" s="377">
        <f>H16</f>
        <v>687855.47</v>
      </c>
      <c r="I28" s="377">
        <f t="shared" ref="I28:M28" si="0">I16</f>
        <v>687855.47</v>
      </c>
      <c r="J28" s="377">
        <f t="shared" si="0"/>
        <v>679131.88</v>
      </c>
      <c r="K28" s="377">
        <f t="shared" si="0"/>
        <v>679131.88</v>
      </c>
      <c r="L28" s="377">
        <f t="shared" si="0"/>
        <v>679131.88</v>
      </c>
      <c r="M28" s="377">
        <f t="shared" si="0"/>
        <v>676131.88</v>
      </c>
      <c r="N28" s="378"/>
      <c r="O28" s="379"/>
      <c r="P28" s="380"/>
      <c r="Q28" s="302"/>
    </row>
    <row r="29" spans="2:18" ht="171.95" customHeight="1" x14ac:dyDescent="0.2">
      <c r="C29" s="267"/>
      <c r="D29" s="267"/>
      <c r="E29" s="267"/>
      <c r="F29" s="267"/>
      <c r="G29" s="267"/>
      <c r="H29" s="267"/>
      <c r="I29" s="267"/>
      <c r="J29" s="267"/>
      <c r="K29" s="267"/>
      <c r="L29" s="267"/>
      <c r="M29" s="267"/>
      <c r="N29" s="267"/>
      <c r="O29" s="267"/>
      <c r="P29" s="310"/>
      <c r="Q29" s="267"/>
    </row>
    <row r="30" spans="2:18" s="312" customFormat="1" ht="58.5" customHeight="1" x14ac:dyDescent="0.2">
      <c r="B30" s="381" t="s">
        <v>243</v>
      </c>
      <c r="C30" s="381"/>
      <c r="D30" s="381"/>
      <c r="E30" s="381"/>
      <c r="F30" s="381"/>
      <c r="G30" s="381"/>
      <c r="H30" s="381"/>
      <c r="I30" s="381"/>
      <c r="J30" s="381"/>
      <c r="K30" s="381"/>
      <c r="L30" s="381"/>
      <c r="M30" s="381"/>
      <c r="N30" s="381"/>
      <c r="O30" s="381"/>
      <c r="P30" s="381"/>
    </row>
    <row r="31" spans="2:18" x14ac:dyDescent="0.2">
      <c r="C31" s="267"/>
      <c r="D31" s="267"/>
      <c r="E31" s="267"/>
      <c r="F31" s="267"/>
      <c r="G31" s="267"/>
      <c r="H31" s="267"/>
      <c r="I31" s="267"/>
      <c r="J31" s="267"/>
      <c r="K31" s="267"/>
      <c r="L31" s="267"/>
      <c r="M31" s="267"/>
    </row>
    <row r="32" spans="2:18" s="314" customFormat="1" ht="12.75" customHeight="1" x14ac:dyDescent="0.2">
      <c r="B32" s="382" t="s">
        <v>244</v>
      </c>
      <c r="C32" s="382"/>
      <c r="D32" s="382"/>
      <c r="E32" s="382"/>
      <c r="F32" s="382"/>
      <c r="G32" s="382"/>
      <c r="H32" s="382"/>
      <c r="I32" s="382"/>
      <c r="J32" s="382"/>
      <c r="K32" s="382"/>
      <c r="L32" s="382"/>
      <c r="M32" s="382"/>
      <c r="N32" s="382"/>
      <c r="O32" s="382"/>
      <c r="P32" s="382"/>
    </row>
    <row r="33" spans="2:20" ht="203.25" customHeight="1" x14ac:dyDescent="0.2">
      <c r="B33" s="382"/>
      <c r="C33" s="382"/>
      <c r="D33" s="382"/>
      <c r="E33" s="382"/>
      <c r="F33" s="382"/>
      <c r="G33" s="382"/>
      <c r="H33" s="382"/>
      <c r="I33" s="382"/>
      <c r="J33" s="382"/>
      <c r="K33" s="382"/>
      <c r="L33" s="382"/>
      <c r="M33" s="382"/>
      <c r="N33" s="382"/>
      <c r="O33" s="382"/>
      <c r="P33" s="382"/>
      <c r="Q33" s="315"/>
      <c r="R33" s="315"/>
      <c r="S33" s="315"/>
      <c r="T33" s="315"/>
    </row>
    <row r="34" spans="2:20" x14ac:dyDescent="0.2">
      <c r="C34" s="267"/>
      <c r="D34" s="267"/>
      <c r="E34" s="316"/>
      <c r="F34" s="316"/>
      <c r="G34" s="316"/>
      <c r="H34" s="316"/>
      <c r="I34" s="316"/>
      <c r="J34" s="316"/>
      <c r="K34" s="316"/>
      <c r="L34" s="316"/>
      <c r="M34" s="316"/>
      <c r="N34" s="315"/>
      <c r="O34" s="315"/>
      <c r="P34" s="315"/>
      <c r="Q34" s="315"/>
      <c r="R34" s="315"/>
      <c r="S34" s="315"/>
      <c r="T34" s="315"/>
    </row>
    <row r="35" spans="2:20" x14ac:dyDescent="0.2">
      <c r="C35" s="267"/>
      <c r="D35" s="267"/>
      <c r="E35" s="316"/>
      <c r="F35" s="316"/>
      <c r="G35" s="316"/>
      <c r="H35" s="316"/>
      <c r="I35" s="316"/>
      <c r="J35" s="316"/>
      <c r="K35" s="316"/>
      <c r="L35" s="316"/>
      <c r="M35" s="316"/>
      <c r="N35" s="315"/>
      <c r="O35" s="315"/>
      <c r="P35" s="315"/>
      <c r="Q35" s="315"/>
      <c r="R35" s="315"/>
      <c r="S35" s="315"/>
      <c r="T35" s="315"/>
    </row>
    <row r="36" spans="2:20" x14ac:dyDescent="0.2">
      <c r="C36" s="267"/>
      <c r="D36" s="267"/>
      <c r="E36" s="316"/>
      <c r="F36" s="316"/>
      <c r="G36" s="316"/>
      <c r="H36" s="316"/>
      <c r="I36" s="316"/>
      <c r="J36" s="316"/>
      <c r="K36" s="316"/>
      <c r="L36" s="316"/>
      <c r="M36" s="316"/>
      <c r="N36" s="315"/>
      <c r="O36" s="315"/>
      <c r="P36" s="315"/>
      <c r="Q36" s="315"/>
      <c r="R36" s="315"/>
      <c r="S36" s="315"/>
      <c r="T36" s="315"/>
    </row>
    <row r="37" spans="2:20" x14ac:dyDescent="0.2">
      <c r="C37" s="267"/>
      <c r="D37" s="267"/>
      <c r="E37" s="316"/>
      <c r="F37" s="316"/>
      <c r="G37" s="316"/>
      <c r="H37" s="316"/>
      <c r="I37" s="316"/>
      <c r="J37" s="316"/>
      <c r="K37" s="316"/>
      <c r="L37" s="316"/>
      <c r="M37" s="316"/>
      <c r="N37" s="315"/>
      <c r="O37" s="315"/>
      <c r="P37" s="315"/>
      <c r="Q37" s="315"/>
      <c r="R37" s="315"/>
      <c r="S37" s="315"/>
      <c r="T37" s="315"/>
    </row>
    <row r="38" spans="2:20" x14ac:dyDescent="0.2">
      <c r="C38" s="267"/>
      <c r="D38" s="267"/>
      <c r="E38" s="316"/>
      <c r="F38" s="316"/>
      <c r="G38" s="316"/>
      <c r="H38" s="316"/>
      <c r="I38" s="316"/>
      <c r="J38" s="316"/>
      <c r="K38" s="316"/>
      <c r="L38" s="316"/>
      <c r="M38" s="316"/>
      <c r="N38" s="315"/>
      <c r="O38" s="315"/>
      <c r="P38" s="315"/>
      <c r="Q38" s="315"/>
      <c r="R38" s="315"/>
      <c r="S38" s="315"/>
      <c r="T38" s="315"/>
    </row>
    <row r="39" spans="2:20" x14ac:dyDescent="0.2">
      <c r="C39" s="267"/>
      <c r="D39" s="267"/>
      <c r="E39" s="316"/>
      <c r="F39" s="316"/>
      <c r="G39" s="316"/>
      <c r="H39" s="316"/>
      <c r="I39" s="316"/>
      <c r="J39" s="316"/>
      <c r="K39" s="316"/>
      <c r="L39" s="316"/>
      <c r="M39" s="316"/>
      <c r="N39" s="315"/>
      <c r="O39" s="315"/>
      <c r="P39" s="315"/>
      <c r="Q39" s="315"/>
      <c r="R39" s="315"/>
      <c r="S39" s="315"/>
      <c r="T39" s="315"/>
    </row>
    <row r="40" spans="2:20" x14ac:dyDescent="0.2">
      <c r="C40" s="267"/>
      <c r="D40" s="267"/>
      <c r="E40" s="316"/>
      <c r="F40" s="316"/>
      <c r="G40" s="316"/>
      <c r="H40" s="316"/>
      <c r="I40" s="316"/>
      <c r="J40" s="316"/>
      <c r="K40" s="316"/>
      <c r="L40" s="316"/>
      <c r="M40" s="316"/>
      <c r="N40" s="315"/>
      <c r="O40" s="315"/>
      <c r="P40" s="315"/>
      <c r="Q40" s="315"/>
      <c r="R40" s="315"/>
      <c r="S40" s="315"/>
      <c r="T40" s="315"/>
    </row>
    <row r="41" spans="2:20" x14ac:dyDescent="0.2">
      <c r="C41" s="267"/>
      <c r="D41" s="267"/>
      <c r="E41" s="316"/>
      <c r="F41" s="316"/>
      <c r="G41" s="316"/>
      <c r="H41" s="316"/>
      <c r="I41" s="316"/>
      <c r="J41" s="316"/>
      <c r="K41" s="316"/>
      <c r="L41" s="316"/>
      <c r="M41" s="316"/>
      <c r="N41" s="315"/>
      <c r="O41" s="315"/>
      <c r="P41" s="315"/>
      <c r="Q41" s="315"/>
      <c r="R41" s="315"/>
      <c r="S41" s="315"/>
      <c r="T41" s="315"/>
    </row>
    <row r="42" spans="2:20" x14ac:dyDescent="0.2">
      <c r="C42" s="267"/>
      <c r="D42" s="267"/>
      <c r="E42" s="267"/>
      <c r="F42" s="267"/>
      <c r="G42" s="267"/>
      <c r="H42" s="267"/>
      <c r="I42" s="267"/>
      <c r="J42" s="316"/>
      <c r="K42" s="316"/>
      <c r="L42" s="316"/>
      <c r="M42" s="316"/>
      <c r="N42" s="316"/>
      <c r="O42" s="316"/>
      <c r="P42" s="316"/>
      <c r="Q42" s="316"/>
      <c r="R42" s="315"/>
      <c r="S42" s="315"/>
      <c r="T42" s="315"/>
    </row>
    <row r="43" spans="2:20" x14ac:dyDescent="0.2">
      <c r="C43" s="267"/>
      <c r="D43" s="267"/>
      <c r="E43" s="267"/>
      <c r="F43" s="267"/>
      <c r="G43" s="267"/>
      <c r="H43" s="267"/>
      <c r="I43" s="267"/>
      <c r="J43" s="316"/>
      <c r="K43" s="316"/>
      <c r="L43" s="316"/>
      <c r="M43" s="316"/>
      <c r="N43" s="316"/>
      <c r="O43" s="316"/>
      <c r="P43" s="316"/>
      <c r="Q43" s="316"/>
      <c r="R43" s="315"/>
      <c r="S43" s="315"/>
      <c r="T43" s="315"/>
    </row>
    <row r="44" spans="2:20" x14ac:dyDescent="0.2">
      <c r="C44" s="267"/>
      <c r="D44" s="267"/>
      <c r="E44" s="267"/>
      <c r="F44" s="267"/>
      <c r="G44" s="267"/>
      <c r="H44" s="267"/>
      <c r="I44" s="267"/>
      <c r="J44" s="316"/>
      <c r="K44" s="316"/>
      <c r="L44" s="316"/>
      <c r="M44" s="316"/>
      <c r="N44" s="316"/>
      <c r="O44" s="316"/>
      <c r="P44" s="316"/>
      <c r="Q44" s="316"/>
      <c r="R44" s="315"/>
      <c r="S44" s="315"/>
      <c r="T44" s="315"/>
    </row>
    <row r="45" spans="2:20" x14ac:dyDescent="0.2">
      <c r="C45" s="267"/>
      <c r="D45" s="267"/>
      <c r="E45" s="267"/>
      <c r="F45" s="267"/>
      <c r="G45" s="267"/>
      <c r="H45" s="267"/>
      <c r="I45" s="267"/>
      <c r="J45" s="316"/>
      <c r="K45" s="316"/>
      <c r="L45" s="316"/>
      <c r="M45" s="316"/>
      <c r="N45" s="316"/>
      <c r="O45" s="316"/>
      <c r="P45" s="316"/>
      <c r="Q45" s="316"/>
      <c r="R45" s="315"/>
      <c r="S45" s="315"/>
      <c r="T45" s="315"/>
    </row>
    <row r="46" spans="2:20" x14ac:dyDescent="0.2">
      <c r="C46" s="267"/>
      <c r="D46" s="267"/>
      <c r="E46" s="267"/>
      <c r="F46" s="267"/>
      <c r="G46" s="267"/>
      <c r="H46" s="267"/>
      <c r="I46" s="267"/>
      <c r="J46" s="316"/>
      <c r="K46" s="316"/>
      <c r="L46" s="316"/>
      <c r="M46" s="316"/>
      <c r="N46" s="316"/>
      <c r="O46" s="316"/>
      <c r="P46" s="316"/>
      <c r="Q46" s="316"/>
      <c r="R46" s="315"/>
      <c r="S46" s="315"/>
      <c r="T46" s="315"/>
    </row>
    <row r="47" spans="2:20" x14ac:dyDescent="0.2">
      <c r="C47" s="267"/>
      <c r="D47" s="267"/>
      <c r="E47" s="267"/>
      <c r="F47" s="267"/>
      <c r="G47" s="267"/>
      <c r="H47" s="267"/>
      <c r="I47" s="267"/>
      <c r="J47" s="316"/>
      <c r="K47" s="316"/>
      <c r="L47" s="316"/>
      <c r="M47" s="316"/>
      <c r="N47" s="316"/>
      <c r="O47" s="316"/>
      <c r="P47" s="316"/>
      <c r="Q47" s="316"/>
      <c r="R47" s="315"/>
      <c r="S47" s="315"/>
      <c r="T47" s="315"/>
    </row>
    <row r="48" spans="2:20" x14ac:dyDescent="0.2">
      <c r="C48" s="267"/>
      <c r="D48" s="267"/>
      <c r="E48" s="267"/>
      <c r="F48" s="267"/>
      <c r="G48" s="267"/>
      <c r="H48" s="267"/>
      <c r="I48" s="267"/>
      <c r="J48" s="316"/>
      <c r="K48" s="316"/>
      <c r="L48" s="316"/>
      <c r="M48" s="316"/>
      <c r="N48" s="316"/>
      <c r="O48" s="316"/>
      <c r="P48" s="316"/>
      <c r="Q48" s="316"/>
      <c r="R48" s="315"/>
      <c r="S48" s="315"/>
      <c r="T48" s="315"/>
    </row>
    <row r="49" spans="3:20" x14ac:dyDescent="0.2">
      <c r="C49" s="267"/>
      <c r="D49" s="267"/>
      <c r="E49" s="267"/>
      <c r="F49" s="267"/>
      <c r="G49" s="267"/>
      <c r="H49" s="267"/>
      <c r="I49" s="267"/>
      <c r="J49" s="316"/>
      <c r="K49" s="316"/>
      <c r="L49" s="316"/>
      <c r="M49" s="316"/>
      <c r="N49" s="316"/>
      <c r="O49" s="316"/>
      <c r="P49" s="316"/>
      <c r="Q49" s="316"/>
      <c r="R49" s="315"/>
      <c r="S49" s="315"/>
      <c r="T49" s="315"/>
    </row>
    <row r="50" spans="3:20" x14ac:dyDescent="0.2">
      <c r="C50" s="267"/>
      <c r="D50" s="267"/>
      <c r="E50" s="267"/>
      <c r="F50" s="267"/>
      <c r="G50" s="267"/>
      <c r="H50" s="267"/>
      <c r="I50" s="267"/>
      <c r="J50" s="316"/>
      <c r="K50" s="316"/>
      <c r="L50" s="316"/>
      <c r="M50" s="316"/>
      <c r="N50" s="316"/>
      <c r="O50" s="316"/>
      <c r="P50" s="316"/>
      <c r="Q50" s="316"/>
      <c r="R50" s="315"/>
      <c r="S50" s="315"/>
      <c r="T50" s="315"/>
    </row>
    <row r="51" spans="3:20" x14ac:dyDescent="0.2">
      <c r="C51" s="267"/>
      <c r="D51" s="267"/>
      <c r="E51" s="267"/>
      <c r="F51" s="267"/>
      <c r="G51" s="267"/>
      <c r="H51" s="267"/>
      <c r="I51" s="267"/>
      <c r="J51" s="316"/>
      <c r="K51" s="316"/>
      <c r="L51" s="316"/>
      <c r="M51" s="316"/>
      <c r="N51" s="316"/>
      <c r="O51" s="316"/>
      <c r="P51" s="316"/>
      <c r="Q51" s="316"/>
      <c r="R51" s="315"/>
      <c r="S51" s="315"/>
      <c r="T51" s="315"/>
    </row>
    <row r="52" spans="3:20" x14ac:dyDescent="0.2">
      <c r="C52" s="267"/>
      <c r="D52" s="267"/>
      <c r="E52" s="267"/>
      <c r="F52" s="267"/>
      <c r="G52" s="267"/>
      <c r="H52" s="267"/>
      <c r="I52" s="267"/>
      <c r="J52" s="267"/>
      <c r="K52" s="267"/>
      <c r="L52" s="267"/>
      <c r="M52" s="267"/>
      <c r="N52" s="267"/>
      <c r="O52" s="267"/>
      <c r="P52" s="267"/>
      <c r="Q52" s="267"/>
    </row>
    <row r="53" spans="3:20" x14ac:dyDescent="0.2">
      <c r="C53" s="267"/>
      <c r="D53" s="267"/>
      <c r="E53" s="267"/>
      <c r="F53" s="267"/>
      <c r="G53" s="267"/>
      <c r="H53" s="267"/>
      <c r="I53" s="267"/>
      <c r="J53" s="267"/>
      <c r="K53" s="267"/>
      <c r="L53" s="267"/>
      <c r="M53" s="267"/>
      <c r="N53" s="267"/>
      <c r="O53" s="267"/>
      <c r="P53" s="267"/>
      <c r="Q53" s="267"/>
    </row>
    <row r="54" spans="3:20" x14ac:dyDescent="0.2">
      <c r="C54" s="267"/>
      <c r="D54" s="267"/>
      <c r="E54" s="267"/>
      <c r="F54" s="267"/>
      <c r="G54" s="267"/>
      <c r="H54" s="267"/>
      <c r="I54" s="267"/>
      <c r="J54" s="267"/>
      <c r="K54" s="267"/>
      <c r="L54" s="267"/>
      <c r="M54" s="267"/>
      <c r="N54" s="267"/>
      <c r="O54" s="267"/>
      <c r="P54" s="267"/>
      <c r="Q54" s="267"/>
    </row>
    <row r="55" spans="3:20" x14ac:dyDescent="0.2">
      <c r="C55" s="267"/>
      <c r="D55" s="267"/>
      <c r="E55" s="267"/>
      <c r="F55" s="267"/>
      <c r="G55" s="267"/>
      <c r="H55" s="267"/>
      <c r="I55" s="267"/>
      <c r="J55" s="267"/>
      <c r="K55" s="267"/>
      <c r="L55" s="267"/>
      <c r="M55" s="267"/>
      <c r="N55" s="267"/>
      <c r="O55" s="267"/>
      <c r="P55" s="267"/>
      <c r="Q55" s="267"/>
    </row>
    <row r="56" spans="3:20" x14ac:dyDescent="0.2">
      <c r="C56" s="267"/>
      <c r="D56" s="267"/>
      <c r="E56" s="267"/>
      <c r="F56" s="267"/>
      <c r="G56" s="267"/>
      <c r="H56" s="267"/>
      <c r="I56" s="267"/>
      <c r="J56" s="267"/>
      <c r="K56" s="267"/>
      <c r="L56" s="267"/>
      <c r="M56" s="267"/>
      <c r="N56" s="267"/>
      <c r="O56" s="267"/>
      <c r="P56" s="267"/>
      <c r="Q56" s="267"/>
    </row>
    <row r="57" spans="3:20" x14ac:dyDescent="0.2">
      <c r="C57" s="267"/>
      <c r="D57" s="267"/>
      <c r="E57" s="267"/>
      <c r="F57" s="267"/>
      <c r="G57" s="267"/>
      <c r="H57" s="267"/>
      <c r="I57" s="267"/>
      <c r="J57" s="267"/>
      <c r="K57" s="267"/>
      <c r="L57" s="267"/>
      <c r="M57" s="267"/>
      <c r="N57" s="267"/>
      <c r="O57" s="267"/>
      <c r="P57" s="267"/>
      <c r="Q57" s="267"/>
    </row>
    <row r="58" spans="3:20" x14ac:dyDescent="0.2">
      <c r="C58" s="267"/>
      <c r="D58" s="267"/>
      <c r="E58" s="267"/>
      <c r="F58" s="267"/>
      <c r="G58" s="267"/>
      <c r="H58" s="267"/>
      <c r="I58" s="267"/>
      <c r="J58" s="267"/>
      <c r="K58" s="267"/>
      <c r="L58" s="267"/>
      <c r="M58" s="267"/>
      <c r="N58" s="267"/>
      <c r="O58" s="267"/>
      <c r="P58" s="267"/>
      <c r="Q58" s="267"/>
    </row>
    <row r="59" spans="3:20" x14ac:dyDescent="0.2">
      <c r="C59" s="267"/>
      <c r="D59" s="267"/>
      <c r="E59" s="267"/>
      <c r="F59" s="267"/>
      <c r="G59" s="267"/>
      <c r="H59" s="267"/>
      <c r="I59" s="267"/>
      <c r="J59" s="267"/>
      <c r="K59" s="267"/>
      <c r="L59" s="267"/>
      <c r="M59" s="267"/>
      <c r="N59" s="267"/>
      <c r="O59" s="267"/>
      <c r="P59" s="267"/>
      <c r="Q59" s="267"/>
    </row>
    <row r="60" spans="3:20" x14ac:dyDescent="0.2">
      <c r="C60" s="267"/>
      <c r="D60" s="267"/>
      <c r="E60" s="267"/>
      <c r="F60" s="267"/>
      <c r="G60" s="267"/>
      <c r="H60" s="267"/>
      <c r="I60" s="267"/>
      <c r="J60" s="267"/>
      <c r="K60" s="267"/>
      <c r="L60" s="267"/>
      <c r="M60" s="267"/>
      <c r="N60" s="267"/>
      <c r="O60" s="267"/>
      <c r="P60" s="267"/>
      <c r="Q60" s="267"/>
    </row>
    <row r="61" spans="3:20" x14ac:dyDescent="0.2">
      <c r="C61" s="267"/>
      <c r="D61" s="267"/>
      <c r="E61" s="267"/>
      <c r="F61" s="267"/>
      <c r="G61" s="267"/>
      <c r="H61" s="267"/>
      <c r="I61" s="267"/>
      <c r="J61" s="267"/>
      <c r="K61" s="267"/>
      <c r="L61" s="267"/>
      <c r="M61" s="267"/>
      <c r="N61" s="267"/>
      <c r="O61" s="267"/>
      <c r="P61" s="267"/>
      <c r="Q61" s="267"/>
    </row>
    <row r="62" spans="3:20" x14ac:dyDescent="0.2">
      <c r="C62" s="267"/>
      <c r="D62" s="267"/>
      <c r="E62" s="267"/>
      <c r="F62" s="267"/>
      <c r="G62" s="267"/>
      <c r="H62" s="267"/>
      <c r="I62" s="267"/>
      <c r="J62" s="267"/>
      <c r="K62" s="267"/>
      <c r="L62" s="267"/>
      <c r="M62" s="267"/>
      <c r="N62" s="267"/>
      <c r="O62" s="267"/>
      <c r="P62" s="267"/>
      <c r="Q62" s="267"/>
    </row>
    <row r="63" spans="3:20" x14ac:dyDescent="0.2">
      <c r="C63" s="267"/>
      <c r="D63" s="267"/>
      <c r="E63" s="267"/>
      <c r="F63" s="267"/>
      <c r="G63" s="267"/>
      <c r="H63" s="267"/>
      <c r="I63" s="267"/>
      <c r="J63" s="267"/>
      <c r="K63" s="267"/>
      <c r="L63" s="267"/>
      <c r="M63" s="267"/>
      <c r="N63" s="267"/>
      <c r="O63" s="267"/>
      <c r="P63" s="267"/>
      <c r="Q63" s="267"/>
    </row>
    <row r="64" spans="3:20" x14ac:dyDescent="0.2">
      <c r="C64" s="267"/>
      <c r="D64" s="267"/>
      <c r="E64" s="267"/>
      <c r="F64" s="267"/>
      <c r="G64" s="267"/>
      <c r="H64" s="267"/>
      <c r="I64" s="267"/>
      <c r="J64" s="267"/>
      <c r="K64" s="267"/>
      <c r="L64" s="267"/>
      <c r="M64" s="267"/>
      <c r="N64" s="267"/>
      <c r="O64" s="267"/>
      <c r="P64" s="267"/>
      <c r="Q64" s="267"/>
    </row>
    <row r="65" spans="3:17" x14ac:dyDescent="0.2">
      <c r="C65" s="267"/>
      <c r="D65" s="267"/>
      <c r="E65" s="267"/>
      <c r="F65" s="267"/>
      <c r="G65" s="267"/>
      <c r="H65" s="267"/>
      <c r="I65" s="267"/>
      <c r="J65" s="267"/>
      <c r="K65" s="267"/>
      <c r="L65" s="267"/>
      <c r="M65" s="267"/>
      <c r="N65" s="267"/>
      <c r="O65" s="267"/>
      <c r="P65" s="267"/>
      <c r="Q65" s="267"/>
    </row>
    <row r="66" spans="3:17" x14ac:dyDescent="0.2">
      <c r="C66" s="267"/>
      <c r="D66" s="267"/>
      <c r="E66" s="267"/>
      <c r="F66" s="267"/>
      <c r="G66" s="267"/>
      <c r="H66" s="267"/>
      <c r="I66" s="267"/>
      <c r="J66" s="267"/>
      <c r="K66" s="267"/>
      <c r="L66" s="267"/>
      <c r="M66" s="267"/>
      <c r="N66" s="267"/>
      <c r="O66" s="267"/>
      <c r="P66" s="267"/>
      <c r="Q66" s="267"/>
    </row>
    <row r="67" spans="3:17" x14ac:dyDescent="0.2">
      <c r="C67" s="267"/>
      <c r="D67" s="267"/>
      <c r="E67" s="267"/>
      <c r="F67" s="267"/>
      <c r="G67" s="267"/>
      <c r="H67" s="267"/>
      <c r="I67" s="267"/>
      <c r="J67" s="267"/>
      <c r="K67" s="267"/>
      <c r="L67" s="267"/>
      <c r="M67" s="267"/>
      <c r="N67" s="267"/>
      <c r="O67" s="267"/>
      <c r="P67" s="267"/>
      <c r="Q67" s="267"/>
    </row>
    <row r="68" spans="3:17" x14ac:dyDescent="0.2">
      <c r="C68" s="267"/>
      <c r="D68" s="267"/>
      <c r="E68" s="267"/>
      <c r="F68" s="267"/>
      <c r="G68" s="267"/>
      <c r="H68" s="267"/>
      <c r="I68" s="267"/>
      <c r="J68" s="267"/>
      <c r="K68" s="267"/>
      <c r="L68" s="267"/>
      <c r="M68" s="267"/>
      <c r="N68" s="267"/>
      <c r="O68" s="267"/>
      <c r="P68" s="267"/>
      <c r="Q68" s="267"/>
    </row>
    <row r="69" spans="3:17" x14ac:dyDescent="0.2">
      <c r="C69" s="267"/>
      <c r="D69" s="267"/>
      <c r="E69" s="267"/>
      <c r="F69" s="267"/>
      <c r="G69" s="267"/>
      <c r="H69" s="267"/>
      <c r="I69" s="267"/>
      <c r="J69" s="267"/>
      <c r="K69" s="267"/>
      <c r="L69" s="267"/>
      <c r="M69" s="267"/>
      <c r="N69" s="267"/>
      <c r="O69" s="267"/>
      <c r="P69" s="267"/>
      <c r="Q69" s="267"/>
    </row>
    <row r="70" spans="3:17" x14ac:dyDescent="0.2">
      <c r="C70" s="267"/>
      <c r="D70" s="267"/>
      <c r="E70" s="267"/>
      <c r="F70" s="267"/>
      <c r="G70" s="267"/>
      <c r="H70" s="267"/>
      <c r="I70" s="267"/>
      <c r="J70" s="267"/>
      <c r="K70" s="267"/>
      <c r="L70" s="267"/>
      <c r="M70" s="267"/>
      <c r="N70" s="267"/>
      <c r="O70" s="267"/>
      <c r="P70" s="267"/>
      <c r="Q70" s="267"/>
    </row>
    <row r="71" spans="3:17" x14ac:dyDescent="0.2">
      <c r="C71" s="267"/>
      <c r="D71" s="267"/>
      <c r="E71" s="267"/>
      <c r="F71" s="267"/>
      <c r="G71" s="267"/>
      <c r="H71" s="267"/>
      <c r="I71" s="267"/>
      <c r="J71" s="267"/>
      <c r="K71" s="267"/>
      <c r="L71" s="267"/>
      <c r="M71" s="267"/>
      <c r="N71" s="267"/>
      <c r="O71" s="267"/>
      <c r="P71" s="267"/>
      <c r="Q71" s="267"/>
    </row>
    <row r="72" spans="3:17" x14ac:dyDescent="0.2">
      <c r="C72" s="267"/>
      <c r="D72" s="267"/>
      <c r="E72" s="267"/>
      <c r="F72" s="267"/>
      <c r="G72" s="267"/>
      <c r="H72" s="267"/>
      <c r="I72" s="267"/>
      <c r="J72" s="267"/>
      <c r="K72" s="267"/>
      <c r="L72" s="267"/>
      <c r="M72" s="267"/>
      <c r="N72" s="267"/>
      <c r="O72" s="267"/>
      <c r="P72" s="267"/>
      <c r="Q72" s="267"/>
    </row>
    <row r="73" spans="3:17" x14ac:dyDescent="0.2">
      <c r="C73" s="267"/>
      <c r="D73" s="267"/>
      <c r="E73" s="267"/>
      <c r="F73" s="267"/>
      <c r="G73" s="267"/>
      <c r="H73" s="267"/>
      <c r="I73" s="267"/>
      <c r="J73" s="267"/>
      <c r="K73" s="267"/>
      <c r="L73" s="267"/>
      <c r="M73" s="267"/>
      <c r="N73" s="267"/>
      <c r="O73" s="267"/>
      <c r="P73" s="267"/>
      <c r="Q73" s="267"/>
    </row>
    <row r="74" spans="3:17" x14ac:dyDescent="0.2">
      <c r="C74" s="267"/>
      <c r="D74" s="267"/>
      <c r="E74" s="267"/>
      <c r="F74" s="267"/>
      <c r="G74" s="267"/>
      <c r="H74" s="267"/>
      <c r="I74" s="267"/>
      <c r="J74" s="267"/>
      <c r="K74" s="267"/>
      <c r="L74" s="267"/>
      <c r="M74" s="267"/>
      <c r="N74" s="267"/>
      <c r="O74" s="267"/>
      <c r="P74" s="267"/>
      <c r="Q74" s="267"/>
    </row>
    <row r="75" spans="3:17" x14ac:dyDescent="0.2">
      <c r="C75" s="267"/>
      <c r="D75" s="267"/>
      <c r="E75" s="267"/>
      <c r="F75" s="267"/>
      <c r="G75" s="267"/>
      <c r="H75" s="267"/>
      <c r="I75" s="267"/>
      <c r="J75" s="267"/>
      <c r="K75" s="267"/>
      <c r="L75" s="267"/>
      <c r="M75" s="267"/>
      <c r="N75" s="267"/>
      <c r="O75" s="267"/>
      <c r="P75" s="267"/>
      <c r="Q75" s="267"/>
    </row>
    <row r="76" spans="3:17" x14ac:dyDescent="0.2">
      <c r="C76" s="267"/>
      <c r="D76" s="267"/>
      <c r="E76" s="267"/>
      <c r="F76" s="267"/>
      <c r="G76" s="267"/>
      <c r="H76" s="267"/>
      <c r="I76" s="267"/>
      <c r="J76" s="267"/>
      <c r="K76" s="267"/>
      <c r="L76" s="267"/>
      <c r="M76" s="267"/>
      <c r="N76" s="267"/>
      <c r="O76" s="267"/>
      <c r="P76" s="267"/>
      <c r="Q76" s="267"/>
    </row>
    <row r="77" spans="3:17" x14ac:dyDescent="0.2">
      <c r="C77" s="267"/>
      <c r="D77" s="267"/>
      <c r="E77" s="267"/>
      <c r="F77" s="267"/>
      <c r="G77" s="267"/>
      <c r="H77" s="267"/>
      <c r="I77" s="267"/>
      <c r="J77" s="267"/>
      <c r="K77" s="267"/>
      <c r="L77" s="267"/>
      <c r="M77" s="267"/>
      <c r="N77" s="267"/>
      <c r="O77" s="267"/>
      <c r="P77" s="267"/>
      <c r="Q77" s="267"/>
    </row>
    <row r="78" spans="3:17" x14ac:dyDescent="0.2">
      <c r="C78" s="267"/>
      <c r="D78" s="267"/>
      <c r="E78" s="267"/>
      <c r="F78" s="267"/>
      <c r="G78" s="267"/>
      <c r="H78" s="267"/>
      <c r="I78" s="267"/>
      <c r="J78" s="267"/>
      <c r="K78" s="267"/>
      <c r="L78" s="267"/>
      <c r="M78" s="267"/>
      <c r="N78" s="267"/>
      <c r="O78" s="267"/>
      <c r="P78" s="267"/>
      <c r="Q78" s="267"/>
    </row>
    <row r="79" spans="3:17" x14ac:dyDescent="0.2">
      <c r="C79" s="267"/>
      <c r="D79" s="267"/>
      <c r="E79" s="267"/>
      <c r="F79" s="267"/>
      <c r="G79" s="267"/>
      <c r="H79" s="267"/>
      <c r="I79" s="267"/>
      <c r="J79" s="267"/>
      <c r="K79" s="267"/>
      <c r="L79" s="267"/>
      <c r="M79" s="267"/>
      <c r="N79" s="267"/>
      <c r="O79" s="267"/>
      <c r="P79" s="267"/>
      <c r="Q79" s="267"/>
    </row>
    <row r="80" spans="3:17" x14ac:dyDescent="0.2">
      <c r="C80" s="267"/>
      <c r="D80" s="267"/>
      <c r="E80" s="267"/>
      <c r="F80" s="267"/>
      <c r="G80" s="267"/>
      <c r="H80" s="267"/>
      <c r="I80" s="267"/>
      <c r="J80" s="267"/>
      <c r="K80" s="267"/>
      <c r="L80" s="267"/>
      <c r="M80" s="267"/>
      <c r="N80" s="267"/>
      <c r="O80" s="267"/>
      <c r="P80" s="267"/>
      <c r="Q80" s="267"/>
    </row>
    <row r="81" spans="3:17" x14ac:dyDescent="0.2">
      <c r="C81" s="267"/>
      <c r="D81" s="267"/>
      <c r="E81" s="267"/>
      <c r="F81" s="267"/>
      <c r="G81" s="267"/>
      <c r="H81" s="267"/>
      <c r="I81" s="267"/>
      <c r="J81" s="267"/>
      <c r="K81" s="267"/>
      <c r="L81" s="267"/>
      <c r="M81" s="267"/>
      <c r="N81" s="267"/>
      <c r="O81" s="267"/>
      <c r="P81" s="267"/>
      <c r="Q81" s="267"/>
    </row>
    <row r="82" spans="3:17" x14ac:dyDescent="0.2">
      <c r="C82" s="267"/>
      <c r="D82" s="267"/>
      <c r="E82" s="267"/>
      <c r="F82" s="267"/>
      <c r="G82" s="267"/>
      <c r="H82" s="267"/>
      <c r="I82" s="267"/>
      <c r="J82" s="267"/>
      <c r="K82" s="267"/>
      <c r="L82" s="267"/>
      <c r="M82" s="267"/>
      <c r="N82" s="267"/>
      <c r="O82" s="267"/>
      <c r="P82" s="267"/>
      <c r="Q82" s="267"/>
    </row>
    <row r="83" spans="3:17" x14ac:dyDescent="0.2">
      <c r="C83" s="267"/>
      <c r="D83" s="267"/>
      <c r="E83" s="267"/>
      <c r="F83" s="267"/>
      <c r="G83" s="267"/>
      <c r="H83" s="267"/>
      <c r="I83" s="267"/>
      <c r="J83" s="267"/>
      <c r="K83" s="267"/>
      <c r="L83" s="267"/>
      <c r="M83" s="267"/>
      <c r="N83" s="267"/>
      <c r="O83" s="267"/>
      <c r="P83" s="267"/>
      <c r="Q83" s="267"/>
    </row>
    <row r="84" spans="3:17" x14ac:dyDescent="0.2">
      <c r="C84" s="267"/>
      <c r="D84" s="267"/>
      <c r="E84" s="267"/>
      <c r="F84" s="267"/>
      <c r="G84" s="267"/>
      <c r="H84" s="267"/>
      <c r="I84" s="267"/>
      <c r="J84" s="267"/>
      <c r="K84" s="267"/>
      <c r="L84" s="267"/>
      <c r="M84" s="267"/>
      <c r="N84" s="267"/>
      <c r="O84" s="267"/>
      <c r="P84" s="267"/>
      <c r="Q84" s="267"/>
    </row>
    <row r="85" spans="3:17" x14ac:dyDescent="0.2">
      <c r="C85" s="267"/>
      <c r="D85" s="267"/>
      <c r="E85" s="267"/>
      <c r="F85" s="267"/>
      <c r="G85" s="267"/>
      <c r="H85" s="267"/>
      <c r="I85" s="267"/>
      <c r="J85" s="267"/>
      <c r="K85" s="267"/>
      <c r="L85" s="267"/>
      <c r="M85" s="267"/>
      <c r="N85" s="267"/>
      <c r="O85" s="267"/>
      <c r="P85" s="267"/>
      <c r="Q85" s="267"/>
    </row>
    <row r="86" spans="3:17" x14ac:dyDescent="0.2">
      <c r="C86" s="267"/>
      <c r="D86" s="267"/>
      <c r="E86" s="267"/>
      <c r="F86" s="267"/>
      <c r="G86" s="267"/>
      <c r="H86" s="267"/>
      <c r="I86" s="267"/>
      <c r="J86" s="267"/>
      <c r="K86" s="267"/>
      <c r="L86" s="267"/>
      <c r="M86" s="267"/>
      <c r="N86" s="267"/>
      <c r="O86" s="267"/>
      <c r="P86" s="267"/>
      <c r="Q86" s="267"/>
    </row>
    <row r="87" spans="3:17" x14ac:dyDescent="0.2">
      <c r="C87" s="267"/>
      <c r="D87" s="267"/>
      <c r="E87" s="267"/>
      <c r="F87" s="267"/>
      <c r="G87" s="267"/>
      <c r="H87" s="267"/>
      <c r="I87" s="267"/>
      <c r="J87" s="267"/>
      <c r="K87" s="267"/>
      <c r="L87" s="267"/>
      <c r="M87" s="267"/>
      <c r="N87" s="267"/>
      <c r="O87" s="267"/>
      <c r="P87" s="267"/>
      <c r="Q87" s="267"/>
    </row>
    <row r="88" spans="3:17" x14ac:dyDescent="0.2">
      <c r="C88" s="267"/>
      <c r="D88" s="267"/>
      <c r="E88" s="267"/>
      <c r="F88" s="267"/>
      <c r="G88" s="267"/>
      <c r="H88" s="267"/>
      <c r="I88" s="267"/>
      <c r="J88" s="267"/>
      <c r="K88" s="267"/>
      <c r="L88" s="267"/>
      <c r="M88" s="267"/>
      <c r="N88" s="267"/>
      <c r="O88" s="267"/>
      <c r="P88" s="267"/>
      <c r="Q88" s="267"/>
    </row>
    <row r="89" spans="3:17" x14ac:dyDescent="0.2">
      <c r="C89" s="267"/>
      <c r="D89" s="267"/>
      <c r="E89" s="267"/>
      <c r="F89" s="267"/>
      <c r="G89" s="267"/>
      <c r="H89" s="267"/>
      <c r="I89" s="267"/>
      <c r="J89" s="267"/>
      <c r="K89" s="267"/>
      <c r="L89" s="267"/>
      <c r="M89" s="267"/>
      <c r="N89" s="267"/>
      <c r="O89" s="267"/>
      <c r="P89" s="267"/>
      <c r="Q89" s="267"/>
    </row>
    <row r="90" spans="3:17" x14ac:dyDescent="0.2">
      <c r="C90" s="267"/>
      <c r="D90" s="267"/>
      <c r="E90" s="267"/>
      <c r="F90" s="267"/>
      <c r="G90" s="267"/>
      <c r="H90" s="267"/>
      <c r="I90" s="267"/>
      <c r="J90" s="267"/>
      <c r="K90" s="267"/>
      <c r="L90" s="267"/>
      <c r="M90" s="267"/>
      <c r="N90" s="267"/>
      <c r="O90" s="267"/>
      <c r="P90" s="267"/>
      <c r="Q90" s="267"/>
    </row>
    <row r="91" spans="3:17" x14ac:dyDescent="0.2">
      <c r="C91" s="267"/>
      <c r="D91" s="267"/>
      <c r="E91" s="267"/>
      <c r="F91" s="267"/>
      <c r="G91" s="267"/>
      <c r="H91" s="267"/>
      <c r="I91" s="267"/>
      <c r="J91" s="267"/>
      <c r="K91" s="267"/>
      <c r="L91" s="267"/>
      <c r="M91" s="267"/>
      <c r="N91" s="267"/>
      <c r="O91" s="267"/>
      <c r="P91" s="267"/>
      <c r="Q91" s="267"/>
    </row>
    <row r="92" spans="3:17" x14ac:dyDescent="0.2">
      <c r="C92" s="267"/>
      <c r="D92" s="267"/>
      <c r="E92" s="267"/>
      <c r="F92" s="267"/>
      <c r="G92" s="267"/>
      <c r="H92" s="267"/>
      <c r="I92" s="267"/>
      <c r="J92" s="267"/>
      <c r="K92" s="267"/>
      <c r="L92" s="267"/>
      <c r="M92" s="267"/>
      <c r="N92" s="267"/>
      <c r="O92" s="267"/>
      <c r="P92" s="267"/>
      <c r="Q92" s="267"/>
    </row>
    <row r="93" spans="3:17" x14ac:dyDescent="0.2">
      <c r="C93" s="267"/>
      <c r="D93" s="267"/>
      <c r="E93" s="267"/>
      <c r="F93" s="267"/>
      <c r="G93" s="267"/>
      <c r="H93" s="267"/>
      <c r="I93" s="267"/>
      <c r="J93" s="267"/>
      <c r="K93" s="267"/>
      <c r="L93" s="267"/>
      <c r="M93" s="267"/>
      <c r="N93" s="267"/>
      <c r="O93" s="267"/>
      <c r="P93" s="267"/>
      <c r="Q93" s="267"/>
    </row>
    <row r="94" spans="3:17" x14ac:dyDescent="0.2">
      <c r="C94" s="267"/>
      <c r="D94" s="267"/>
      <c r="E94" s="267"/>
      <c r="F94" s="267"/>
      <c r="G94" s="267"/>
      <c r="H94" s="267"/>
      <c r="I94" s="267"/>
      <c r="J94" s="267"/>
      <c r="K94" s="267"/>
      <c r="L94" s="267"/>
      <c r="M94" s="267"/>
      <c r="N94" s="267"/>
      <c r="O94" s="267"/>
      <c r="P94" s="267"/>
      <c r="Q94" s="267"/>
    </row>
    <row r="95" spans="3:17" x14ac:dyDescent="0.2">
      <c r="C95" s="267"/>
      <c r="D95" s="267"/>
      <c r="E95" s="267"/>
      <c r="F95" s="267"/>
      <c r="G95" s="267"/>
      <c r="H95" s="267"/>
      <c r="I95" s="267"/>
      <c r="J95" s="267"/>
      <c r="K95" s="267"/>
      <c r="L95" s="267"/>
      <c r="M95" s="267"/>
      <c r="N95" s="267"/>
      <c r="O95" s="267"/>
      <c r="P95" s="267"/>
      <c r="Q95" s="267"/>
    </row>
    <row r="96" spans="3:17" x14ac:dyDescent="0.2">
      <c r="C96" s="267"/>
      <c r="D96" s="267"/>
      <c r="E96" s="267"/>
      <c r="F96" s="267"/>
      <c r="G96" s="267"/>
      <c r="H96" s="267"/>
      <c r="I96" s="267"/>
      <c r="J96" s="267"/>
      <c r="K96" s="267"/>
      <c r="L96" s="267"/>
      <c r="M96" s="267"/>
      <c r="N96" s="267"/>
      <c r="O96" s="267"/>
      <c r="P96" s="267"/>
      <c r="Q96" s="267"/>
    </row>
    <row r="97" spans="3:17" x14ac:dyDescent="0.2">
      <c r="C97" s="267"/>
      <c r="D97" s="267"/>
      <c r="E97" s="267"/>
      <c r="F97" s="267"/>
      <c r="G97" s="267"/>
      <c r="H97" s="267"/>
      <c r="I97" s="267"/>
      <c r="J97" s="267"/>
      <c r="K97" s="267"/>
      <c r="L97" s="267"/>
      <c r="M97" s="267"/>
      <c r="N97" s="267"/>
      <c r="O97" s="267"/>
      <c r="P97" s="267"/>
      <c r="Q97" s="267"/>
    </row>
    <row r="98" spans="3:17" x14ac:dyDescent="0.2">
      <c r="C98" s="267"/>
      <c r="D98" s="267"/>
      <c r="E98" s="267"/>
      <c r="F98" s="267"/>
      <c r="G98" s="267"/>
      <c r="H98" s="267"/>
      <c r="I98" s="267"/>
      <c r="J98" s="267"/>
      <c r="K98" s="267"/>
      <c r="L98" s="267"/>
      <c r="M98" s="267"/>
      <c r="N98" s="267"/>
      <c r="O98" s="267"/>
      <c r="P98" s="267"/>
      <c r="Q98" s="267"/>
    </row>
    <row r="99" spans="3:17" x14ac:dyDescent="0.2">
      <c r="C99" s="267"/>
      <c r="D99" s="267"/>
      <c r="E99" s="267"/>
      <c r="F99" s="267"/>
      <c r="G99" s="267"/>
      <c r="H99" s="267"/>
      <c r="I99" s="267"/>
      <c r="J99" s="267"/>
      <c r="K99" s="267"/>
      <c r="L99" s="267"/>
      <c r="M99" s="267"/>
      <c r="N99" s="267"/>
      <c r="O99" s="267"/>
      <c r="P99" s="267"/>
      <c r="Q99" s="267"/>
    </row>
    <row r="100" spans="3:17" x14ac:dyDescent="0.2">
      <c r="C100" s="267"/>
      <c r="D100" s="267"/>
      <c r="E100" s="267"/>
      <c r="F100" s="267"/>
      <c r="G100" s="267"/>
      <c r="H100" s="267"/>
      <c r="I100" s="267"/>
      <c r="J100" s="267"/>
      <c r="K100" s="267"/>
      <c r="L100" s="267"/>
      <c r="M100" s="267"/>
      <c r="N100" s="267"/>
      <c r="O100" s="267"/>
      <c r="P100" s="267"/>
      <c r="Q100" s="267"/>
    </row>
    <row r="101" spans="3:17" x14ac:dyDescent="0.2">
      <c r="C101" s="267"/>
      <c r="D101" s="267"/>
      <c r="E101" s="267"/>
      <c r="F101" s="267"/>
      <c r="G101" s="267"/>
      <c r="H101" s="267"/>
      <c r="I101" s="267"/>
      <c r="J101" s="267"/>
      <c r="K101" s="267"/>
      <c r="L101" s="267"/>
      <c r="M101" s="267"/>
      <c r="N101" s="267"/>
      <c r="O101" s="267"/>
      <c r="P101" s="267"/>
      <c r="Q101" s="267"/>
    </row>
    <row r="102" spans="3:17" x14ac:dyDescent="0.2">
      <c r="C102" s="267"/>
      <c r="D102" s="267"/>
      <c r="E102" s="267"/>
      <c r="F102" s="267"/>
      <c r="G102" s="267"/>
      <c r="H102" s="267"/>
      <c r="I102" s="267"/>
      <c r="J102" s="267"/>
      <c r="K102" s="267"/>
      <c r="L102" s="267"/>
      <c r="M102" s="267"/>
      <c r="N102" s="267"/>
      <c r="O102" s="267"/>
      <c r="P102" s="267"/>
      <c r="Q102" s="267"/>
    </row>
    <row r="103" spans="3:17" x14ac:dyDescent="0.2">
      <c r="C103" s="267"/>
      <c r="D103" s="267"/>
      <c r="E103" s="267"/>
      <c r="F103" s="267"/>
      <c r="G103" s="267"/>
      <c r="H103" s="267"/>
      <c r="I103" s="267"/>
      <c r="J103" s="267"/>
      <c r="K103" s="267"/>
      <c r="L103" s="267"/>
      <c r="M103" s="267"/>
      <c r="N103" s="267"/>
      <c r="O103" s="267"/>
      <c r="P103" s="267"/>
      <c r="Q103" s="267"/>
    </row>
    <row r="104" spans="3:17" x14ac:dyDescent="0.2">
      <c r="C104" s="267"/>
      <c r="D104" s="267"/>
      <c r="E104" s="267"/>
      <c r="F104" s="267"/>
      <c r="G104" s="267"/>
      <c r="H104" s="267"/>
      <c r="I104" s="267"/>
      <c r="J104" s="267"/>
      <c r="K104" s="267"/>
      <c r="L104" s="267"/>
      <c r="M104" s="267"/>
      <c r="N104" s="267"/>
      <c r="O104" s="267"/>
      <c r="P104" s="267"/>
      <c r="Q104" s="267"/>
    </row>
    <row r="105" spans="3:17" x14ac:dyDescent="0.2">
      <c r="C105" s="267"/>
      <c r="D105" s="267"/>
      <c r="E105" s="267"/>
      <c r="F105" s="267"/>
      <c r="G105" s="267"/>
      <c r="H105" s="267"/>
      <c r="I105" s="267"/>
      <c r="J105" s="267"/>
      <c r="K105" s="267"/>
      <c r="L105" s="267"/>
      <c r="M105" s="267"/>
      <c r="N105" s="267"/>
      <c r="O105" s="267"/>
      <c r="P105" s="267"/>
      <c r="Q105" s="267"/>
    </row>
    <row r="106" spans="3:17" x14ac:dyDescent="0.2">
      <c r="C106" s="267"/>
      <c r="D106" s="267"/>
      <c r="E106" s="267"/>
      <c r="F106" s="267"/>
      <c r="G106" s="267"/>
      <c r="H106" s="267"/>
      <c r="I106" s="267"/>
      <c r="J106" s="267"/>
      <c r="K106" s="267"/>
      <c r="L106" s="267"/>
      <c r="M106" s="267"/>
      <c r="N106" s="267"/>
      <c r="O106" s="267"/>
      <c r="P106" s="267"/>
      <c r="Q106" s="267"/>
    </row>
    <row r="107" spans="3:17" x14ac:dyDescent="0.2">
      <c r="C107" s="267"/>
      <c r="D107" s="267"/>
      <c r="E107" s="267"/>
      <c r="F107" s="267"/>
      <c r="G107" s="267"/>
      <c r="H107" s="267"/>
      <c r="I107" s="267"/>
      <c r="J107" s="267"/>
      <c r="K107" s="267"/>
      <c r="L107" s="267"/>
      <c r="M107" s="267"/>
      <c r="N107" s="267"/>
      <c r="O107" s="267"/>
      <c r="P107" s="267"/>
      <c r="Q107" s="267"/>
    </row>
    <row r="108" spans="3:17" x14ac:dyDescent="0.2">
      <c r="C108" s="267"/>
      <c r="D108" s="267"/>
      <c r="E108" s="267"/>
      <c r="F108" s="267"/>
      <c r="G108" s="267"/>
      <c r="H108" s="267"/>
      <c r="I108" s="267"/>
      <c r="J108" s="267"/>
      <c r="K108" s="267"/>
      <c r="L108" s="267"/>
      <c r="M108" s="267"/>
      <c r="N108" s="267"/>
      <c r="O108" s="267"/>
      <c r="P108" s="267"/>
      <c r="Q108" s="267"/>
    </row>
    <row r="109" spans="3:17" x14ac:dyDescent="0.2">
      <c r="C109" s="267"/>
      <c r="D109" s="267"/>
      <c r="E109" s="267"/>
      <c r="F109" s="267"/>
      <c r="G109" s="267"/>
      <c r="H109" s="267"/>
      <c r="I109" s="267"/>
      <c r="J109" s="267"/>
      <c r="K109" s="267"/>
      <c r="L109" s="267"/>
      <c r="M109" s="267"/>
      <c r="N109" s="267"/>
      <c r="O109" s="267"/>
      <c r="P109" s="267"/>
      <c r="Q109" s="267"/>
    </row>
    <row r="110" spans="3:17" x14ac:dyDescent="0.2">
      <c r="C110" s="267"/>
      <c r="D110" s="267"/>
      <c r="E110" s="267"/>
      <c r="F110" s="267"/>
      <c r="G110" s="267"/>
      <c r="H110" s="267"/>
      <c r="I110" s="267"/>
      <c r="J110" s="267"/>
      <c r="K110" s="267"/>
      <c r="L110" s="267"/>
      <c r="M110" s="267"/>
      <c r="N110" s="267"/>
      <c r="O110" s="267"/>
      <c r="P110" s="267"/>
      <c r="Q110" s="267"/>
    </row>
    <row r="111" spans="3:17" x14ac:dyDescent="0.2">
      <c r="C111" s="267"/>
      <c r="D111" s="267"/>
      <c r="E111" s="267"/>
      <c r="F111" s="267"/>
      <c r="G111" s="267"/>
      <c r="H111" s="267"/>
      <c r="I111" s="267"/>
      <c r="J111" s="267"/>
      <c r="K111" s="267"/>
      <c r="L111" s="267"/>
      <c r="M111" s="267"/>
      <c r="N111" s="267"/>
      <c r="O111" s="267"/>
      <c r="P111" s="267"/>
      <c r="Q111" s="267"/>
    </row>
    <row r="112" spans="3:17" x14ac:dyDescent="0.2">
      <c r="C112" s="267"/>
      <c r="D112" s="267"/>
      <c r="E112" s="267"/>
      <c r="F112" s="267"/>
      <c r="G112" s="267"/>
      <c r="H112" s="267"/>
      <c r="I112" s="267"/>
      <c r="J112" s="267"/>
      <c r="K112" s="267"/>
      <c r="L112" s="267"/>
      <c r="M112" s="267"/>
      <c r="N112" s="267"/>
      <c r="O112" s="267"/>
      <c r="P112" s="267"/>
      <c r="Q112" s="267"/>
    </row>
    <row r="113" spans="3:17" x14ac:dyDescent="0.2">
      <c r="C113" s="267"/>
      <c r="D113" s="267"/>
      <c r="E113" s="267"/>
      <c r="F113" s="267"/>
      <c r="G113" s="267"/>
      <c r="H113" s="267"/>
      <c r="I113" s="267"/>
      <c r="J113" s="267"/>
      <c r="K113" s="267"/>
      <c r="L113" s="267"/>
      <c r="M113" s="267"/>
      <c r="N113" s="267"/>
      <c r="O113" s="267"/>
      <c r="P113" s="267"/>
      <c r="Q113" s="267"/>
    </row>
    <row r="114" spans="3:17" x14ac:dyDescent="0.2">
      <c r="C114" s="267"/>
      <c r="D114" s="267"/>
      <c r="E114" s="267"/>
      <c r="F114" s="267"/>
      <c r="G114" s="267"/>
      <c r="H114" s="267"/>
      <c r="I114" s="267"/>
      <c r="J114" s="267"/>
      <c r="K114" s="267"/>
      <c r="L114" s="267"/>
      <c r="M114" s="267"/>
      <c r="N114" s="267"/>
      <c r="O114" s="267"/>
      <c r="P114" s="267"/>
      <c r="Q114" s="267"/>
    </row>
    <row r="115" spans="3:17" x14ac:dyDescent="0.2">
      <c r="C115" s="267"/>
      <c r="D115" s="267"/>
      <c r="E115" s="267"/>
      <c r="F115" s="267"/>
      <c r="G115" s="267"/>
      <c r="H115" s="267"/>
      <c r="I115" s="267"/>
      <c r="J115" s="267"/>
      <c r="K115" s="267"/>
      <c r="L115" s="267"/>
      <c r="M115" s="267"/>
      <c r="N115" s="267"/>
      <c r="O115" s="267"/>
      <c r="P115" s="267"/>
      <c r="Q115" s="267"/>
    </row>
    <row r="116" spans="3:17" x14ac:dyDescent="0.2">
      <c r="C116" s="267"/>
      <c r="D116" s="267"/>
      <c r="E116" s="267"/>
      <c r="F116" s="267"/>
      <c r="G116" s="267"/>
      <c r="H116" s="267"/>
      <c r="I116" s="267"/>
      <c r="J116" s="267"/>
      <c r="K116" s="267"/>
      <c r="L116" s="267"/>
      <c r="M116" s="267"/>
      <c r="N116" s="267"/>
      <c r="O116" s="267"/>
      <c r="P116" s="267"/>
      <c r="Q116" s="267"/>
    </row>
    <row r="117" spans="3:17" x14ac:dyDescent="0.2">
      <c r="C117" s="267"/>
      <c r="D117" s="267"/>
      <c r="E117" s="267"/>
      <c r="F117" s="267"/>
      <c r="G117" s="267"/>
      <c r="H117" s="267"/>
      <c r="I117" s="267"/>
      <c r="J117" s="267"/>
      <c r="K117" s="267"/>
      <c r="L117" s="267"/>
      <c r="M117" s="267"/>
      <c r="N117" s="267"/>
      <c r="O117" s="267"/>
      <c r="P117" s="267"/>
      <c r="Q117" s="267"/>
    </row>
    <row r="118" spans="3:17" x14ac:dyDescent="0.2">
      <c r="C118" s="267"/>
      <c r="D118" s="267"/>
      <c r="E118" s="267"/>
      <c r="F118" s="267"/>
      <c r="G118" s="267"/>
      <c r="H118" s="267"/>
      <c r="I118" s="267"/>
      <c r="J118" s="267"/>
      <c r="K118" s="267"/>
      <c r="L118" s="267"/>
      <c r="M118" s="267"/>
      <c r="N118" s="267"/>
      <c r="O118" s="267"/>
      <c r="P118" s="267"/>
      <c r="Q118" s="267"/>
    </row>
    <row r="119" spans="3:17" x14ac:dyDescent="0.2">
      <c r="C119" s="267"/>
      <c r="D119" s="267"/>
      <c r="E119" s="267"/>
      <c r="F119" s="267"/>
      <c r="G119" s="267"/>
      <c r="H119" s="267"/>
      <c r="I119" s="267"/>
      <c r="J119" s="267"/>
      <c r="K119" s="267"/>
      <c r="L119" s="267"/>
      <c r="M119" s="267"/>
      <c r="N119" s="267"/>
      <c r="O119" s="267"/>
      <c r="P119" s="267"/>
      <c r="Q119" s="267"/>
    </row>
    <row r="120" spans="3:17" x14ac:dyDescent="0.2">
      <c r="C120" s="267"/>
      <c r="D120" s="267"/>
      <c r="E120" s="267"/>
      <c r="F120" s="267"/>
      <c r="G120" s="267"/>
      <c r="H120" s="267"/>
      <c r="I120" s="267"/>
      <c r="J120" s="267"/>
      <c r="K120" s="267"/>
      <c r="L120" s="267"/>
      <c r="M120" s="267"/>
      <c r="N120" s="267"/>
      <c r="O120" s="267"/>
      <c r="P120" s="267"/>
      <c r="Q120" s="267"/>
    </row>
    <row r="121" spans="3:17" x14ac:dyDescent="0.2">
      <c r="C121" s="267"/>
      <c r="D121" s="267"/>
      <c r="E121" s="267"/>
      <c r="F121" s="267"/>
      <c r="G121" s="267"/>
      <c r="H121" s="267"/>
      <c r="I121" s="267"/>
      <c r="J121" s="267"/>
      <c r="K121" s="267"/>
      <c r="L121" s="267"/>
      <c r="M121" s="267"/>
      <c r="N121" s="267"/>
      <c r="O121" s="267"/>
      <c r="P121" s="267"/>
      <c r="Q121" s="267"/>
    </row>
    <row r="122" spans="3:17" x14ac:dyDescent="0.2">
      <c r="C122" s="267"/>
      <c r="D122" s="267"/>
      <c r="E122" s="267"/>
      <c r="F122" s="267"/>
      <c r="G122" s="267"/>
      <c r="H122" s="267"/>
      <c r="I122" s="267"/>
      <c r="J122" s="267"/>
      <c r="K122" s="267"/>
      <c r="L122" s="267"/>
      <c r="M122" s="267"/>
      <c r="N122" s="267"/>
      <c r="O122" s="267"/>
      <c r="P122" s="267"/>
      <c r="Q122" s="267"/>
    </row>
    <row r="123" spans="3:17" x14ac:dyDescent="0.2">
      <c r="C123" s="267"/>
      <c r="D123" s="267"/>
      <c r="E123" s="267"/>
      <c r="F123" s="267"/>
      <c r="G123" s="267"/>
      <c r="H123" s="267"/>
      <c r="I123" s="267"/>
      <c r="J123" s="267"/>
      <c r="K123" s="267"/>
      <c r="L123" s="267"/>
      <c r="M123" s="267"/>
      <c r="N123" s="267"/>
      <c r="O123" s="267"/>
      <c r="P123" s="267"/>
      <c r="Q123" s="267"/>
    </row>
    <row r="124" spans="3:17" x14ac:dyDescent="0.2">
      <c r="C124" s="267"/>
      <c r="D124" s="267"/>
      <c r="E124" s="267"/>
      <c r="F124" s="267"/>
      <c r="G124" s="267"/>
      <c r="H124" s="267"/>
      <c r="I124" s="267"/>
      <c r="J124" s="267"/>
      <c r="K124" s="267"/>
      <c r="L124" s="267"/>
      <c r="M124" s="267"/>
      <c r="N124" s="267"/>
      <c r="O124" s="267"/>
      <c r="P124" s="267"/>
      <c r="Q124" s="267"/>
    </row>
    <row r="125" spans="3:17" x14ac:dyDescent="0.2">
      <c r="C125" s="267"/>
      <c r="D125" s="267"/>
      <c r="E125" s="267"/>
      <c r="F125" s="267"/>
      <c r="G125" s="267"/>
      <c r="H125" s="267"/>
      <c r="I125" s="267"/>
      <c r="J125" s="267"/>
      <c r="K125" s="267"/>
      <c r="L125" s="267"/>
      <c r="M125" s="267"/>
      <c r="N125" s="267"/>
      <c r="O125" s="267"/>
      <c r="P125" s="267"/>
      <c r="Q125" s="267"/>
    </row>
    <row r="126" spans="3:17" x14ac:dyDescent="0.2">
      <c r="C126" s="267"/>
      <c r="D126" s="267"/>
      <c r="E126" s="267"/>
      <c r="F126" s="267"/>
      <c r="G126" s="267"/>
      <c r="H126" s="267"/>
      <c r="I126" s="267"/>
      <c r="J126" s="267"/>
      <c r="K126" s="267"/>
      <c r="L126" s="267"/>
      <c r="M126" s="267"/>
      <c r="N126" s="267"/>
      <c r="O126" s="267"/>
      <c r="P126" s="267"/>
      <c r="Q126" s="267"/>
    </row>
    <row r="127" spans="3:17" x14ac:dyDescent="0.2">
      <c r="C127" s="267"/>
      <c r="D127" s="267"/>
      <c r="E127" s="267"/>
      <c r="F127" s="267"/>
      <c r="G127" s="267"/>
      <c r="H127" s="267"/>
      <c r="I127" s="267"/>
      <c r="J127" s="267"/>
      <c r="K127" s="267"/>
      <c r="L127" s="267"/>
      <c r="M127" s="267"/>
      <c r="N127" s="267"/>
      <c r="O127" s="267"/>
      <c r="P127" s="267"/>
      <c r="Q127" s="267"/>
    </row>
    <row r="128" spans="3:17" x14ac:dyDescent="0.2">
      <c r="C128" s="267"/>
      <c r="D128" s="267"/>
      <c r="E128" s="267"/>
      <c r="F128" s="267"/>
      <c r="G128" s="267"/>
      <c r="H128" s="267"/>
      <c r="I128" s="267"/>
      <c r="J128" s="267"/>
      <c r="K128" s="267"/>
      <c r="L128" s="267"/>
      <c r="M128" s="267"/>
      <c r="N128" s="267"/>
      <c r="O128" s="267"/>
      <c r="P128" s="267"/>
      <c r="Q128" s="267"/>
    </row>
    <row r="129" spans="3:17" x14ac:dyDescent="0.2">
      <c r="C129" s="267"/>
      <c r="D129" s="267"/>
      <c r="E129" s="267"/>
      <c r="F129" s="267"/>
      <c r="G129" s="267"/>
      <c r="H129" s="267"/>
      <c r="I129" s="267"/>
      <c r="J129" s="267"/>
      <c r="K129" s="267"/>
      <c r="L129" s="267"/>
      <c r="M129" s="267"/>
      <c r="N129" s="267"/>
      <c r="O129" s="267"/>
      <c r="P129" s="267"/>
      <c r="Q129" s="267"/>
    </row>
    <row r="130" spans="3:17" x14ac:dyDescent="0.2">
      <c r="C130" s="267"/>
      <c r="D130" s="267"/>
      <c r="E130" s="267"/>
      <c r="F130" s="267"/>
      <c r="G130" s="267"/>
      <c r="H130" s="267"/>
      <c r="I130" s="267"/>
      <c r="J130" s="267"/>
      <c r="K130" s="267"/>
      <c r="L130" s="267"/>
      <c r="M130" s="267"/>
      <c r="N130" s="267"/>
      <c r="O130" s="267"/>
      <c r="P130" s="267"/>
      <c r="Q130" s="267"/>
    </row>
    <row r="131" spans="3:17" x14ac:dyDescent="0.2">
      <c r="C131" s="267"/>
      <c r="D131" s="267"/>
      <c r="E131" s="267"/>
      <c r="F131" s="267"/>
      <c r="G131" s="267"/>
      <c r="H131" s="267"/>
      <c r="I131" s="267"/>
      <c r="J131" s="267"/>
      <c r="K131" s="267"/>
      <c r="L131" s="267"/>
      <c r="M131" s="267"/>
      <c r="N131" s="267"/>
      <c r="O131" s="267"/>
      <c r="P131" s="267"/>
      <c r="Q131" s="267"/>
    </row>
    <row r="132" spans="3:17" x14ac:dyDescent="0.2">
      <c r="C132" s="267"/>
      <c r="D132" s="267"/>
      <c r="E132" s="267"/>
      <c r="F132" s="267"/>
      <c r="G132" s="267"/>
      <c r="H132" s="267"/>
      <c r="I132" s="267"/>
      <c r="J132" s="267"/>
      <c r="K132" s="267"/>
      <c r="L132" s="267"/>
      <c r="M132" s="267"/>
      <c r="N132" s="267"/>
      <c r="O132" s="267"/>
      <c r="P132" s="267"/>
      <c r="Q132" s="267"/>
    </row>
    <row r="133" spans="3:17" x14ac:dyDescent="0.2">
      <c r="C133" s="267"/>
      <c r="D133" s="267"/>
      <c r="E133" s="267"/>
      <c r="F133" s="267"/>
      <c r="G133" s="267"/>
      <c r="H133" s="267"/>
      <c r="I133" s="267"/>
      <c r="J133" s="267"/>
      <c r="K133" s="267"/>
      <c r="L133" s="267"/>
      <c r="M133" s="267"/>
      <c r="N133" s="267"/>
      <c r="O133" s="267"/>
      <c r="P133" s="267"/>
      <c r="Q133" s="267"/>
    </row>
    <row r="134" spans="3:17" x14ac:dyDescent="0.2">
      <c r="C134" s="267"/>
      <c r="D134" s="267"/>
      <c r="E134" s="267"/>
      <c r="F134" s="267"/>
      <c r="G134" s="267"/>
      <c r="H134" s="267"/>
      <c r="I134" s="267"/>
      <c r="J134" s="267"/>
      <c r="K134" s="267"/>
      <c r="L134" s="267"/>
      <c r="M134" s="267"/>
      <c r="N134" s="267"/>
      <c r="O134" s="267"/>
      <c r="P134" s="267"/>
      <c r="Q134" s="267"/>
    </row>
    <row r="135" spans="3:17" x14ac:dyDescent="0.2">
      <c r="C135" s="267"/>
      <c r="D135" s="267"/>
      <c r="E135" s="267"/>
      <c r="F135" s="267"/>
      <c r="G135" s="267"/>
      <c r="H135" s="267"/>
      <c r="I135" s="267"/>
      <c r="J135" s="267"/>
      <c r="K135" s="267"/>
      <c r="L135" s="267"/>
      <c r="M135" s="267"/>
      <c r="N135" s="267"/>
      <c r="O135" s="267"/>
      <c r="P135" s="267"/>
      <c r="Q135" s="267"/>
    </row>
    <row r="136" spans="3:17" x14ac:dyDescent="0.2">
      <c r="C136" s="267"/>
      <c r="D136" s="267"/>
      <c r="E136" s="267"/>
      <c r="F136" s="267"/>
      <c r="G136" s="267"/>
      <c r="H136" s="267"/>
      <c r="I136" s="267"/>
      <c r="J136" s="267"/>
      <c r="K136" s="267"/>
      <c r="L136" s="267"/>
      <c r="M136" s="267"/>
      <c r="N136" s="267"/>
      <c r="O136" s="267"/>
      <c r="P136" s="267"/>
      <c r="Q136" s="267"/>
    </row>
    <row r="137" spans="3:17" x14ac:dyDescent="0.2">
      <c r="C137" s="267"/>
      <c r="D137" s="267"/>
      <c r="E137" s="267"/>
      <c r="F137" s="267"/>
      <c r="G137" s="267"/>
      <c r="H137" s="267"/>
      <c r="I137" s="267"/>
      <c r="J137" s="267"/>
      <c r="K137" s="267"/>
      <c r="L137" s="267"/>
      <c r="M137" s="267"/>
      <c r="N137" s="267"/>
      <c r="O137" s="267"/>
      <c r="P137" s="267"/>
      <c r="Q137" s="267"/>
    </row>
    <row r="138" spans="3:17" x14ac:dyDescent="0.2">
      <c r="C138" s="267"/>
      <c r="D138" s="267"/>
      <c r="E138" s="267"/>
      <c r="F138" s="267"/>
      <c r="G138" s="267"/>
      <c r="H138" s="267"/>
      <c r="I138" s="267"/>
      <c r="J138" s="267"/>
      <c r="K138" s="267"/>
      <c r="L138" s="267"/>
      <c r="M138" s="267"/>
      <c r="N138" s="267"/>
      <c r="O138" s="267"/>
      <c r="P138" s="267"/>
      <c r="Q138" s="267"/>
    </row>
    <row r="139" spans="3:17" x14ac:dyDescent="0.2">
      <c r="C139" s="267"/>
      <c r="D139" s="267"/>
      <c r="E139" s="267"/>
      <c r="F139" s="267"/>
      <c r="G139" s="267"/>
      <c r="H139" s="267"/>
      <c r="I139" s="267"/>
      <c r="J139" s="267"/>
      <c r="K139" s="267"/>
      <c r="L139" s="267"/>
      <c r="M139" s="267"/>
      <c r="N139" s="267"/>
      <c r="O139" s="267"/>
      <c r="P139" s="267"/>
      <c r="Q139" s="267"/>
    </row>
    <row r="140" spans="3:17" x14ac:dyDescent="0.2">
      <c r="C140" s="267"/>
      <c r="D140" s="267"/>
      <c r="E140" s="267"/>
      <c r="F140" s="267"/>
      <c r="G140" s="267"/>
      <c r="H140" s="267"/>
      <c r="I140" s="267"/>
      <c r="J140" s="267"/>
      <c r="K140" s="267"/>
      <c r="L140" s="267"/>
      <c r="M140" s="267"/>
      <c r="N140" s="267"/>
      <c r="O140" s="267"/>
      <c r="P140" s="267"/>
      <c r="Q140" s="267"/>
    </row>
    <row r="141" spans="3:17" x14ac:dyDescent="0.2">
      <c r="C141" s="267"/>
      <c r="D141" s="267"/>
      <c r="E141" s="267"/>
      <c r="F141" s="267"/>
      <c r="G141" s="267"/>
      <c r="H141" s="267"/>
      <c r="I141" s="267"/>
      <c r="J141" s="267"/>
      <c r="K141" s="267"/>
      <c r="L141" s="267"/>
      <c r="M141" s="267"/>
      <c r="N141" s="267"/>
      <c r="O141" s="267"/>
      <c r="P141" s="267"/>
      <c r="Q141" s="267"/>
    </row>
    <row r="142" spans="3:17" x14ac:dyDescent="0.2">
      <c r="C142" s="267"/>
      <c r="D142" s="267"/>
      <c r="E142" s="267"/>
      <c r="F142" s="267"/>
      <c r="G142" s="267"/>
      <c r="H142" s="267"/>
      <c r="I142" s="267"/>
      <c r="J142" s="267"/>
      <c r="K142" s="267"/>
      <c r="L142" s="267"/>
      <c r="M142" s="267"/>
      <c r="N142" s="267"/>
      <c r="O142" s="267"/>
      <c r="P142" s="267"/>
      <c r="Q142" s="267"/>
    </row>
    <row r="143" spans="3:17" x14ac:dyDescent="0.2">
      <c r="C143" s="267"/>
      <c r="D143" s="267"/>
      <c r="E143" s="267"/>
      <c r="F143" s="267"/>
      <c r="G143" s="267"/>
      <c r="H143" s="267"/>
      <c r="I143" s="267"/>
      <c r="J143" s="267"/>
      <c r="K143" s="267"/>
      <c r="L143" s="267"/>
      <c r="M143" s="267"/>
      <c r="N143" s="267"/>
      <c r="O143" s="267"/>
      <c r="P143" s="267"/>
      <c r="Q143" s="267"/>
    </row>
    <row r="144" spans="3:17" x14ac:dyDescent="0.2">
      <c r="C144" s="267"/>
      <c r="D144" s="267"/>
      <c r="E144" s="267"/>
      <c r="F144" s="267"/>
      <c r="G144" s="267"/>
      <c r="H144" s="267"/>
      <c r="I144" s="267"/>
      <c r="J144" s="267"/>
      <c r="K144" s="267"/>
      <c r="L144" s="267"/>
      <c r="M144" s="267"/>
      <c r="N144" s="267"/>
      <c r="O144" s="267"/>
      <c r="P144" s="267"/>
      <c r="Q144" s="267"/>
    </row>
    <row r="145" spans="3:17" x14ac:dyDescent="0.2">
      <c r="C145" s="267"/>
      <c r="D145" s="267"/>
      <c r="E145" s="267"/>
      <c r="F145" s="267"/>
      <c r="G145" s="267"/>
      <c r="H145" s="267"/>
      <c r="I145" s="267"/>
      <c r="J145" s="267"/>
      <c r="K145" s="267"/>
      <c r="L145" s="267"/>
      <c r="M145" s="267"/>
      <c r="N145" s="267"/>
      <c r="O145" s="267"/>
      <c r="P145" s="267"/>
      <c r="Q145" s="267"/>
    </row>
    <row r="146" spans="3:17" x14ac:dyDescent="0.2">
      <c r="C146" s="267"/>
      <c r="D146" s="267"/>
      <c r="E146" s="267"/>
      <c r="F146" s="267"/>
      <c r="G146" s="267"/>
      <c r="H146" s="267"/>
      <c r="I146" s="267"/>
      <c r="J146" s="267"/>
      <c r="K146" s="267"/>
      <c r="L146" s="267"/>
      <c r="M146" s="267"/>
      <c r="N146" s="267"/>
      <c r="O146" s="267"/>
      <c r="P146" s="267"/>
      <c r="Q146" s="267"/>
    </row>
    <row r="147" spans="3:17" x14ac:dyDescent="0.2">
      <c r="C147" s="267"/>
      <c r="D147" s="267"/>
      <c r="E147" s="267"/>
      <c r="F147" s="267"/>
      <c r="G147" s="267"/>
      <c r="H147" s="267"/>
      <c r="I147" s="267"/>
      <c r="J147" s="267"/>
      <c r="K147" s="267"/>
      <c r="L147" s="267"/>
      <c r="M147" s="267"/>
      <c r="N147" s="267"/>
      <c r="O147" s="267"/>
      <c r="P147" s="267"/>
      <c r="Q147" s="267"/>
    </row>
    <row r="148" spans="3:17" x14ac:dyDescent="0.2">
      <c r="C148" s="267"/>
      <c r="D148" s="267"/>
      <c r="E148" s="267"/>
      <c r="F148" s="267"/>
      <c r="G148" s="267"/>
      <c r="H148" s="267"/>
      <c r="I148" s="267"/>
      <c r="J148" s="267"/>
      <c r="K148" s="267"/>
      <c r="L148" s="267"/>
      <c r="M148" s="267"/>
      <c r="N148" s="267"/>
      <c r="O148" s="267"/>
      <c r="P148" s="267"/>
      <c r="Q148" s="267"/>
    </row>
    <row r="149" spans="3:17" x14ac:dyDescent="0.2">
      <c r="C149" s="267"/>
      <c r="D149" s="267"/>
      <c r="E149" s="267"/>
      <c r="F149" s="267"/>
      <c r="G149" s="267"/>
      <c r="H149" s="267"/>
      <c r="I149" s="267"/>
      <c r="J149" s="267"/>
      <c r="K149" s="267"/>
      <c r="L149" s="267"/>
      <c r="M149" s="267"/>
      <c r="N149" s="267"/>
      <c r="O149" s="267"/>
      <c r="P149" s="267"/>
      <c r="Q149" s="267"/>
    </row>
    <row r="150" spans="3:17" x14ac:dyDescent="0.2">
      <c r="C150" s="267"/>
      <c r="D150" s="267"/>
      <c r="E150" s="267"/>
      <c r="F150" s="267"/>
      <c r="G150" s="267"/>
      <c r="H150" s="267"/>
      <c r="I150" s="267"/>
      <c r="J150" s="267"/>
      <c r="K150" s="267"/>
      <c r="L150" s="267"/>
      <c r="M150" s="267"/>
      <c r="N150" s="267"/>
      <c r="O150" s="267"/>
      <c r="P150" s="267"/>
      <c r="Q150" s="267"/>
    </row>
    <row r="151" spans="3:17" x14ac:dyDescent="0.2">
      <c r="C151" s="267"/>
      <c r="D151" s="267"/>
      <c r="E151" s="267"/>
      <c r="F151" s="267"/>
      <c r="G151" s="267"/>
      <c r="H151" s="267"/>
      <c r="I151" s="267"/>
      <c r="J151" s="267"/>
      <c r="K151" s="267"/>
      <c r="L151" s="267"/>
      <c r="M151" s="267"/>
      <c r="N151" s="267"/>
      <c r="O151" s="267"/>
      <c r="P151" s="267"/>
      <c r="Q151" s="267"/>
    </row>
    <row r="152" spans="3:17" x14ac:dyDescent="0.2">
      <c r="C152" s="267"/>
      <c r="D152" s="267"/>
      <c r="E152" s="267"/>
      <c r="F152" s="267"/>
      <c r="G152" s="267"/>
      <c r="H152" s="267"/>
      <c r="I152" s="267"/>
      <c r="J152" s="267"/>
      <c r="K152" s="267"/>
      <c r="L152" s="267"/>
      <c r="M152" s="267"/>
      <c r="N152" s="267"/>
      <c r="O152" s="267"/>
      <c r="P152" s="267"/>
      <c r="Q152" s="267"/>
    </row>
    <row r="153" spans="3:17" x14ac:dyDescent="0.2">
      <c r="C153" s="267"/>
      <c r="D153" s="267"/>
      <c r="E153" s="267"/>
      <c r="F153" s="267"/>
      <c r="G153" s="267"/>
      <c r="H153" s="267"/>
      <c r="I153" s="267"/>
      <c r="J153" s="267"/>
      <c r="K153" s="267"/>
      <c r="L153" s="267"/>
      <c r="M153" s="267"/>
      <c r="N153" s="267"/>
      <c r="O153" s="267"/>
      <c r="P153" s="267"/>
      <c r="Q153" s="267"/>
    </row>
    <row r="154" spans="3:17" x14ac:dyDescent="0.2">
      <c r="C154" s="267"/>
      <c r="D154" s="267"/>
      <c r="E154" s="267"/>
      <c r="F154" s="267"/>
      <c r="G154" s="267"/>
      <c r="H154" s="267"/>
      <c r="I154" s="267"/>
      <c r="J154" s="267"/>
      <c r="K154" s="267"/>
      <c r="L154" s="267"/>
      <c r="M154" s="267"/>
      <c r="N154" s="267"/>
      <c r="O154" s="267"/>
      <c r="P154" s="267"/>
      <c r="Q154" s="267"/>
    </row>
    <row r="155" spans="3:17" x14ac:dyDescent="0.2">
      <c r="C155" s="267"/>
      <c r="D155" s="267"/>
      <c r="E155" s="267"/>
      <c r="F155" s="267"/>
      <c r="G155" s="267"/>
      <c r="H155" s="267"/>
      <c r="I155" s="267"/>
      <c r="J155" s="267"/>
      <c r="K155" s="267"/>
      <c r="L155" s="267"/>
      <c r="M155" s="267"/>
      <c r="N155" s="267"/>
      <c r="O155" s="267"/>
      <c r="P155" s="267"/>
      <c r="Q155" s="267"/>
    </row>
    <row r="156" spans="3:17" x14ac:dyDescent="0.2">
      <c r="C156" s="267"/>
      <c r="D156" s="267"/>
      <c r="E156" s="267"/>
      <c r="F156" s="267"/>
      <c r="G156" s="267"/>
      <c r="H156" s="267"/>
      <c r="I156" s="267"/>
      <c r="J156" s="267"/>
      <c r="K156" s="267"/>
      <c r="L156" s="267"/>
      <c r="M156" s="267"/>
      <c r="N156" s="267"/>
      <c r="O156" s="267"/>
      <c r="P156" s="267"/>
      <c r="Q156" s="267"/>
    </row>
    <row r="157" spans="3:17" x14ac:dyDescent="0.2">
      <c r="C157" s="267"/>
      <c r="D157" s="267"/>
      <c r="E157" s="267"/>
      <c r="F157" s="267"/>
      <c r="G157" s="267"/>
      <c r="H157" s="267"/>
      <c r="I157" s="267"/>
      <c r="J157" s="267"/>
      <c r="K157" s="267"/>
      <c r="L157" s="267"/>
      <c r="M157" s="267"/>
      <c r="N157" s="267"/>
      <c r="O157" s="267"/>
      <c r="P157" s="267"/>
      <c r="Q157" s="267"/>
    </row>
    <row r="158" spans="3:17" x14ac:dyDescent="0.2">
      <c r="C158" s="267"/>
      <c r="D158" s="267"/>
      <c r="E158" s="267"/>
      <c r="F158" s="267"/>
      <c r="G158" s="267"/>
      <c r="H158" s="267"/>
      <c r="I158" s="267"/>
      <c r="J158" s="267"/>
      <c r="K158" s="267"/>
      <c r="L158" s="267"/>
      <c r="M158" s="267"/>
      <c r="N158" s="267"/>
      <c r="O158" s="267"/>
      <c r="P158" s="267"/>
      <c r="Q158" s="267"/>
    </row>
    <row r="159" spans="3:17" x14ac:dyDescent="0.2">
      <c r="C159" s="267"/>
      <c r="D159" s="267"/>
      <c r="E159" s="267"/>
      <c r="F159" s="267"/>
      <c r="G159" s="267"/>
      <c r="H159" s="267"/>
      <c r="I159" s="267"/>
      <c r="J159" s="267"/>
      <c r="K159" s="267"/>
      <c r="L159" s="267"/>
      <c r="M159" s="267"/>
      <c r="N159" s="267"/>
      <c r="O159" s="267"/>
      <c r="P159" s="267"/>
      <c r="Q159" s="267"/>
    </row>
    <row r="160" spans="3:17" x14ac:dyDescent="0.2">
      <c r="C160" s="267"/>
      <c r="D160" s="267"/>
      <c r="E160" s="267"/>
      <c r="F160" s="267"/>
      <c r="G160" s="267"/>
      <c r="H160" s="267"/>
      <c r="I160" s="267"/>
      <c r="J160" s="267"/>
      <c r="K160" s="267"/>
      <c r="L160" s="267"/>
      <c r="M160" s="267"/>
      <c r="N160" s="267"/>
      <c r="O160" s="267"/>
      <c r="P160" s="267"/>
      <c r="Q160" s="267"/>
    </row>
    <row r="161" spans="3:17" x14ac:dyDescent="0.2">
      <c r="C161" s="267"/>
      <c r="D161" s="267"/>
      <c r="E161" s="267"/>
      <c r="F161" s="267"/>
      <c r="G161" s="267"/>
      <c r="H161" s="267"/>
      <c r="I161" s="267"/>
      <c r="J161" s="267"/>
      <c r="K161" s="267"/>
      <c r="L161" s="267"/>
      <c r="M161" s="267"/>
      <c r="N161" s="267"/>
      <c r="O161" s="267"/>
      <c r="P161" s="267"/>
      <c r="Q161" s="267"/>
    </row>
    <row r="162" spans="3:17" x14ac:dyDescent="0.2">
      <c r="C162" s="267"/>
      <c r="D162" s="267"/>
      <c r="E162" s="267"/>
      <c r="F162" s="267"/>
      <c r="G162" s="267"/>
      <c r="H162" s="267"/>
      <c r="I162" s="267"/>
      <c r="J162" s="267"/>
      <c r="K162" s="267"/>
      <c r="L162" s="267"/>
      <c r="M162" s="267"/>
      <c r="N162" s="267"/>
      <c r="O162" s="267"/>
      <c r="P162" s="267"/>
      <c r="Q162" s="267"/>
    </row>
    <row r="163" spans="3:17" x14ac:dyDescent="0.2">
      <c r="C163" s="267"/>
      <c r="D163" s="267"/>
      <c r="E163" s="267"/>
      <c r="F163" s="267"/>
      <c r="G163" s="267"/>
      <c r="H163" s="267"/>
      <c r="I163" s="267"/>
      <c r="J163" s="267"/>
      <c r="K163" s="267"/>
      <c r="L163" s="267"/>
      <c r="M163" s="267"/>
      <c r="N163" s="267"/>
      <c r="O163" s="267"/>
      <c r="P163" s="267"/>
      <c r="Q163" s="267"/>
    </row>
    <row r="164" spans="3:17" x14ac:dyDescent="0.2">
      <c r="C164" s="267"/>
      <c r="D164" s="267"/>
      <c r="E164" s="267"/>
      <c r="F164" s="267"/>
      <c r="G164" s="267"/>
      <c r="H164" s="267"/>
      <c r="I164" s="267"/>
      <c r="J164" s="267"/>
      <c r="K164" s="267"/>
      <c r="L164" s="267"/>
      <c r="M164" s="267"/>
      <c r="N164" s="267"/>
      <c r="O164" s="267"/>
      <c r="P164" s="267"/>
      <c r="Q164" s="267"/>
    </row>
    <row r="165" spans="3:17" x14ac:dyDescent="0.2">
      <c r="C165" s="267"/>
      <c r="D165" s="267"/>
      <c r="E165" s="267"/>
      <c r="F165" s="267"/>
      <c r="G165" s="267"/>
      <c r="H165" s="267"/>
      <c r="I165" s="267"/>
      <c r="J165" s="267"/>
      <c r="K165" s="267"/>
      <c r="L165" s="267"/>
      <c r="M165" s="267"/>
      <c r="N165" s="267"/>
      <c r="O165" s="267"/>
      <c r="P165" s="267"/>
      <c r="Q165" s="267"/>
    </row>
    <row r="166" spans="3:17" x14ac:dyDescent="0.2">
      <c r="C166" s="267"/>
      <c r="D166" s="267"/>
      <c r="E166" s="267"/>
      <c r="F166" s="267"/>
      <c r="G166" s="267"/>
      <c r="H166" s="267"/>
      <c r="I166" s="267"/>
      <c r="J166" s="267"/>
      <c r="K166" s="267"/>
      <c r="L166" s="267"/>
      <c r="M166" s="267"/>
      <c r="N166" s="267"/>
      <c r="O166" s="267"/>
      <c r="P166" s="267"/>
      <c r="Q166" s="267"/>
    </row>
    <row r="167" spans="3:17" x14ac:dyDescent="0.2">
      <c r="C167" s="267"/>
      <c r="D167" s="267"/>
      <c r="E167" s="267"/>
      <c r="F167" s="267"/>
      <c r="G167" s="267"/>
      <c r="H167" s="267"/>
      <c r="I167" s="267"/>
      <c r="J167" s="267"/>
      <c r="K167" s="267"/>
      <c r="L167" s="267"/>
      <c r="M167" s="267"/>
      <c r="N167" s="267"/>
      <c r="O167" s="267"/>
      <c r="P167" s="267"/>
      <c r="Q167" s="267"/>
    </row>
    <row r="168" spans="3:17" x14ac:dyDescent="0.2">
      <c r="C168" s="267"/>
      <c r="D168" s="267"/>
      <c r="E168" s="267"/>
      <c r="F168" s="267"/>
      <c r="G168" s="267"/>
      <c r="H168" s="267"/>
      <c r="I168" s="267"/>
      <c r="J168" s="267"/>
      <c r="K168" s="267"/>
      <c r="L168" s="267"/>
      <c r="M168" s="267"/>
      <c r="N168" s="267"/>
      <c r="O168" s="267"/>
      <c r="P168" s="267"/>
      <c r="Q168" s="267"/>
    </row>
    <row r="169" spans="3:17" x14ac:dyDescent="0.2">
      <c r="C169" s="267"/>
      <c r="D169" s="267"/>
      <c r="E169" s="267"/>
      <c r="F169" s="267"/>
      <c r="G169" s="267"/>
      <c r="H169" s="267"/>
      <c r="I169" s="267"/>
      <c r="J169" s="267"/>
      <c r="K169" s="267"/>
      <c r="L169" s="267"/>
      <c r="M169" s="267"/>
      <c r="N169" s="267"/>
      <c r="O169" s="267"/>
      <c r="P169" s="267"/>
      <c r="Q169" s="267"/>
    </row>
    <row r="170" spans="3:17" x14ac:dyDescent="0.2">
      <c r="C170" s="267"/>
      <c r="D170" s="267"/>
      <c r="E170" s="267"/>
      <c r="F170" s="267"/>
      <c r="G170" s="267"/>
      <c r="H170" s="267"/>
      <c r="I170" s="267"/>
      <c r="J170" s="267"/>
      <c r="K170" s="267"/>
      <c r="L170" s="267"/>
      <c r="M170" s="267"/>
      <c r="N170" s="267"/>
      <c r="O170" s="267"/>
      <c r="P170" s="267"/>
      <c r="Q170" s="267"/>
    </row>
    <row r="171" spans="3:17" x14ac:dyDescent="0.2">
      <c r="C171" s="267"/>
      <c r="D171" s="267"/>
      <c r="E171" s="267"/>
      <c r="F171" s="267"/>
      <c r="G171" s="267"/>
      <c r="H171" s="267"/>
      <c r="I171" s="267"/>
      <c r="J171" s="267"/>
      <c r="K171" s="267"/>
      <c r="L171" s="267"/>
      <c r="M171" s="267"/>
      <c r="N171" s="267"/>
      <c r="O171" s="267"/>
      <c r="P171" s="267"/>
      <c r="Q171" s="267"/>
    </row>
    <row r="172" spans="3:17" x14ac:dyDescent="0.2">
      <c r="C172" s="267"/>
      <c r="D172" s="267"/>
      <c r="E172" s="267"/>
      <c r="F172" s="267"/>
      <c r="G172" s="267"/>
      <c r="H172" s="267"/>
      <c r="I172" s="267"/>
      <c r="J172" s="267"/>
      <c r="K172" s="267"/>
      <c r="L172" s="267"/>
      <c r="M172" s="267"/>
      <c r="N172" s="267"/>
      <c r="O172" s="267"/>
      <c r="P172" s="267"/>
      <c r="Q172" s="267"/>
    </row>
    <row r="173" spans="3:17" x14ac:dyDescent="0.2">
      <c r="C173" s="267"/>
      <c r="D173" s="267"/>
      <c r="E173" s="267"/>
      <c r="F173" s="267"/>
      <c r="G173" s="267"/>
      <c r="H173" s="267"/>
      <c r="I173" s="267"/>
      <c r="J173" s="267"/>
      <c r="K173" s="267"/>
      <c r="L173" s="267"/>
      <c r="M173" s="267"/>
      <c r="N173" s="267"/>
      <c r="O173" s="267"/>
      <c r="P173" s="267"/>
      <c r="Q173" s="267"/>
    </row>
    <row r="174" spans="3:17" x14ac:dyDescent="0.2">
      <c r="C174" s="267"/>
      <c r="D174" s="267"/>
      <c r="E174" s="267"/>
      <c r="F174" s="267"/>
      <c r="G174" s="267"/>
      <c r="H174" s="267"/>
      <c r="I174" s="267"/>
      <c r="J174" s="267"/>
      <c r="K174" s="267"/>
      <c r="L174" s="267"/>
      <c r="M174" s="267"/>
      <c r="N174" s="267"/>
      <c r="O174" s="267"/>
      <c r="P174" s="267"/>
      <c r="Q174" s="267"/>
    </row>
    <row r="175" spans="3:17" x14ac:dyDescent="0.2">
      <c r="C175" s="267"/>
      <c r="D175" s="267"/>
      <c r="E175" s="267"/>
      <c r="F175" s="267"/>
      <c r="G175" s="267"/>
      <c r="H175" s="267"/>
      <c r="I175" s="267"/>
      <c r="J175" s="267"/>
      <c r="K175" s="267"/>
      <c r="L175" s="267"/>
      <c r="M175" s="267"/>
      <c r="N175" s="267"/>
      <c r="O175" s="267"/>
      <c r="P175" s="267"/>
      <c r="Q175" s="267"/>
    </row>
    <row r="176" spans="3:17" x14ac:dyDescent="0.2">
      <c r="C176" s="267"/>
      <c r="D176" s="267"/>
      <c r="E176" s="267"/>
      <c r="F176" s="267"/>
      <c r="G176" s="267"/>
      <c r="H176" s="267"/>
      <c r="I176" s="267"/>
      <c r="J176" s="267"/>
      <c r="K176" s="267"/>
      <c r="L176" s="267"/>
      <c r="M176" s="267"/>
      <c r="N176" s="267"/>
      <c r="O176" s="267"/>
      <c r="P176" s="267"/>
      <c r="Q176" s="267"/>
    </row>
    <row r="177" spans="3:17" x14ac:dyDescent="0.2">
      <c r="C177" s="267"/>
      <c r="D177" s="267"/>
      <c r="E177" s="267"/>
      <c r="F177" s="267"/>
      <c r="G177" s="267"/>
      <c r="H177" s="267"/>
      <c r="I177" s="267"/>
      <c r="J177" s="267"/>
      <c r="K177" s="267"/>
      <c r="L177" s="267"/>
      <c r="M177" s="267"/>
      <c r="N177" s="267"/>
      <c r="O177" s="267"/>
      <c r="P177" s="267"/>
      <c r="Q177" s="267"/>
    </row>
    <row r="178" spans="3:17" x14ac:dyDescent="0.2">
      <c r="C178" s="267"/>
      <c r="D178" s="267"/>
      <c r="E178" s="267"/>
      <c r="F178" s="267"/>
      <c r="G178" s="267"/>
      <c r="H178" s="267"/>
      <c r="I178" s="267"/>
      <c r="J178" s="267"/>
      <c r="K178" s="267"/>
      <c r="L178" s="267"/>
      <c r="M178" s="267"/>
      <c r="N178" s="267"/>
      <c r="O178" s="267"/>
      <c r="P178" s="267"/>
      <c r="Q178" s="267"/>
    </row>
    <row r="179" spans="3:17" x14ac:dyDescent="0.2">
      <c r="C179" s="267"/>
      <c r="D179" s="267"/>
      <c r="E179" s="267"/>
      <c r="F179" s="267"/>
      <c r="G179" s="267"/>
      <c r="H179" s="267"/>
      <c r="I179" s="267"/>
      <c r="J179" s="267"/>
      <c r="K179" s="267"/>
      <c r="L179" s="267"/>
      <c r="M179" s="267"/>
      <c r="N179" s="267"/>
      <c r="O179" s="267"/>
      <c r="P179" s="267"/>
      <c r="Q179" s="267"/>
    </row>
    <row r="180" spans="3:17" x14ac:dyDescent="0.2">
      <c r="C180" s="267"/>
      <c r="D180" s="267"/>
      <c r="E180" s="267"/>
      <c r="F180" s="267"/>
      <c r="G180" s="267"/>
      <c r="H180" s="267"/>
      <c r="I180" s="267"/>
      <c r="J180" s="267"/>
      <c r="K180" s="267"/>
      <c r="L180" s="267"/>
      <c r="M180" s="267"/>
      <c r="N180" s="267"/>
      <c r="O180" s="267"/>
      <c r="P180" s="267"/>
      <c r="Q180" s="267"/>
    </row>
    <row r="181" spans="3:17" x14ac:dyDescent="0.2">
      <c r="C181" s="267"/>
      <c r="D181" s="267"/>
      <c r="E181" s="267"/>
      <c r="F181" s="267"/>
      <c r="G181" s="267"/>
      <c r="H181" s="267"/>
      <c r="I181" s="267"/>
      <c r="J181" s="267"/>
      <c r="K181" s="267"/>
      <c r="L181" s="267"/>
      <c r="M181" s="267"/>
      <c r="N181" s="267"/>
      <c r="O181" s="267"/>
      <c r="P181" s="267"/>
      <c r="Q181" s="267"/>
    </row>
    <row r="182" spans="3:17" x14ac:dyDescent="0.2">
      <c r="C182" s="267"/>
      <c r="D182" s="267"/>
      <c r="E182" s="267"/>
      <c r="F182" s="267"/>
      <c r="G182" s="267"/>
      <c r="H182" s="267"/>
      <c r="I182" s="267"/>
      <c r="J182" s="267"/>
      <c r="K182" s="267"/>
      <c r="L182" s="267"/>
      <c r="M182" s="267"/>
      <c r="N182" s="267"/>
      <c r="O182" s="267"/>
      <c r="P182" s="267"/>
      <c r="Q182" s="267"/>
    </row>
    <row r="183" spans="3:17" x14ac:dyDescent="0.2">
      <c r="C183" s="267"/>
      <c r="D183" s="267"/>
      <c r="E183" s="267"/>
      <c r="F183" s="267"/>
      <c r="G183" s="267"/>
      <c r="H183" s="267"/>
      <c r="I183" s="267"/>
      <c r="J183" s="267"/>
      <c r="K183" s="267"/>
      <c r="L183" s="267"/>
      <c r="M183" s="267"/>
      <c r="N183" s="267"/>
      <c r="O183" s="267"/>
      <c r="P183" s="267"/>
      <c r="Q183" s="267"/>
    </row>
    <row r="184" spans="3:17" x14ac:dyDescent="0.2">
      <c r="C184" s="267"/>
      <c r="D184" s="267"/>
      <c r="E184" s="267"/>
      <c r="F184" s="267"/>
      <c r="G184" s="267"/>
      <c r="H184" s="267"/>
      <c r="I184" s="267"/>
      <c r="J184" s="267"/>
      <c r="K184" s="267"/>
      <c r="L184" s="267"/>
      <c r="M184" s="267"/>
      <c r="N184" s="267"/>
      <c r="O184" s="267"/>
      <c r="P184" s="267"/>
      <c r="Q184" s="267"/>
    </row>
    <row r="185" spans="3:17" x14ac:dyDescent="0.2">
      <c r="C185" s="267"/>
      <c r="D185" s="267"/>
      <c r="E185" s="267"/>
      <c r="F185" s="267"/>
      <c r="G185" s="267"/>
      <c r="H185" s="267"/>
      <c r="I185" s="267"/>
      <c r="J185" s="267"/>
      <c r="K185" s="267"/>
      <c r="L185" s="267"/>
      <c r="M185" s="267"/>
      <c r="N185" s="267"/>
      <c r="O185" s="267"/>
      <c r="P185" s="267"/>
      <c r="Q185" s="267"/>
    </row>
    <row r="186" spans="3:17" x14ac:dyDescent="0.2">
      <c r="C186" s="267"/>
      <c r="D186" s="267"/>
      <c r="E186" s="267"/>
      <c r="F186" s="267"/>
      <c r="G186" s="267"/>
      <c r="H186" s="267"/>
      <c r="I186" s="267"/>
      <c r="J186" s="267"/>
      <c r="K186" s="267"/>
      <c r="L186" s="267"/>
      <c r="M186" s="267"/>
      <c r="N186" s="267"/>
      <c r="O186" s="267"/>
      <c r="P186" s="267"/>
      <c r="Q186" s="267"/>
    </row>
    <row r="187" spans="3:17" x14ac:dyDescent="0.2">
      <c r="C187" s="267"/>
      <c r="D187" s="267"/>
      <c r="E187" s="267"/>
      <c r="F187" s="267"/>
      <c r="G187" s="267"/>
      <c r="H187" s="267"/>
      <c r="I187" s="267"/>
      <c r="J187" s="267"/>
      <c r="K187" s="267"/>
      <c r="L187" s="267"/>
      <c r="M187" s="267"/>
      <c r="N187" s="267"/>
      <c r="O187" s="267"/>
      <c r="P187" s="267"/>
      <c r="Q187" s="267"/>
    </row>
    <row r="188" spans="3:17" x14ac:dyDescent="0.2">
      <c r="C188" s="267"/>
      <c r="D188" s="267"/>
      <c r="E188" s="267"/>
      <c r="F188" s="267"/>
      <c r="G188" s="267"/>
      <c r="H188" s="267"/>
      <c r="I188" s="267"/>
      <c r="J188" s="267"/>
      <c r="K188" s="267"/>
      <c r="L188" s="267"/>
      <c r="M188" s="267"/>
      <c r="N188" s="267"/>
      <c r="O188" s="267"/>
      <c r="P188" s="267"/>
      <c r="Q188" s="267"/>
    </row>
    <row r="189" spans="3:17" x14ac:dyDescent="0.2">
      <c r="C189" s="267"/>
      <c r="D189" s="267"/>
      <c r="E189" s="267"/>
      <c r="F189" s="267"/>
      <c r="G189" s="267"/>
      <c r="H189" s="267"/>
      <c r="I189" s="267"/>
      <c r="J189" s="267"/>
      <c r="K189" s="267"/>
      <c r="L189" s="267"/>
      <c r="M189" s="267"/>
      <c r="N189" s="267"/>
      <c r="O189" s="267"/>
      <c r="P189" s="267"/>
      <c r="Q189" s="267"/>
    </row>
    <row r="190" spans="3:17" x14ac:dyDescent="0.2">
      <c r="C190" s="267"/>
      <c r="D190" s="267"/>
      <c r="E190" s="267"/>
      <c r="F190" s="267"/>
      <c r="G190" s="267"/>
      <c r="H190" s="267"/>
      <c r="I190" s="267"/>
      <c r="J190" s="267"/>
      <c r="K190" s="267"/>
      <c r="L190" s="267"/>
      <c r="M190" s="267"/>
      <c r="N190" s="267"/>
      <c r="O190" s="267"/>
      <c r="P190" s="267"/>
      <c r="Q190" s="267"/>
    </row>
    <row r="191" spans="3:17" x14ac:dyDescent="0.2">
      <c r="C191" s="267"/>
      <c r="D191" s="267"/>
      <c r="E191" s="267"/>
      <c r="F191" s="267"/>
      <c r="G191" s="267"/>
      <c r="H191" s="267"/>
      <c r="I191" s="267"/>
      <c r="J191" s="267"/>
      <c r="K191" s="267"/>
      <c r="L191" s="267"/>
      <c r="M191" s="267"/>
      <c r="N191" s="267"/>
      <c r="O191" s="267"/>
      <c r="P191" s="267"/>
      <c r="Q191" s="267"/>
    </row>
    <row r="192" spans="3:17" x14ac:dyDescent="0.2">
      <c r="C192" s="267"/>
      <c r="D192" s="267"/>
      <c r="E192" s="267"/>
      <c r="F192" s="267"/>
      <c r="G192" s="267"/>
      <c r="H192" s="267"/>
      <c r="I192" s="267"/>
      <c r="J192" s="267"/>
      <c r="K192" s="267"/>
      <c r="L192" s="267"/>
      <c r="M192" s="267"/>
      <c r="N192" s="267"/>
      <c r="O192" s="267"/>
      <c r="P192" s="267"/>
      <c r="Q192" s="267"/>
    </row>
    <row r="193" spans="3:17" x14ac:dyDescent="0.2">
      <c r="C193" s="267"/>
      <c r="D193" s="267"/>
      <c r="E193" s="267"/>
      <c r="F193" s="267"/>
      <c r="G193" s="267"/>
      <c r="H193" s="267"/>
      <c r="I193" s="267"/>
      <c r="J193" s="267"/>
      <c r="K193" s="267"/>
      <c r="L193" s="267"/>
      <c r="M193" s="267"/>
      <c r="N193" s="267"/>
      <c r="O193" s="267"/>
      <c r="P193" s="267"/>
      <c r="Q193" s="267"/>
    </row>
    <row r="194" spans="3:17" x14ac:dyDescent="0.2">
      <c r="C194" s="267"/>
      <c r="D194" s="267"/>
      <c r="E194" s="267"/>
      <c r="F194" s="267"/>
      <c r="G194" s="267"/>
      <c r="H194" s="267"/>
      <c r="I194" s="267"/>
      <c r="J194" s="267"/>
      <c r="K194" s="267"/>
      <c r="L194" s="267"/>
      <c r="M194" s="267"/>
      <c r="N194" s="267"/>
      <c r="O194" s="267"/>
      <c r="P194" s="267"/>
      <c r="Q194" s="267"/>
    </row>
    <row r="195" spans="3:17" x14ac:dyDescent="0.2">
      <c r="C195" s="267"/>
      <c r="D195" s="267"/>
      <c r="E195" s="267"/>
      <c r="F195" s="267"/>
      <c r="G195" s="267"/>
      <c r="H195" s="267"/>
      <c r="I195" s="267"/>
      <c r="J195" s="267"/>
      <c r="K195" s="267"/>
      <c r="L195" s="267"/>
      <c r="M195" s="267"/>
      <c r="N195" s="267"/>
      <c r="O195" s="267"/>
      <c r="P195" s="267"/>
      <c r="Q195" s="267"/>
    </row>
    <row r="196" spans="3:17" x14ac:dyDescent="0.2">
      <c r="C196" s="267"/>
      <c r="D196" s="267"/>
      <c r="E196" s="267"/>
      <c r="F196" s="267"/>
      <c r="G196" s="267"/>
      <c r="H196" s="267"/>
      <c r="I196" s="267"/>
      <c r="J196" s="267"/>
      <c r="K196" s="267"/>
      <c r="L196" s="267"/>
      <c r="M196" s="267"/>
      <c r="N196" s="267"/>
      <c r="O196" s="267"/>
      <c r="P196" s="267"/>
      <c r="Q196" s="267"/>
    </row>
    <row r="197" spans="3:17" x14ac:dyDescent="0.2">
      <c r="C197" s="267"/>
      <c r="D197" s="267"/>
      <c r="E197" s="267"/>
      <c r="F197" s="267"/>
      <c r="G197" s="267"/>
      <c r="H197" s="267"/>
      <c r="I197" s="267"/>
      <c r="J197" s="267"/>
      <c r="K197" s="267"/>
      <c r="L197" s="267"/>
      <c r="M197" s="267"/>
      <c r="N197" s="267"/>
      <c r="O197" s="267"/>
      <c r="P197" s="267"/>
      <c r="Q197" s="267"/>
    </row>
    <row r="198" spans="3:17" x14ac:dyDescent="0.2">
      <c r="C198" s="267"/>
      <c r="D198" s="267"/>
      <c r="E198" s="267"/>
      <c r="F198" s="267"/>
      <c r="G198" s="267"/>
      <c r="H198" s="267"/>
      <c r="I198" s="267"/>
      <c r="J198" s="267"/>
      <c r="K198" s="267"/>
      <c r="L198" s="267"/>
      <c r="M198" s="267"/>
      <c r="N198" s="267"/>
      <c r="O198" s="267"/>
      <c r="P198" s="267"/>
      <c r="Q198" s="267"/>
    </row>
    <row r="199" spans="3:17" x14ac:dyDescent="0.2">
      <c r="C199" s="267"/>
      <c r="D199" s="267"/>
      <c r="E199" s="267"/>
      <c r="F199" s="267"/>
      <c r="G199" s="267"/>
      <c r="H199" s="267"/>
      <c r="I199" s="267"/>
      <c r="J199" s="267"/>
      <c r="K199" s="267"/>
      <c r="L199" s="267"/>
      <c r="M199" s="267"/>
      <c r="N199" s="267"/>
      <c r="O199" s="267"/>
      <c r="P199" s="267"/>
      <c r="Q199" s="267"/>
    </row>
    <row r="200" spans="3:17" x14ac:dyDescent="0.2">
      <c r="C200" s="267"/>
      <c r="D200" s="267"/>
      <c r="E200" s="267"/>
      <c r="F200" s="267"/>
      <c r="G200" s="267"/>
      <c r="H200" s="267"/>
      <c r="I200" s="267"/>
      <c r="J200" s="267"/>
      <c r="K200" s="267"/>
      <c r="L200" s="267"/>
      <c r="M200" s="267"/>
      <c r="N200" s="267"/>
      <c r="O200" s="267"/>
      <c r="P200" s="267"/>
      <c r="Q200" s="267"/>
    </row>
    <row r="201" spans="3:17" x14ac:dyDescent="0.2">
      <c r="C201" s="267"/>
      <c r="D201" s="267"/>
      <c r="E201" s="267"/>
      <c r="F201" s="267"/>
      <c r="G201" s="267"/>
      <c r="H201" s="267"/>
      <c r="I201" s="267"/>
      <c r="J201" s="267"/>
      <c r="K201" s="267"/>
      <c r="L201" s="267"/>
      <c r="M201" s="267"/>
      <c r="N201" s="267"/>
      <c r="O201" s="267"/>
      <c r="P201" s="267"/>
      <c r="Q201" s="267"/>
    </row>
    <row r="202" spans="3:17" x14ac:dyDescent="0.2">
      <c r="C202" s="267"/>
      <c r="D202" s="267"/>
      <c r="E202" s="267"/>
      <c r="F202" s="267"/>
      <c r="G202" s="267"/>
      <c r="H202" s="267"/>
      <c r="I202" s="267"/>
      <c r="J202" s="267"/>
      <c r="K202" s="267"/>
      <c r="L202" s="267"/>
      <c r="M202" s="267"/>
      <c r="N202" s="267"/>
      <c r="O202" s="267"/>
      <c r="P202" s="267"/>
      <c r="Q202" s="267"/>
    </row>
    <row r="203" spans="3:17" x14ac:dyDescent="0.2">
      <c r="C203" s="267"/>
      <c r="D203" s="267"/>
      <c r="E203" s="267"/>
      <c r="F203" s="267"/>
      <c r="G203" s="267"/>
      <c r="H203" s="267"/>
      <c r="I203" s="267"/>
      <c r="J203" s="267"/>
      <c r="K203" s="267"/>
      <c r="L203" s="267"/>
      <c r="M203" s="267"/>
      <c r="N203" s="267"/>
      <c r="O203" s="267"/>
      <c r="P203" s="267"/>
      <c r="Q203" s="267"/>
    </row>
    <row r="204" spans="3:17" x14ac:dyDescent="0.2">
      <c r="C204" s="267"/>
      <c r="D204" s="267"/>
      <c r="E204" s="267"/>
      <c r="F204" s="267"/>
      <c r="G204" s="267"/>
      <c r="H204" s="267"/>
      <c r="I204" s="267"/>
      <c r="J204" s="267"/>
      <c r="K204" s="267"/>
      <c r="L204" s="267"/>
      <c r="M204" s="267"/>
      <c r="N204" s="267"/>
      <c r="O204" s="267"/>
      <c r="P204" s="267"/>
      <c r="Q204" s="267"/>
    </row>
    <row r="205" spans="3:17" x14ac:dyDescent="0.2">
      <c r="C205" s="267"/>
      <c r="D205" s="267"/>
      <c r="E205" s="267"/>
      <c r="F205" s="267"/>
      <c r="G205" s="267"/>
      <c r="H205" s="267"/>
      <c r="I205" s="267"/>
      <c r="J205" s="267"/>
      <c r="K205" s="267"/>
      <c r="L205" s="267"/>
      <c r="M205" s="267"/>
      <c r="N205" s="267"/>
      <c r="O205" s="267"/>
      <c r="P205" s="267"/>
      <c r="Q205" s="267"/>
    </row>
    <row r="206" spans="3:17" x14ac:dyDescent="0.2">
      <c r="C206" s="267"/>
      <c r="D206" s="267"/>
      <c r="E206" s="267"/>
      <c r="F206" s="267"/>
      <c r="G206" s="267"/>
      <c r="H206" s="267"/>
      <c r="I206" s="267"/>
      <c r="J206" s="267"/>
      <c r="K206" s="267"/>
      <c r="L206" s="267"/>
      <c r="M206" s="267"/>
      <c r="N206" s="267"/>
      <c r="O206" s="267"/>
      <c r="P206" s="267"/>
      <c r="Q206" s="267"/>
    </row>
    <row r="207" spans="3:17" x14ac:dyDescent="0.2">
      <c r="C207" s="267"/>
      <c r="D207" s="267"/>
      <c r="E207" s="267"/>
      <c r="F207" s="267"/>
      <c r="G207" s="267"/>
      <c r="H207" s="267"/>
      <c r="I207" s="267"/>
      <c r="J207" s="267"/>
      <c r="K207" s="267"/>
      <c r="L207" s="267"/>
      <c r="M207" s="267"/>
      <c r="N207" s="267"/>
      <c r="O207" s="267"/>
      <c r="P207" s="267"/>
      <c r="Q207" s="267"/>
    </row>
    <row r="208" spans="3:17" x14ac:dyDescent="0.2">
      <c r="C208" s="267"/>
      <c r="D208" s="267"/>
      <c r="E208" s="267"/>
      <c r="F208" s="267"/>
      <c r="G208" s="267"/>
      <c r="H208" s="267"/>
      <c r="I208" s="267"/>
      <c r="J208" s="267"/>
      <c r="K208" s="267"/>
      <c r="L208" s="267"/>
      <c r="M208" s="267"/>
      <c r="N208" s="267"/>
      <c r="O208" s="267"/>
      <c r="P208" s="267"/>
      <c r="Q208" s="267"/>
    </row>
    <row r="209" spans="3:17" x14ac:dyDescent="0.2">
      <c r="C209" s="267"/>
      <c r="D209" s="267"/>
      <c r="E209" s="267"/>
      <c r="F209" s="267"/>
      <c r="G209" s="267"/>
      <c r="H209" s="267"/>
      <c r="I209" s="267"/>
      <c r="J209" s="267"/>
      <c r="K209" s="267"/>
      <c r="L209" s="267"/>
      <c r="M209" s="267"/>
      <c r="N209" s="267"/>
      <c r="O209" s="267"/>
      <c r="P209" s="267"/>
      <c r="Q209" s="267"/>
    </row>
    <row r="210" spans="3:17" x14ac:dyDescent="0.2">
      <c r="C210" s="267"/>
      <c r="D210" s="267"/>
      <c r="E210" s="267"/>
      <c r="F210" s="267"/>
      <c r="G210" s="267"/>
      <c r="H210" s="267"/>
      <c r="I210" s="267"/>
      <c r="J210" s="267"/>
      <c r="K210" s="267"/>
      <c r="L210" s="267"/>
      <c r="M210" s="267"/>
      <c r="N210" s="267"/>
      <c r="O210" s="267"/>
      <c r="P210" s="267"/>
      <c r="Q210" s="267"/>
    </row>
    <row r="211" spans="3:17" x14ac:dyDescent="0.2">
      <c r="C211" s="267"/>
      <c r="D211" s="267"/>
      <c r="E211" s="267"/>
      <c r="F211" s="267"/>
      <c r="G211" s="267"/>
      <c r="H211" s="267"/>
      <c r="I211" s="267"/>
      <c r="J211" s="267"/>
      <c r="K211" s="267"/>
      <c r="L211" s="267"/>
      <c r="M211" s="267"/>
      <c r="N211" s="267"/>
      <c r="O211" s="267"/>
      <c r="P211" s="267"/>
      <c r="Q211" s="267"/>
    </row>
    <row r="212" spans="3:17" x14ac:dyDescent="0.2">
      <c r="C212" s="267"/>
      <c r="D212" s="267"/>
      <c r="E212" s="267"/>
      <c r="F212" s="267"/>
      <c r="G212" s="267"/>
      <c r="H212" s="267"/>
      <c r="I212" s="267"/>
      <c r="J212" s="267"/>
      <c r="K212" s="267"/>
      <c r="L212" s="267"/>
      <c r="M212" s="267"/>
      <c r="N212" s="267"/>
      <c r="O212" s="267"/>
      <c r="P212" s="267"/>
      <c r="Q212" s="267"/>
    </row>
    <row r="213" spans="3:17" x14ac:dyDescent="0.2">
      <c r="C213" s="267"/>
      <c r="D213" s="267"/>
      <c r="E213" s="267"/>
      <c r="F213" s="267"/>
      <c r="G213" s="267"/>
      <c r="H213" s="267"/>
      <c r="I213" s="267"/>
      <c r="J213" s="267"/>
      <c r="K213" s="267"/>
      <c r="L213" s="267"/>
      <c r="M213" s="267"/>
      <c r="N213" s="267"/>
      <c r="O213" s="267"/>
      <c r="P213" s="267"/>
      <c r="Q213" s="267"/>
    </row>
    <row r="214" spans="3:17" x14ac:dyDescent="0.2">
      <c r="C214" s="267"/>
      <c r="D214" s="267"/>
      <c r="E214" s="267"/>
      <c r="F214" s="267"/>
      <c r="G214" s="267"/>
      <c r="H214" s="267"/>
      <c r="I214" s="267"/>
      <c r="J214" s="267"/>
      <c r="K214" s="267"/>
      <c r="L214" s="267"/>
      <c r="M214" s="267"/>
      <c r="N214" s="267"/>
      <c r="O214" s="267"/>
      <c r="P214" s="267"/>
      <c r="Q214" s="267"/>
    </row>
    <row r="215" spans="3:17" x14ac:dyDescent="0.2">
      <c r="C215" s="267"/>
      <c r="D215" s="267"/>
      <c r="E215" s="267"/>
      <c r="F215" s="267"/>
      <c r="G215" s="267"/>
      <c r="H215" s="267"/>
      <c r="I215" s="267"/>
      <c r="J215" s="267"/>
      <c r="K215" s="267"/>
      <c r="L215" s="267"/>
      <c r="M215" s="267"/>
      <c r="N215" s="267"/>
      <c r="O215" s="267"/>
      <c r="P215" s="267"/>
      <c r="Q215" s="267"/>
    </row>
    <row r="216" spans="3:17" x14ac:dyDescent="0.2">
      <c r="C216" s="267"/>
      <c r="D216" s="267"/>
      <c r="E216" s="267"/>
      <c r="F216" s="267"/>
      <c r="G216" s="267"/>
      <c r="H216" s="267"/>
      <c r="I216" s="267"/>
      <c r="J216" s="267"/>
      <c r="K216" s="267"/>
      <c r="L216" s="267"/>
      <c r="M216" s="267"/>
      <c r="N216" s="267"/>
      <c r="O216" s="267"/>
      <c r="P216" s="267"/>
      <c r="Q216" s="267"/>
    </row>
    <row r="217" spans="3:17" x14ac:dyDescent="0.2">
      <c r="C217" s="267"/>
      <c r="D217" s="267"/>
      <c r="E217" s="267"/>
      <c r="F217" s="267"/>
      <c r="G217" s="267"/>
      <c r="H217" s="267"/>
      <c r="I217" s="267"/>
      <c r="J217" s="267"/>
      <c r="K217" s="267"/>
      <c r="L217" s="267"/>
      <c r="M217" s="267"/>
      <c r="N217" s="267"/>
      <c r="O217" s="267"/>
      <c r="P217" s="267"/>
      <c r="Q217" s="267"/>
    </row>
    <row r="218" spans="3:17" x14ac:dyDescent="0.2">
      <c r="C218" s="267"/>
      <c r="D218" s="267"/>
      <c r="E218" s="267"/>
      <c r="F218" s="267"/>
      <c r="G218" s="267"/>
      <c r="H218" s="267"/>
      <c r="I218" s="267"/>
      <c r="J218" s="267"/>
      <c r="K218" s="267"/>
      <c r="L218" s="267"/>
      <c r="M218" s="267"/>
      <c r="N218" s="267"/>
      <c r="O218" s="267"/>
      <c r="P218" s="267"/>
      <c r="Q218" s="267"/>
    </row>
    <row r="219" spans="3:17" x14ac:dyDescent="0.2">
      <c r="C219" s="267"/>
      <c r="D219" s="267"/>
      <c r="E219" s="267"/>
      <c r="F219" s="267"/>
      <c r="G219" s="267"/>
      <c r="H219" s="267"/>
      <c r="I219" s="267"/>
      <c r="J219" s="267"/>
      <c r="K219" s="267"/>
      <c r="L219" s="267"/>
      <c r="M219" s="267"/>
      <c r="N219" s="267"/>
      <c r="O219" s="267"/>
      <c r="P219" s="267"/>
      <c r="Q219" s="267"/>
    </row>
    <row r="220" spans="3:17" x14ac:dyDescent="0.2">
      <c r="C220" s="267"/>
      <c r="D220" s="267"/>
      <c r="E220" s="267"/>
      <c r="F220" s="267"/>
      <c r="G220" s="267"/>
      <c r="H220" s="267"/>
      <c r="I220" s="267"/>
      <c r="J220" s="267"/>
      <c r="K220" s="267"/>
      <c r="L220" s="267"/>
      <c r="M220" s="267"/>
      <c r="N220" s="267"/>
      <c r="O220" s="267"/>
      <c r="P220" s="267"/>
      <c r="Q220" s="267"/>
    </row>
    <row r="221" spans="3:17" x14ac:dyDescent="0.2">
      <c r="C221" s="267"/>
      <c r="D221" s="267"/>
      <c r="E221" s="267"/>
      <c r="F221" s="267"/>
      <c r="G221" s="267"/>
      <c r="H221" s="267"/>
      <c r="I221" s="267"/>
      <c r="J221" s="267"/>
      <c r="K221" s="267"/>
      <c r="L221" s="267"/>
      <c r="M221" s="267"/>
      <c r="N221" s="267"/>
      <c r="O221" s="267"/>
      <c r="P221" s="267"/>
      <c r="Q221" s="267"/>
    </row>
    <row r="222" spans="3:17" x14ac:dyDescent="0.2">
      <c r="C222" s="267"/>
      <c r="D222" s="267"/>
      <c r="E222" s="267"/>
      <c r="F222" s="267"/>
      <c r="G222" s="267"/>
      <c r="H222" s="267"/>
      <c r="I222" s="267"/>
      <c r="J222" s="267"/>
      <c r="K222" s="267"/>
      <c r="L222" s="267"/>
      <c r="M222" s="267"/>
      <c r="N222" s="267"/>
      <c r="O222" s="267"/>
      <c r="P222" s="267"/>
      <c r="Q222" s="267"/>
    </row>
    <row r="223" spans="3:17" x14ac:dyDescent="0.2">
      <c r="C223" s="267"/>
      <c r="D223" s="267"/>
      <c r="E223" s="267"/>
      <c r="F223" s="267"/>
      <c r="G223" s="267"/>
      <c r="H223" s="267"/>
      <c r="I223" s="267"/>
      <c r="J223" s="267"/>
      <c r="K223" s="267"/>
      <c r="L223" s="267"/>
      <c r="M223" s="267"/>
      <c r="N223" s="267"/>
      <c r="O223" s="267"/>
      <c r="P223" s="267"/>
      <c r="Q223" s="267"/>
    </row>
    <row r="224" spans="3:17" x14ac:dyDescent="0.2">
      <c r="C224" s="267"/>
      <c r="D224" s="267"/>
      <c r="E224" s="267"/>
      <c r="F224" s="267"/>
      <c r="G224" s="267"/>
      <c r="H224" s="267"/>
      <c r="I224" s="267"/>
      <c r="J224" s="267"/>
      <c r="K224" s="267"/>
      <c r="L224" s="267"/>
      <c r="M224" s="267"/>
      <c r="N224" s="267"/>
      <c r="O224" s="267"/>
      <c r="P224" s="267"/>
      <c r="Q224" s="267"/>
    </row>
    <row r="225" spans="3:17" x14ac:dyDescent="0.2">
      <c r="C225" s="267"/>
      <c r="D225" s="267"/>
      <c r="E225" s="267"/>
      <c r="F225" s="267"/>
      <c r="G225" s="267"/>
      <c r="H225" s="267"/>
      <c r="I225" s="267"/>
      <c r="J225" s="267"/>
      <c r="K225" s="267"/>
      <c r="L225" s="267"/>
      <c r="M225" s="267"/>
      <c r="N225" s="267"/>
      <c r="O225" s="267"/>
      <c r="P225" s="267"/>
      <c r="Q225" s="267"/>
    </row>
    <row r="226" spans="3:17" x14ac:dyDescent="0.2">
      <c r="C226" s="267"/>
      <c r="D226" s="267"/>
      <c r="E226" s="267"/>
      <c r="F226" s="267"/>
      <c r="G226" s="267"/>
      <c r="H226" s="267"/>
      <c r="I226" s="267"/>
      <c r="J226" s="267"/>
      <c r="K226" s="267"/>
      <c r="L226" s="267"/>
      <c r="M226" s="267"/>
      <c r="N226" s="267"/>
      <c r="O226" s="267"/>
      <c r="P226" s="267"/>
      <c r="Q226" s="267"/>
    </row>
    <row r="227" spans="3:17" x14ac:dyDescent="0.2">
      <c r="C227" s="267"/>
      <c r="D227" s="267"/>
      <c r="E227" s="267"/>
      <c r="F227" s="267"/>
      <c r="G227" s="267"/>
      <c r="H227" s="267"/>
      <c r="I227" s="267"/>
      <c r="J227" s="267"/>
      <c r="K227" s="267"/>
      <c r="L227" s="267"/>
      <c r="M227" s="267"/>
      <c r="N227" s="267"/>
      <c r="O227" s="267"/>
      <c r="P227" s="267"/>
      <c r="Q227" s="267"/>
    </row>
    <row r="228" spans="3:17" x14ac:dyDescent="0.2">
      <c r="C228" s="267"/>
      <c r="D228" s="267"/>
      <c r="E228" s="267"/>
      <c r="F228" s="267"/>
      <c r="G228" s="267"/>
      <c r="H228" s="267"/>
      <c r="I228" s="267"/>
      <c r="J228" s="267"/>
      <c r="K228" s="267"/>
      <c r="L228" s="267"/>
      <c r="M228" s="267"/>
      <c r="N228" s="267"/>
      <c r="O228" s="267"/>
      <c r="P228" s="267"/>
      <c r="Q228" s="267"/>
    </row>
    <row r="229" spans="3:17" x14ac:dyDescent="0.2">
      <c r="C229" s="267"/>
      <c r="D229" s="267"/>
      <c r="E229" s="267"/>
      <c r="F229" s="267"/>
      <c r="G229" s="267"/>
      <c r="H229" s="267"/>
      <c r="I229" s="267"/>
      <c r="J229" s="267"/>
      <c r="K229" s="267"/>
      <c r="L229" s="267"/>
      <c r="M229" s="267"/>
      <c r="N229" s="267"/>
      <c r="O229" s="267"/>
      <c r="P229" s="267"/>
      <c r="Q229" s="267"/>
    </row>
    <row r="230" spans="3:17" x14ac:dyDescent="0.2">
      <c r="C230" s="267"/>
      <c r="D230" s="267"/>
      <c r="E230" s="267"/>
      <c r="F230" s="267"/>
      <c r="G230" s="267"/>
      <c r="H230" s="267"/>
      <c r="I230" s="267"/>
      <c r="J230" s="267"/>
      <c r="K230" s="267"/>
      <c r="L230" s="267"/>
      <c r="M230" s="267"/>
      <c r="N230" s="267"/>
      <c r="O230" s="267"/>
      <c r="P230" s="267"/>
      <c r="Q230" s="267"/>
    </row>
    <row r="231" spans="3:17" x14ac:dyDescent="0.2">
      <c r="C231" s="267"/>
      <c r="D231" s="267"/>
      <c r="E231" s="267"/>
      <c r="F231" s="267"/>
      <c r="G231" s="267"/>
      <c r="H231" s="267"/>
      <c r="I231" s="267"/>
      <c r="J231" s="267"/>
      <c r="K231" s="267"/>
      <c r="L231" s="267"/>
      <c r="M231" s="267"/>
      <c r="N231" s="267"/>
      <c r="O231" s="267"/>
      <c r="P231" s="267"/>
      <c r="Q231" s="267"/>
    </row>
    <row r="232" spans="3:17" x14ac:dyDescent="0.2">
      <c r="C232" s="267"/>
      <c r="D232" s="267"/>
      <c r="E232" s="267"/>
      <c r="F232" s="267"/>
      <c r="G232" s="267"/>
      <c r="H232" s="267"/>
      <c r="I232" s="267"/>
      <c r="J232" s="267"/>
      <c r="K232" s="267"/>
      <c r="L232" s="267"/>
      <c r="M232" s="267"/>
      <c r="N232" s="267"/>
      <c r="O232" s="267"/>
      <c r="P232" s="267"/>
      <c r="Q232" s="267"/>
    </row>
    <row r="233" spans="3:17" x14ac:dyDescent="0.2">
      <c r="C233" s="267"/>
      <c r="D233" s="267"/>
      <c r="E233" s="267"/>
      <c r="F233" s="267"/>
      <c r="G233" s="267"/>
      <c r="H233" s="267"/>
      <c r="I233" s="267"/>
      <c r="J233" s="267"/>
      <c r="K233" s="267"/>
      <c r="L233" s="267"/>
      <c r="M233" s="267"/>
      <c r="N233" s="267"/>
      <c r="O233" s="267"/>
      <c r="P233" s="267"/>
      <c r="Q233" s="267"/>
    </row>
    <row r="234" spans="3:17" x14ac:dyDescent="0.2">
      <c r="C234" s="267"/>
      <c r="D234" s="267"/>
      <c r="E234" s="267"/>
      <c r="F234" s="267"/>
      <c r="G234" s="267"/>
      <c r="H234" s="267"/>
      <c r="I234" s="267"/>
      <c r="J234" s="267"/>
      <c r="K234" s="267"/>
      <c r="L234" s="267"/>
      <c r="M234" s="267"/>
      <c r="N234" s="267"/>
      <c r="O234" s="267"/>
      <c r="P234" s="267"/>
      <c r="Q234" s="267"/>
    </row>
    <row r="235" spans="3:17" x14ac:dyDescent="0.2">
      <c r="C235" s="267"/>
      <c r="D235" s="267"/>
      <c r="E235" s="267"/>
      <c r="F235" s="267"/>
      <c r="G235" s="267"/>
      <c r="H235" s="267"/>
      <c r="I235" s="267"/>
      <c r="J235" s="267"/>
      <c r="K235" s="267"/>
      <c r="L235" s="267"/>
      <c r="M235" s="267"/>
      <c r="N235" s="267"/>
      <c r="O235" s="267"/>
      <c r="P235" s="267"/>
      <c r="Q235" s="267"/>
    </row>
    <row r="236" spans="3:17" x14ac:dyDescent="0.2">
      <c r="C236" s="267"/>
      <c r="D236" s="267"/>
      <c r="E236" s="267"/>
      <c r="F236" s="267"/>
      <c r="G236" s="267"/>
      <c r="H236" s="267"/>
      <c r="I236" s="267"/>
      <c r="J236" s="267"/>
      <c r="K236" s="267"/>
      <c r="L236" s="267"/>
      <c r="M236" s="267"/>
      <c r="N236" s="267"/>
      <c r="O236" s="267"/>
      <c r="P236" s="267"/>
      <c r="Q236" s="267"/>
    </row>
    <row r="237" spans="3:17" x14ac:dyDescent="0.2">
      <c r="C237" s="267"/>
      <c r="D237" s="267"/>
      <c r="E237" s="267"/>
      <c r="F237" s="267"/>
      <c r="G237" s="267"/>
      <c r="H237" s="267"/>
      <c r="I237" s="267"/>
      <c r="J237" s="267"/>
      <c r="K237" s="267"/>
      <c r="L237" s="267"/>
      <c r="M237" s="267"/>
      <c r="N237" s="267"/>
      <c r="O237" s="267"/>
      <c r="P237" s="267"/>
      <c r="Q237" s="267"/>
    </row>
    <row r="238" spans="3:17" x14ac:dyDescent="0.2">
      <c r="C238" s="267"/>
      <c r="D238" s="267"/>
      <c r="E238" s="267"/>
      <c r="F238" s="267"/>
      <c r="G238" s="267"/>
      <c r="H238" s="267"/>
      <c r="I238" s="267"/>
      <c r="J238" s="267"/>
      <c r="K238" s="267"/>
      <c r="L238" s="267"/>
      <c r="M238" s="267"/>
      <c r="N238" s="267"/>
      <c r="O238" s="267"/>
      <c r="P238" s="267"/>
      <c r="Q238" s="267"/>
    </row>
    <row r="239" spans="3:17" x14ac:dyDescent="0.2">
      <c r="C239" s="267"/>
      <c r="D239" s="267"/>
      <c r="E239" s="267"/>
      <c r="F239" s="267"/>
      <c r="G239" s="267"/>
      <c r="H239" s="267"/>
      <c r="I239" s="267"/>
      <c r="J239" s="267"/>
      <c r="K239" s="267"/>
      <c r="L239" s="267"/>
      <c r="M239" s="267"/>
      <c r="N239" s="267"/>
      <c r="O239" s="267"/>
      <c r="P239" s="267"/>
      <c r="Q239" s="267"/>
    </row>
    <row r="240" spans="3:17" x14ac:dyDescent="0.2">
      <c r="C240" s="267"/>
      <c r="D240" s="267"/>
      <c r="E240" s="267"/>
      <c r="F240" s="267"/>
      <c r="G240" s="267"/>
      <c r="H240" s="267"/>
      <c r="I240" s="267"/>
      <c r="J240" s="267"/>
      <c r="K240" s="267"/>
      <c r="L240" s="267"/>
      <c r="M240" s="267"/>
      <c r="N240" s="267"/>
      <c r="O240" s="267"/>
      <c r="P240" s="267"/>
      <c r="Q240" s="267"/>
    </row>
    <row r="241" spans="3:17" x14ac:dyDescent="0.2">
      <c r="C241" s="267"/>
      <c r="D241" s="267"/>
      <c r="E241" s="267"/>
      <c r="F241" s="267"/>
      <c r="G241" s="267"/>
      <c r="H241" s="267"/>
      <c r="I241" s="267"/>
      <c r="J241" s="267"/>
      <c r="K241" s="267"/>
      <c r="L241" s="267"/>
      <c r="M241" s="267"/>
      <c r="N241" s="267"/>
      <c r="O241" s="267"/>
      <c r="P241" s="267"/>
      <c r="Q241" s="267"/>
    </row>
    <row r="242" spans="3:17" x14ac:dyDescent="0.2">
      <c r="C242" s="267"/>
      <c r="D242" s="267"/>
      <c r="E242" s="267"/>
      <c r="F242" s="267"/>
      <c r="G242" s="267"/>
      <c r="H242" s="267"/>
      <c r="I242" s="267"/>
      <c r="J242" s="267"/>
      <c r="K242" s="267"/>
      <c r="L242" s="267"/>
      <c r="M242" s="267"/>
      <c r="N242" s="267"/>
      <c r="O242" s="267"/>
      <c r="P242" s="267"/>
      <c r="Q242" s="267"/>
    </row>
    <row r="243" spans="3:17" x14ac:dyDescent="0.2">
      <c r="C243" s="267"/>
      <c r="D243" s="267"/>
      <c r="E243" s="267"/>
      <c r="F243" s="267"/>
      <c r="G243" s="267"/>
      <c r="H243" s="267"/>
      <c r="I243" s="267"/>
      <c r="J243" s="267"/>
      <c r="K243" s="267"/>
      <c r="L243" s="267"/>
      <c r="M243" s="267"/>
      <c r="N243" s="267"/>
      <c r="O243" s="267"/>
      <c r="P243" s="267"/>
      <c r="Q243" s="267"/>
    </row>
    <row r="244" spans="3:17" x14ac:dyDescent="0.2">
      <c r="C244" s="267"/>
      <c r="D244" s="267"/>
      <c r="E244" s="267"/>
      <c r="F244" s="267"/>
      <c r="G244" s="267"/>
      <c r="H244" s="267"/>
      <c r="I244" s="267"/>
      <c r="J244" s="267"/>
      <c r="K244" s="267"/>
      <c r="L244" s="267"/>
      <c r="M244" s="267"/>
      <c r="N244" s="267"/>
      <c r="O244" s="267"/>
      <c r="P244" s="267"/>
      <c r="Q244" s="267"/>
    </row>
    <row r="245" spans="3:17" x14ac:dyDescent="0.2">
      <c r="C245" s="267"/>
      <c r="D245" s="267"/>
      <c r="E245" s="267"/>
      <c r="F245" s="267"/>
      <c r="G245" s="267"/>
      <c r="H245" s="267"/>
      <c r="I245" s="267"/>
      <c r="J245" s="267"/>
      <c r="K245" s="267"/>
      <c r="L245" s="267"/>
      <c r="M245" s="267"/>
      <c r="N245" s="267"/>
      <c r="O245" s="267"/>
      <c r="P245" s="267"/>
      <c r="Q245" s="267"/>
    </row>
    <row r="246" spans="3:17" x14ac:dyDescent="0.2">
      <c r="C246" s="267"/>
      <c r="D246" s="267"/>
      <c r="E246" s="267"/>
      <c r="F246" s="267"/>
      <c r="G246" s="267"/>
      <c r="H246" s="267"/>
      <c r="I246" s="267"/>
      <c r="J246" s="267"/>
      <c r="K246" s="267"/>
      <c r="L246" s="267"/>
      <c r="M246" s="267"/>
      <c r="N246" s="267"/>
      <c r="O246" s="267"/>
      <c r="P246" s="267"/>
      <c r="Q246" s="267"/>
    </row>
    <row r="247" spans="3:17" x14ac:dyDescent="0.2">
      <c r="C247" s="267"/>
      <c r="D247" s="267"/>
      <c r="E247" s="267"/>
      <c r="F247" s="267"/>
      <c r="G247" s="267"/>
      <c r="H247" s="267"/>
      <c r="I247" s="267"/>
      <c r="J247" s="267"/>
      <c r="K247" s="267"/>
      <c r="L247" s="267"/>
      <c r="M247" s="267"/>
      <c r="N247" s="267"/>
      <c r="O247" s="267"/>
      <c r="P247" s="267"/>
      <c r="Q247" s="267"/>
    </row>
    <row r="248" spans="3:17" x14ac:dyDescent="0.2">
      <c r="C248" s="267"/>
      <c r="D248" s="267"/>
      <c r="E248" s="267"/>
      <c r="F248" s="267"/>
      <c r="G248" s="267"/>
      <c r="H248" s="267"/>
      <c r="I248" s="267"/>
      <c r="J248" s="267"/>
      <c r="K248" s="267"/>
      <c r="L248" s="267"/>
      <c r="M248" s="267"/>
      <c r="N248" s="267"/>
      <c r="O248" s="267"/>
      <c r="P248" s="267"/>
      <c r="Q248" s="267"/>
    </row>
    <row r="249" spans="3:17" x14ac:dyDescent="0.2">
      <c r="C249" s="267"/>
      <c r="D249" s="267"/>
      <c r="E249" s="267"/>
      <c r="F249" s="267"/>
      <c r="G249" s="267"/>
      <c r="H249" s="267"/>
      <c r="I249" s="267"/>
      <c r="J249" s="267"/>
      <c r="K249" s="267"/>
      <c r="L249" s="267"/>
      <c r="M249" s="267"/>
      <c r="N249" s="267"/>
      <c r="O249" s="267"/>
      <c r="P249" s="267"/>
      <c r="Q249" s="267"/>
    </row>
    <row r="250" spans="3:17" x14ac:dyDescent="0.2">
      <c r="C250" s="267"/>
      <c r="D250" s="267"/>
      <c r="E250" s="267"/>
      <c r="F250" s="267"/>
      <c r="G250" s="267"/>
      <c r="H250" s="267"/>
      <c r="I250" s="267"/>
      <c r="J250" s="267"/>
      <c r="K250" s="267"/>
      <c r="L250" s="267"/>
      <c r="M250" s="267"/>
      <c r="N250" s="267"/>
      <c r="O250" s="267"/>
      <c r="P250" s="267"/>
      <c r="Q250" s="267"/>
    </row>
    <row r="251" spans="3:17" x14ac:dyDescent="0.2">
      <c r="C251" s="267"/>
      <c r="D251" s="267"/>
      <c r="E251" s="267"/>
      <c r="F251" s="267"/>
      <c r="G251" s="267"/>
      <c r="H251" s="267"/>
      <c r="I251" s="267"/>
      <c r="J251" s="267"/>
      <c r="K251" s="267"/>
      <c r="L251" s="267"/>
      <c r="M251" s="267"/>
      <c r="N251" s="267"/>
      <c r="O251" s="267"/>
      <c r="P251" s="267"/>
      <c r="Q251" s="267"/>
    </row>
    <row r="252" spans="3:17" x14ac:dyDescent="0.2">
      <c r="C252" s="267"/>
      <c r="D252" s="267"/>
      <c r="E252" s="267"/>
      <c r="F252" s="267"/>
      <c r="G252" s="267"/>
      <c r="H252" s="267"/>
      <c r="I252" s="267"/>
      <c r="J252" s="267"/>
      <c r="K252" s="267"/>
      <c r="L252" s="267"/>
      <c r="M252" s="267"/>
      <c r="N252" s="267"/>
      <c r="O252" s="267"/>
      <c r="P252" s="267"/>
      <c r="Q252" s="267"/>
    </row>
    <row r="253" spans="3:17" x14ac:dyDescent="0.2">
      <c r="C253" s="267"/>
      <c r="D253" s="267"/>
      <c r="E253" s="267"/>
      <c r="F253" s="267"/>
      <c r="G253" s="267"/>
      <c r="H253" s="267"/>
      <c r="I253" s="267"/>
      <c r="J253" s="267"/>
      <c r="K253" s="267"/>
      <c r="L253" s="267"/>
      <c r="M253" s="267"/>
      <c r="N253" s="267"/>
      <c r="O253" s="267"/>
      <c r="P253" s="267"/>
      <c r="Q253" s="267"/>
    </row>
    <row r="254" spans="3:17" x14ac:dyDescent="0.2">
      <c r="C254" s="267"/>
      <c r="D254" s="267"/>
      <c r="E254" s="267"/>
      <c r="F254" s="267"/>
      <c r="G254" s="267"/>
      <c r="H254" s="267"/>
      <c r="I254" s="267"/>
      <c r="J254" s="267"/>
      <c r="K254" s="267"/>
      <c r="L254" s="267"/>
      <c r="M254" s="267"/>
      <c r="N254" s="267"/>
      <c r="O254" s="267"/>
      <c r="P254" s="267"/>
      <c r="Q254" s="267"/>
    </row>
    <row r="255" spans="3:17" x14ac:dyDescent="0.2">
      <c r="C255" s="267"/>
      <c r="D255" s="267"/>
      <c r="E255" s="267"/>
      <c r="F255" s="267"/>
      <c r="G255" s="267"/>
      <c r="H255" s="267"/>
      <c r="I255" s="267"/>
      <c r="J255" s="267"/>
      <c r="K255" s="267"/>
      <c r="L255" s="267"/>
      <c r="M255" s="267"/>
      <c r="N255" s="267"/>
      <c r="O255" s="267"/>
      <c r="P255" s="267"/>
      <c r="Q255" s="267"/>
    </row>
    <row r="256" spans="3:17" x14ac:dyDescent="0.2">
      <c r="C256" s="267"/>
      <c r="D256" s="267"/>
      <c r="E256" s="267"/>
      <c r="F256" s="267"/>
      <c r="G256" s="267"/>
      <c r="H256" s="267"/>
      <c r="I256" s="267"/>
      <c r="J256" s="267"/>
      <c r="K256" s="267"/>
      <c r="L256" s="267"/>
      <c r="M256" s="267"/>
      <c r="N256" s="267"/>
      <c r="O256" s="267"/>
      <c r="P256" s="267"/>
      <c r="Q256" s="267"/>
    </row>
    <row r="257" spans="3:17" x14ac:dyDescent="0.2">
      <c r="C257" s="267"/>
      <c r="D257" s="267"/>
      <c r="E257" s="267"/>
      <c r="F257" s="267"/>
      <c r="G257" s="267"/>
      <c r="H257" s="267"/>
      <c r="I257" s="267"/>
      <c r="J257" s="267"/>
      <c r="K257" s="267"/>
      <c r="L257" s="267"/>
      <c r="M257" s="267"/>
      <c r="N257" s="267"/>
      <c r="O257" s="267"/>
      <c r="P257" s="267"/>
      <c r="Q257" s="267"/>
    </row>
    <row r="258" spans="3:17" x14ac:dyDescent="0.2">
      <c r="C258" s="267"/>
      <c r="D258" s="267"/>
      <c r="E258" s="267"/>
      <c r="F258" s="267"/>
      <c r="G258" s="267"/>
      <c r="H258" s="267"/>
      <c r="I258" s="267"/>
      <c r="J258" s="267"/>
      <c r="K258" s="267"/>
      <c r="L258" s="267"/>
      <c r="M258" s="267"/>
      <c r="N258" s="267"/>
      <c r="O258" s="267"/>
      <c r="P258" s="267"/>
      <c r="Q258" s="267"/>
    </row>
    <row r="259" spans="3:17" x14ac:dyDescent="0.2">
      <c r="C259" s="267"/>
      <c r="D259" s="267"/>
      <c r="E259" s="267"/>
      <c r="F259" s="267"/>
      <c r="G259" s="267"/>
      <c r="H259" s="267"/>
      <c r="I259" s="267"/>
      <c r="J259" s="267"/>
      <c r="K259" s="267"/>
      <c r="L259" s="267"/>
      <c r="M259" s="267"/>
      <c r="N259" s="267"/>
      <c r="O259" s="267"/>
      <c r="P259" s="267"/>
      <c r="Q259" s="267"/>
    </row>
    <row r="260" spans="3:17" x14ac:dyDescent="0.2">
      <c r="C260" s="267"/>
      <c r="D260" s="267"/>
      <c r="E260" s="267"/>
      <c r="F260" s="267"/>
      <c r="G260" s="267"/>
      <c r="H260" s="267"/>
      <c r="I260" s="267"/>
      <c r="J260" s="267"/>
      <c r="K260" s="267"/>
      <c r="L260" s="267"/>
      <c r="M260" s="267"/>
      <c r="N260" s="267"/>
      <c r="O260" s="267"/>
      <c r="P260" s="267"/>
      <c r="Q260" s="267"/>
    </row>
    <row r="261" spans="3:17" x14ac:dyDescent="0.2">
      <c r="C261" s="267"/>
      <c r="D261" s="267"/>
      <c r="E261" s="267"/>
      <c r="F261" s="267"/>
      <c r="G261" s="267"/>
      <c r="H261" s="267"/>
      <c r="I261" s="267"/>
      <c r="J261" s="267"/>
      <c r="K261" s="267"/>
      <c r="L261" s="267"/>
      <c r="M261" s="267"/>
      <c r="N261" s="267"/>
      <c r="O261" s="267"/>
      <c r="P261" s="267"/>
      <c r="Q261" s="267"/>
    </row>
    <row r="262" spans="3:17" x14ac:dyDescent="0.2">
      <c r="C262" s="267"/>
      <c r="D262" s="267"/>
      <c r="E262" s="267"/>
      <c r="F262" s="267"/>
      <c r="G262" s="267"/>
      <c r="H262" s="267"/>
      <c r="I262" s="267"/>
      <c r="J262" s="267"/>
      <c r="K262" s="267"/>
      <c r="L262" s="267"/>
      <c r="M262" s="267"/>
      <c r="N262" s="267"/>
      <c r="O262" s="267"/>
      <c r="P262" s="267"/>
      <c r="Q262" s="267"/>
    </row>
    <row r="263" spans="3:17" x14ac:dyDescent="0.2">
      <c r="C263" s="267"/>
      <c r="D263" s="267"/>
      <c r="E263" s="267"/>
      <c r="F263" s="267"/>
      <c r="G263" s="267"/>
      <c r="H263" s="267"/>
      <c r="I263" s="267"/>
      <c r="J263" s="267"/>
      <c r="K263" s="267"/>
      <c r="L263" s="267"/>
      <c r="M263" s="267"/>
      <c r="N263" s="267"/>
      <c r="O263" s="267"/>
      <c r="P263" s="267"/>
      <c r="Q263" s="267"/>
    </row>
    <row r="264" spans="3:17" x14ac:dyDescent="0.2">
      <c r="C264" s="267"/>
      <c r="D264" s="267"/>
      <c r="E264" s="267"/>
      <c r="F264" s="267"/>
      <c r="G264" s="267"/>
      <c r="H264" s="267"/>
      <c r="I264" s="267"/>
      <c r="J264" s="267"/>
      <c r="K264" s="267"/>
      <c r="L264" s="267"/>
      <c r="M264" s="267"/>
      <c r="N264" s="267"/>
      <c r="O264" s="267"/>
      <c r="P264" s="267"/>
      <c r="Q264" s="267"/>
    </row>
    <row r="265" spans="3:17" x14ac:dyDescent="0.2">
      <c r="C265" s="267"/>
      <c r="D265" s="267"/>
      <c r="E265" s="267"/>
      <c r="F265" s="267"/>
      <c r="G265" s="267"/>
      <c r="H265" s="267"/>
      <c r="I265" s="267"/>
      <c r="J265" s="267"/>
      <c r="K265" s="267"/>
      <c r="L265" s="267"/>
      <c r="M265" s="267"/>
      <c r="N265" s="267"/>
      <c r="O265" s="267"/>
      <c r="P265" s="267"/>
      <c r="Q265" s="267"/>
    </row>
    <row r="266" spans="3:17" x14ac:dyDescent="0.2">
      <c r="C266" s="267"/>
      <c r="D266" s="267"/>
      <c r="E266" s="267"/>
      <c r="F266" s="267"/>
      <c r="G266" s="267"/>
      <c r="H266" s="267"/>
      <c r="I266" s="267"/>
      <c r="J266" s="267"/>
      <c r="K266" s="267"/>
      <c r="L266" s="267"/>
      <c r="M266" s="267"/>
      <c r="N266" s="267"/>
      <c r="O266" s="267"/>
      <c r="P266" s="267"/>
      <c r="Q266" s="267"/>
    </row>
    <row r="267" spans="3:17" x14ac:dyDescent="0.2">
      <c r="C267" s="267"/>
      <c r="D267" s="267"/>
      <c r="E267" s="267"/>
      <c r="F267" s="267"/>
      <c r="G267" s="267"/>
      <c r="H267" s="267"/>
      <c r="I267" s="267"/>
      <c r="J267" s="267"/>
      <c r="K267" s="267"/>
      <c r="L267" s="267"/>
      <c r="M267" s="267"/>
      <c r="N267" s="267"/>
      <c r="O267" s="267"/>
      <c r="P267" s="267"/>
      <c r="Q267" s="267"/>
    </row>
    <row r="268" spans="3:17" x14ac:dyDescent="0.2">
      <c r="C268" s="267"/>
      <c r="D268" s="267"/>
      <c r="E268" s="267"/>
      <c r="F268" s="267"/>
      <c r="G268" s="267"/>
      <c r="H268" s="267"/>
      <c r="I268" s="267"/>
      <c r="J268" s="267"/>
      <c r="K268" s="267"/>
      <c r="L268" s="267"/>
      <c r="M268" s="267"/>
      <c r="N268" s="267"/>
      <c r="O268" s="267"/>
      <c r="P268" s="267"/>
      <c r="Q268" s="267"/>
    </row>
    <row r="269" spans="3:17" x14ac:dyDescent="0.2">
      <c r="C269" s="267"/>
      <c r="D269" s="267"/>
      <c r="E269" s="267"/>
      <c r="F269" s="267"/>
      <c r="G269" s="267"/>
      <c r="H269" s="267"/>
      <c r="I269" s="267"/>
      <c r="J269" s="267"/>
      <c r="K269" s="267"/>
      <c r="L269" s="267"/>
      <c r="M269" s="267"/>
      <c r="N269" s="267"/>
      <c r="O269" s="267"/>
      <c r="P269" s="267"/>
      <c r="Q269" s="267"/>
    </row>
    <row r="270" spans="3:17" x14ac:dyDescent="0.2">
      <c r="C270" s="267"/>
      <c r="D270" s="267"/>
      <c r="E270" s="267"/>
      <c r="F270" s="267"/>
      <c r="G270" s="267"/>
      <c r="H270" s="267"/>
      <c r="I270" s="267"/>
      <c r="J270" s="267"/>
      <c r="K270" s="267"/>
      <c r="L270" s="267"/>
      <c r="M270" s="267"/>
      <c r="N270" s="267"/>
      <c r="O270" s="267"/>
      <c r="P270" s="267"/>
      <c r="Q270" s="267"/>
    </row>
    <row r="271" spans="3:17" x14ac:dyDescent="0.2">
      <c r="C271" s="267"/>
      <c r="D271" s="267"/>
      <c r="E271" s="267"/>
      <c r="F271" s="267"/>
      <c r="G271" s="267"/>
      <c r="H271" s="267"/>
      <c r="I271" s="267"/>
      <c r="J271" s="267"/>
      <c r="K271" s="267"/>
      <c r="L271" s="267"/>
      <c r="M271" s="267"/>
      <c r="N271" s="267"/>
      <c r="O271" s="267"/>
      <c r="P271" s="267"/>
      <c r="Q271" s="267"/>
    </row>
    <row r="272" spans="3:17" x14ac:dyDescent="0.2">
      <c r="C272" s="267"/>
      <c r="D272" s="267"/>
      <c r="E272" s="267"/>
      <c r="F272" s="267"/>
      <c r="G272" s="267"/>
      <c r="H272" s="267"/>
      <c r="I272" s="267"/>
      <c r="J272" s="267"/>
      <c r="K272" s="267"/>
      <c r="L272" s="267"/>
      <c r="M272" s="267"/>
      <c r="N272" s="267"/>
      <c r="O272" s="267"/>
      <c r="P272" s="267"/>
      <c r="Q272" s="267"/>
    </row>
    <row r="273" spans="3:17" x14ac:dyDescent="0.2">
      <c r="C273" s="267"/>
      <c r="D273" s="267"/>
      <c r="E273" s="267"/>
      <c r="F273" s="267"/>
      <c r="G273" s="267"/>
      <c r="H273" s="267"/>
      <c r="I273" s="267"/>
      <c r="J273" s="267"/>
      <c r="K273" s="267"/>
      <c r="L273" s="267"/>
      <c r="M273" s="267"/>
      <c r="N273" s="267"/>
      <c r="O273" s="267"/>
      <c r="P273" s="267"/>
      <c r="Q273" s="267"/>
    </row>
    <row r="274" spans="3:17" x14ac:dyDescent="0.2">
      <c r="C274" s="267"/>
      <c r="D274" s="267"/>
      <c r="E274" s="267"/>
      <c r="F274" s="267"/>
      <c r="G274" s="267"/>
      <c r="H274" s="267"/>
      <c r="I274" s="267"/>
      <c r="J274" s="267"/>
      <c r="K274" s="267"/>
      <c r="L274" s="267"/>
      <c r="M274" s="267"/>
      <c r="N274" s="267"/>
      <c r="O274" s="267"/>
      <c r="P274" s="267"/>
      <c r="Q274" s="267"/>
    </row>
    <row r="275" spans="3:17" x14ac:dyDescent="0.2">
      <c r="C275" s="267"/>
      <c r="D275" s="267"/>
      <c r="E275" s="267"/>
      <c r="F275" s="267"/>
      <c r="G275" s="267"/>
      <c r="H275" s="267"/>
      <c r="I275" s="267"/>
      <c r="J275" s="267"/>
      <c r="K275" s="267"/>
      <c r="L275" s="267"/>
      <c r="M275" s="267"/>
      <c r="N275" s="267"/>
      <c r="O275" s="267"/>
      <c r="P275" s="267"/>
      <c r="Q275" s="267"/>
    </row>
    <row r="276" spans="3:17" x14ac:dyDescent="0.2">
      <c r="C276" s="267"/>
      <c r="D276" s="267"/>
      <c r="E276" s="267"/>
      <c r="F276" s="267"/>
      <c r="G276" s="267"/>
      <c r="H276" s="267"/>
      <c r="I276" s="267"/>
      <c r="J276" s="267"/>
      <c r="K276" s="267"/>
      <c r="L276" s="267"/>
      <c r="M276" s="267"/>
      <c r="N276" s="267"/>
      <c r="O276" s="267"/>
      <c r="P276" s="267"/>
      <c r="Q276" s="267"/>
    </row>
    <row r="277" spans="3:17" x14ac:dyDescent="0.2">
      <c r="C277" s="267"/>
      <c r="D277" s="267"/>
      <c r="E277" s="267"/>
      <c r="F277" s="267"/>
      <c r="G277" s="267"/>
      <c r="H277" s="267"/>
      <c r="I277" s="267"/>
      <c r="J277" s="267"/>
      <c r="K277" s="267"/>
      <c r="L277" s="267"/>
      <c r="M277" s="267"/>
      <c r="N277" s="267"/>
      <c r="O277" s="267"/>
      <c r="P277" s="267"/>
      <c r="Q277" s="267"/>
    </row>
    <row r="278" spans="3:17" x14ac:dyDescent="0.2">
      <c r="C278" s="267"/>
      <c r="D278" s="267"/>
      <c r="E278" s="267"/>
      <c r="F278" s="267"/>
      <c r="G278" s="267"/>
      <c r="H278" s="267"/>
      <c r="I278" s="267"/>
      <c r="J278" s="267"/>
      <c r="K278" s="267"/>
      <c r="L278" s="267"/>
      <c r="M278" s="267"/>
      <c r="N278" s="267"/>
      <c r="O278" s="267"/>
      <c r="P278" s="267"/>
      <c r="Q278" s="267"/>
    </row>
    <row r="279" spans="3:17" x14ac:dyDescent="0.2">
      <c r="C279" s="267"/>
      <c r="D279" s="267"/>
      <c r="E279" s="267"/>
      <c r="F279" s="267"/>
      <c r="G279" s="267"/>
      <c r="H279" s="267"/>
      <c r="I279" s="267"/>
      <c r="J279" s="267"/>
      <c r="K279" s="267"/>
      <c r="L279" s="267"/>
      <c r="M279" s="267"/>
      <c r="N279" s="267"/>
      <c r="O279" s="267"/>
      <c r="P279" s="267"/>
      <c r="Q279" s="267"/>
    </row>
    <row r="280" spans="3:17" x14ac:dyDescent="0.2">
      <c r="C280" s="267"/>
      <c r="D280" s="267"/>
      <c r="E280" s="267"/>
      <c r="F280" s="267"/>
      <c r="G280" s="267"/>
      <c r="H280" s="267"/>
      <c r="I280" s="267"/>
      <c r="J280" s="267"/>
      <c r="K280" s="267"/>
      <c r="L280" s="267"/>
      <c r="M280" s="267"/>
      <c r="N280" s="267"/>
      <c r="O280" s="267"/>
      <c r="P280" s="267"/>
      <c r="Q280" s="267"/>
    </row>
    <row r="281" spans="3:17" x14ac:dyDescent="0.2">
      <c r="C281" s="267"/>
      <c r="D281" s="267"/>
      <c r="E281" s="267"/>
      <c r="F281" s="267"/>
      <c r="G281" s="267"/>
      <c r="H281" s="267"/>
      <c r="I281" s="267"/>
      <c r="J281" s="267"/>
      <c r="K281" s="267"/>
      <c r="L281" s="267"/>
      <c r="M281" s="267"/>
      <c r="N281" s="267"/>
      <c r="O281" s="267"/>
      <c r="P281" s="267"/>
      <c r="Q281" s="267"/>
    </row>
    <row r="282" spans="3:17" x14ac:dyDescent="0.2">
      <c r="C282" s="267"/>
      <c r="D282" s="267"/>
      <c r="E282" s="267"/>
      <c r="F282" s="267"/>
      <c r="G282" s="267"/>
      <c r="H282" s="267"/>
      <c r="I282" s="267"/>
      <c r="J282" s="267"/>
      <c r="K282" s="267"/>
      <c r="L282" s="267"/>
      <c r="M282" s="267"/>
      <c r="N282" s="267"/>
      <c r="O282" s="267"/>
      <c r="P282" s="267"/>
      <c r="Q282" s="267"/>
    </row>
    <row r="283" spans="3:17" x14ac:dyDescent="0.2">
      <c r="C283" s="267"/>
      <c r="D283" s="267"/>
      <c r="E283" s="267"/>
      <c r="F283" s="267"/>
      <c r="G283" s="267"/>
      <c r="H283" s="267"/>
      <c r="I283" s="267"/>
      <c r="J283" s="267"/>
      <c r="K283" s="267"/>
      <c r="L283" s="267"/>
      <c r="M283" s="267"/>
      <c r="N283" s="267"/>
      <c r="O283" s="267"/>
      <c r="P283" s="267"/>
      <c r="Q283" s="267"/>
    </row>
    <row r="284" spans="3:17" x14ac:dyDescent="0.2">
      <c r="C284" s="267"/>
      <c r="D284" s="267"/>
      <c r="E284" s="267"/>
      <c r="F284" s="267"/>
      <c r="G284" s="267"/>
      <c r="H284" s="267"/>
      <c r="I284" s="267"/>
      <c r="J284" s="267"/>
      <c r="K284" s="267"/>
      <c r="L284" s="267"/>
      <c r="M284" s="267"/>
      <c r="N284" s="267"/>
      <c r="O284" s="267"/>
      <c r="P284" s="267"/>
      <c r="Q284" s="267"/>
    </row>
    <row r="285" spans="3:17" x14ac:dyDescent="0.2">
      <c r="C285" s="267"/>
      <c r="D285" s="267"/>
      <c r="E285" s="267"/>
      <c r="F285" s="267"/>
      <c r="G285" s="267"/>
      <c r="H285" s="267"/>
      <c r="I285" s="267"/>
      <c r="J285" s="267"/>
      <c r="K285" s="267"/>
      <c r="L285" s="267"/>
      <c r="M285" s="267"/>
      <c r="N285" s="267"/>
      <c r="O285" s="267"/>
      <c r="P285" s="267"/>
      <c r="Q285" s="267"/>
    </row>
    <row r="286" spans="3:17" x14ac:dyDescent="0.2">
      <c r="C286" s="267"/>
      <c r="D286" s="267"/>
      <c r="E286" s="267"/>
      <c r="F286" s="267"/>
      <c r="G286" s="267"/>
      <c r="H286" s="267"/>
      <c r="I286" s="267"/>
      <c r="J286" s="267"/>
      <c r="K286" s="267"/>
      <c r="L286" s="267"/>
      <c r="M286" s="267"/>
      <c r="N286" s="267"/>
      <c r="O286" s="267"/>
      <c r="P286" s="267"/>
      <c r="Q286" s="267"/>
    </row>
    <row r="287" spans="3:17" x14ac:dyDescent="0.2">
      <c r="C287" s="267"/>
      <c r="D287" s="267"/>
      <c r="E287" s="267"/>
      <c r="F287" s="267"/>
      <c r="G287" s="267"/>
      <c r="H287" s="267"/>
      <c r="I287" s="267"/>
      <c r="J287" s="267"/>
      <c r="K287" s="267"/>
      <c r="L287" s="267"/>
      <c r="M287" s="267"/>
      <c r="N287" s="267"/>
      <c r="O287" s="267"/>
      <c r="P287" s="267"/>
      <c r="Q287" s="267"/>
    </row>
    <row r="288" spans="3:17" x14ac:dyDescent="0.2">
      <c r="C288" s="267"/>
      <c r="D288" s="267"/>
      <c r="E288" s="267"/>
      <c r="F288" s="267"/>
      <c r="G288" s="267"/>
      <c r="H288" s="267"/>
      <c r="I288" s="267"/>
      <c r="J288" s="267"/>
      <c r="K288" s="267"/>
      <c r="L288" s="267"/>
      <c r="M288" s="267"/>
      <c r="N288" s="267"/>
      <c r="O288" s="267"/>
      <c r="P288" s="267"/>
      <c r="Q288" s="267"/>
    </row>
    <row r="289" spans="3:17" x14ac:dyDescent="0.2">
      <c r="C289" s="267"/>
      <c r="D289" s="267"/>
      <c r="E289" s="267"/>
      <c r="F289" s="267"/>
      <c r="G289" s="267"/>
      <c r="H289" s="267"/>
      <c r="I289" s="267"/>
      <c r="J289" s="267"/>
      <c r="K289" s="267"/>
      <c r="L289" s="267"/>
      <c r="M289" s="267"/>
      <c r="N289" s="267"/>
      <c r="O289" s="267"/>
      <c r="P289" s="267"/>
      <c r="Q289" s="267"/>
    </row>
    <row r="290" spans="3:17" x14ac:dyDescent="0.2">
      <c r="C290" s="267"/>
      <c r="D290" s="267"/>
      <c r="E290" s="267"/>
      <c r="F290" s="267"/>
      <c r="G290" s="267"/>
      <c r="H290" s="267"/>
      <c r="I290" s="267"/>
      <c r="J290" s="267"/>
      <c r="K290" s="267"/>
      <c r="L290" s="267"/>
      <c r="M290" s="267"/>
      <c r="N290" s="267"/>
      <c r="O290" s="267"/>
      <c r="P290" s="267"/>
      <c r="Q290" s="267"/>
    </row>
    <row r="291" spans="3:17" x14ac:dyDescent="0.2">
      <c r="C291" s="267"/>
      <c r="D291" s="267"/>
      <c r="E291" s="267"/>
      <c r="F291" s="267"/>
      <c r="G291" s="267"/>
      <c r="H291" s="267"/>
      <c r="I291" s="267"/>
      <c r="J291" s="267"/>
      <c r="K291" s="267"/>
      <c r="L291" s="267"/>
      <c r="M291" s="267"/>
      <c r="N291" s="267"/>
      <c r="O291" s="267"/>
      <c r="P291" s="267"/>
      <c r="Q291" s="267"/>
    </row>
    <row r="292" spans="3:17" x14ac:dyDescent="0.2">
      <c r="C292" s="267"/>
      <c r="D292" s="267"/>
      <c r="E292" s="267"/>
      <c r="F292" s="267"/>
      <c r="G292" s="267"/>
      <c r="H292" s="267"/>
      <c r="I292" s="267"/>
      <c r="J292" s="267"/>
      <c r="K292" s="267"/>
      <c r="L292" s="267"/>
      <c r="M292" s="267"/>
      <c r="N292" s="267"/>
      <c r="O292" s="267"/>
      <c r="P292" s="267"/>
      <c r="Q292" s="267"/>
    </row>
  </sheetData>
  <sheetProtection algorithmName="SHA-512" hashValue="JkijEcGon+HMYcx2r+A6ht0OGttYrNdQ6nZshfvVsrnmdolBS6QalLoGfvRY9/VjjmX6lM1JSAkDhxvJh5gWMQ==" saltValue="oDdTn/XpR6ZOv1yM0t3MmQ==" spinCount="100000" sheet="1" scenarios="1" formatCells="0" formatColumns="0" formatRows="0" insertRows="0" insertHyperlinks="0" deleteColumns="0" deleteRows="0" sort="0" autoFilter="0" pivotTables="0"/>
  <protectedRanges>
    <protectedRange sqref="A34:Q42" name="Rango2"/>
    <protectedRange algorithmName="SHA-512" hashValue="LQTcT6fD51wsQ/nw20xLymzGvmhPgdE6r861djhabOCHpXFtPi8gknTX7uvR4byO8a/waw0mEcFll8Eba2zX6Q==" saltValue="k4x5G020KooqvaVSmw3vyA==" spinCount="100000" sqref="B30" name="Rango1"/>
  </protectedRanges>
  <dataConsolidate/>
  <mergeCells count="41">
    <mergeCell ref="R17:R27"/>
    <mergeCell ref="B28:G28"/>
    <mergeCell ref="N28:P28"/>
    <mergeCell ref="B30:P30"/>
    <mergeCell ref="B32:P33"/>
    <mergeCell ref="J13:J15"/>
    <mergeCell ref="K13:K15"/>
    <mergeCell ref="L13:L15"/>
    <mergeCell ref="M13:M15"/>
    <mergeCell ref="N13:P13"/>
    <mergeCell ref="C14:C15"/>
    <mergeCell ref="D14:D15"/>
    <mergeCell ref="N14:P14"/>
    <mergeCell ref="B13:B15"/>
    <mergeCell ref="C13:D13"/>
    <mergeCell ref="F13:F15"/>
    <mergeCell ref="G13:G15"/>
    <mergeCell ref="H13:H15"/>
    <mergeCell ref="I13:I15"/>
    <mergeCell ref="B10:C10"/>
    <mergeCell ref="D10:E10"/>
    <mergeCell ref="H10:I10"/>
    <mergeCell ref="J10:K10"/>
    <mergeCell ref="M10:P10"/>
    <mergeCell ref="B12:P12"/>
    <mergeCell ref="B8:C8"/>
    <mergeCell ref="D8:E8"/>
    <mergeCell ref="H8:I8"/>
    <mergeCell ref="J8:K8"/>
    <mergeCell ref="M8:P8"/>
    <mergeCell ref="B9:C9"/>
    <mergeCell ref="D9:E9"/>
    <mergeCell ref="H9:I9"/>
    <mergeCell ref="J9:K9"/>
    <mergeCell ref="M9:P9"/>
    <mergeCell ref="B2:P3"/>
    <mergeCell ref="K5:P5"/>
    <mergeCell ref="B7:E7"/>
    <mergeCell ref="F7:G7"/>
    <mergeCell ref="H7:K7"/>
    <mergeCell ref="L7:P7"/>
  </mergeCells>
  <hyperlinks>
    <hyperlink ref="M9" r:id="rId1"/>
  </hyperlinks>
  <printOptions horizontalCentered="1"/>
  <pageMargins left="0.19685039370078741" right="0.19685039370078741" top="0.19685039370078741" bottom="0" header="0" footer="0"/>
  <pageSetup scale="36" fitToHeight="0" orientation="landscape" r:id="rId2"/>
  <headerFooter alignWithMargins="0">
    <oddHeader>&amp;R
&amp;"Arial,Cursiva"&amp;16&amp;U&amp;K00-048Reporte de consulta interna de la Dirección de Tesorería, queda estrictamente prohibido su uso para cualquier otro fin.</oddHeader>
    <oddFooter>&amp;C&amp;16Página &amp;P de &amp;N&amp;R&amp;16G063 F 31 01</oddFooter>
  </headerFooter>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'C:\CONTABILIDAD\2021\ART 36\ARTICULO  36 CUARTO TRIMESTRE\EJER Y DES GASTO\[1.  Anexo B. Destino del Gasto (SRFT) 4T2021 PRODEP.xlsx]Hoja1'!#REF!</xm:f>
          </x14:formula1>
          <xm:sqref>D8:E8</xm:sqref>
        </x14:dataValidation>
        <x14:dataValidation type="list" allowBlank="1" showInputMessage="1" showErrorMessage="1">
          <x14:formula1>
            <xm:f>'C:\CONTABILIDAD\2021\ART 36\ARTICULO  36 CUARTO TRIMESTRE\EJER Y DES GASTO\[1.  Anexo B. Destino del Gasto (SRFT) 4T2021 PRODEP.xlsx]Hoja1'!#REF!</xm:f>
          </x14:formula1>
          <xm:sqref>G8</xm:sqref>
        </x14:dataValidation>
        <x14:dataValidation type="list" allowBlank="1" showInputMessage="1" showErrorMessage="1">
          <x14:formula1>
            <xm:f>'C:\CONTABILIDAD\2021\ART 36\ARTICULO  36 CUARTO TRIMESTRE\EJER Y DES GASTO\[1.  Anexo B. Destino del Gasto (SRFT) 4T2021 PRODEP.xlsx]Hoja1'!#REF!</xm:f>
          </x14:formula1>
          <xm:sqref>J8:K8</xm:sqref>
        </x14:dataValidation>
        <x14:dataValidation type="list" allowBlank="1" showInputMessage="1" showErrorMessage="1">
          <x14:formula1>
            <xm:f>'C:\CONTABILIDAD\2021\ART 36\ARTICULO  36 CUARTO TRIMESTRE\EJER Y DES GASTO\[1.  Anexo B. Destino del Gasto (SRFT) 4T2021 PRODEP.xlsx]Hoja1'!#REF!</xm:f>
          </x14:formula1>
          <xm:sqref>G9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31</vt:i4>
      </vt:variant>
    </vt:vector>
  </HeadingPairs>
  <TitlesOfParts>
    <vt:vector size="44" baseType="lpstr">
      <vt:lpstr>Edo Sit Financiera</vt:lpstr>
      <vt:lpstr>Edo Actividades</vt:lpstr>
      <vt:lpstr>Edo. Actividades Diciembre 21</vt:lpstr>
      <vt:lpstr>Ejercicio del Gasto K10</vt:lpstr>
      <vt:lpstr>Ejercicio del Gasto S192</vt:lpstr>
      <vt:lpstr>Ejercicio del Gasto S247</vt:lpstr>
      <vt:lpstr>Ejercicio del Gasto U006</vt:lpstr>
      <vt:lpstr>Destino del Gasto S192</vt:lpstr>
      <vt:lpstr>Destino del Gasto S247</vt:lpstr>
      <vt:lpstr>Edo Camb Sit Financiera</vt:lpstr>
      <vt:lpstr>Edo Analitico Activo</vt:lpstr>
      <vt:lpstr>Edo Analitico Pasivo</vt:lpstr>
      <vt:lpstr>Edo Objeto del Gasto</vt:lpstr>
      <vt:lpstr>'Destino del Gasto S192'!Área_de_impresión</vt:lpstr>
      <vt:lpstr>'Destino del Gasto S247'!Área_de_impresión</vt:lpstr>
      <vt:lpstr>'Edo Actividades'!Área_de_impresión</vt:lpstr>
      <vt:lpstr>'Edo Analitico Activo'!Área_de_impresión</vt:lpstr>
      <vt:lpstr>'Edo Analitico Pasivo'!Área_de_impresión</vt:lpstr>
      <vt:lpstr>'Edo Camb Sit Financiera'!Área_de_impresión</vt:lpstr>
      <vt:lpstr>'Edo Sit Financiera'!Área_de_impresión</vt:lpstr>
      <vt:lpstr>'Edo. Actividades Diciembre 21'!Área_de_impresión</vt:lpstr>
      <vt:lpstr>'Ejercicio del Gasto K10'!Área_de_impresión</vt:lpstr>
      <vt:lpstr>'Ejercicio del Gasto S192'!Área_de_impresión</vt:lpstr>
      <vt:lpstr>'Ejercicio del Gasto S247'!Área_de_impresión</vt:lpstr>
      <vt:lpstr>'Ejercicio del Gasto U006'!Área_de_impresión</vt:lpstr>
      <vt:lpstr>'Destino del Gasto S192'!Print_Area</vt:lpstr>
      <vt:lpstr>'Destino del Gasto S247'!Print_Area</vt:lpstr>
      <vt:lpstr>'Ejercicio del Gasto K10'!Print_Area</vt:lpstr>
      <vt:lpstr>'Ejercicio del Gasto S192'!Print_Area</vt:lpstr>
      <vt:lpstr>'Ejercicio del Gasto S247'!Print_Area</vt:lpstr>
      <vt:lpstr>'Ejercicio del Gasto U006'!Print_Area</vt:lpstr>
      <vt:lpstr>'Destino del Gasto S192'!Print_Titles</vt:lpstr>
      <vt:lpstr>'Destino del Gasto S247'!Print_Titles</vt:lpstr>
      <vt:lpstr>'Ejercicio del Gasto K10'!Print_Titles</vt:lpstr>
      <vt:lpstr>'Ejercicio del Gasto S192'!Print_Titles</vt:lpstr>
      <vt:lpstr>'Ejercicio del Gasto S247'!Print_Titles</vt:lpstr>
      <vt:lpstr>'Ejercicio del Gasto U006'!Print_Titles</vt:lpstr>
      <vt:lpstr>'Destino del Gasto S192'!Títulos_a_imprimir</vt:lpstr>
      <vt:lpstr>'Destino del Gasto S247'!Títulos_a_imprimir</vt:lpstr>
      <vt:lpstr>'Edo Actividades'!Títulos_a_imprimir</vt:lpstr>
      <vt:lpstr>'Ejercicio del Gasto K10'!Títulos_a_imprimir</vt:lpstr>
      <vt:lpstr>'Ejercicio del Gasto S192'!Títulos_a_imprimir</vt:lpstr>
      <vt:lpstr>'Ejercicio del Gasto S247'!Títulos_a_imprimir</vt:lpstr>
      <vt:lpstr>'Ejercicio del Gasto U006'!Títulos_a_imprimir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smartinez</dc:creator>
  <cp:lastModifiedBy>Erika Flores Flores</cp:lastModifiedBy>
  <cp:lastPrinted>2022-01-05T20:41:09Z</cp:lastPrinted>
  <dcterms:created xsi:type="dcterms:W3CDTF">2019-11-04T16:48:29Z</dcterms:created>
  <dcterms:modified xsi:type="dcterms:W3CDTF">2022-01-14T21:17:12Z</dcterms:modified>
</cp:coreProperties>
</file>