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2\ART 36\CUARTO TRIMESTRE\CUARTO TRIMESTRE\"/>
    </mc:Choice>
  </mc:AlternateContent>
  <bookViews>
    <workbookView xWindow="0" yWindow="0" windowWidth="20490" windowHeight="7650"/>
  </bookViews>
  <sheets>
    <sheet name="Edo Sit Financiera" sheetId="1" r:id="rId1"/>
    <sheet name="Edo Actividades" sheetId="2" r:id="rId2"/>
    <sheet name="Edo. Act Dic 22" sheetId="3" r:id="rId3"/>
    <sheet name="Edo Camb Sit Financiera" sheetId="4" r:id="rId4"/>
    <sheet name="Edo Analitico Activo" sheetId="5" r:id="rId5"/>
    <sheet name="Edo Analitico Pasivo" sheetId="6" r:id="rId6"/>
    <sheet name="Edo Objeto del Gasto" sheetId="7" r:id="rId7"/>
  </sheets>
  <externalReferences>
    <externalReference r:id="rId8"/>
  </externalReferences>
  <definedNames>
    <definedName name="_xlnm.Print_Area" localSheetId="1">'Edo Actividades'!$A$1:$C$67</definedName>
    <definedName name="_xlnm.Print_Area" localSheetId="4">'Edo Analitico Activo'!$A$1:$F$32</definedName>
    <definedName name="_xlnm.Print_Area" localSheetId="5">'Edo Analitico Pasivo'!$A$1:$E$38</definedName>
    <definedName name="_xlnm.Print_Area" localSheetId="3">'Edo Camb Sit Financiera'!$A$1:$C$62</definedName>
    <definedName name="_xlnm.Print_Area" localSheetId="0">'Edo Sit Financiera'!$A$1:$F$49</definedName>
    <definedName name="_xlnm.Print_Area" localSheetId="2">'Edo. Act Dic 22'!$A$1:$I$32</definedName>
    <definedName name="_xlnm.Print_Titles" localSheetId="1">'Edo Actividades'!$1:$5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6" l="1"/>
  <c r="D33" i="6"/>
  <c r="B4" i="6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E18" i="5" s="1"/>
  <c r="E19" i="5"/>
  <c r="F19" i="5" s="1"/>
  <c r="D18" i="5"/>
  <c r="C18" i="5"/>
  <c r="B18" i="5"/>
  <c r="E17" i="5"/>
  <c r="F17" i="5" s="1"/>
  <c r="E16" i="5"/>
  <c r="F16" i="5" s="1"/>
  <c r="F15" i="5"/>
  <c r="E15" i="5"/>
  <c r="E14" i="5"/>
  <c r="F14" i="5" s="1"/>
  <c r="E13" i="5"/>
  <c r="F13" i="5" s="1"/>
  <c r="D12" i="5"/>
  <c r="E12" i="5" s="1"/>
  <c r="F12" i="5" s="1"/>
  <c r="D11" i="5"/>
  <c r="D10" i="5" s="1"/>
  <c r="D9" i="5" s="1"/>
  <c r="C10" i="5"/>
  <c r="C9" i="5" s="1"/>
  <c r="B10" i="5"/>
  <c r="B9" i="5" s="1"/>
  <c r="B4" i="5"/>
  <c r="C56" i="4"/>
  <c r="B56" i="4"/>
  <c r="C50" i="4"/>
  <c r="C45" i="4" s="1"/>
  <c r="B50" i="4"/>
  <c r="B45" i="4" s="1"/>
  <c r="C46" i="4"/>
  <c r="B46" i="4"/>
  <c r="C37" i="4"/>
  <c r="C27" i="4" s="1"/>
  <c r="B37" i="4"/>
  <c r="B27" i="4" s="1"/>
  <c r="C28" i="4"/>
  <c r="B28" i="4"/>
  <c r="C17" i="4"/>
  <c r="C8" i="4" s="1"/>
  <c r="B17" i="4"/>
  <c r="B8" i="4" s="1"/>
  <c r="C9" i="4"/>
  <c r="B9" i="4"/>
  <c r="G15" i="3"/>
  <c r="G8" i="3"/>
  <c r="G12" i="3" s="1"/>
  <c r="G23" i="3" s="1"/>
  <c r="F20" i="5" l="1"/>
  <c r="F18" i="5" s="1"/>
  <c r="E11" i="5"/>
  <c r="E10" i="5" l="1"/>
  <c r="E9" i="5" s="1"/>
  <c r="F11" i="5"/>
  <c r="F10" i="5" s="1"/>
  <c r="F9" i="5" s="1"/>
  <c r="C53" i="2" l="1"/>
  <c r="B53" i="2"/>
  <c r="C33" i="2"/>
  <c r="B33" i="2"/>
  <c r="C29" i="2"/>
  <c r="C60" i="2" s="1"/>
  <c r="B29" i="2"/>
  <c r="B60" i="2" s="1"/>
  <c r="B20" i="2"/>
  <c r="C17" i="2"/>
  <c r="B17" i="2"/>
  <c r="B26" i="2" s="1"/>
  <c r="B62" i="2" s="1"/>
  <c r="C9" i="2"/>
  <c r="C26" i="2" s="1"/>
  <c r="C62" i="2" s="1"/>
  <c r="B9" i="2"/>
  <c r="F40" i="1"/>
  <c r="F43" i="1" s="1"/>
  <c r="E40" i="1"/>
  <c r="F34" i="1"/>
  <c r="E34" i="1"/>
  <c r="E43" i="1" s="1"/>
  <c r="F30" i="1"/>
  <c r="E30" i="1"/>
  <c r="C28" i="1"/>
  <c r="B28" i="1"/>
  <c r="F18" i="1"/>
  <c r="F27" i="1" s="1"/>
  <c r="E18" i="1"/>
  <c r="E27" i="1" s="1"/>
  <c r="C17" i="1"/>
  <c r="C29" i="1" s="1"/>
  <c r="B17" i="1"/>
  <c r="B29" i="1" s="1"/>
  <c r="E45" i="1" l="1"/>
  <c r="E56" i="1" s="1"/>
  <c r="F45" i="1"/>
  <c r="H45" i="1" l="1"/>
  <c r="F56" i="1"/>
</calcChain>
</file>

<file path=xl/sharedStrings.xml><?xml version="1.0" encoding="utf-8"?>
<sst xmlns="http://schemas.openxmlformats.org/spreadsheetml/2006/main" count="384" uniqueCount="253">
  <si>
    <t>UNIVERSIDAD TECNOLOGICA DE QUERETARO</t>
  </si>
  <si>
    <t>Ejercicio 2022</t>
  </si>
  <si>
    <t>ESTADO DE SITUACIÓN FINANCIERA</t>
  </si>
  <si>
    <t>Al 31 de Diciembre 2022 y 2021</t>
  </si>
  <si>
    <t xml:space="preserve">(Pesos) 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</si>
  <si>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</si>
  <si>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</si>
  <si>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</si>
  <si>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</si>
  <si>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</si>
  <si>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</si>
  <si>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</si>
  <si>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</si>
  <si>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</si>
  <si>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</si>
  <si>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</si>
  <si>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</si>
  <si>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</si>
  <si>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</si>
  <si>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</si>
  <si>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</si>
  <si>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</si>
  <si>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</si>
  <si>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</si>
  <si>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</si>
  <si>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</si>
  <si>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</si>
  <si>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</si>
  <si>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</si>
  <si>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</si>
  <si>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</si>
  <si>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</si>
  <si>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</si>
  <si>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</si>
  <si>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</si>
  <si>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</si>
  <si>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</si>
  <si>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</si>
  <si>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</si>
  <si>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</si>
  <si>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</si>
  <si>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</si>
  <si>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</si>
  <si>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</si>
  <si>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</si>
  <si>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</si>
  <si>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</si>
  <si>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</si>
  <si>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</si>
  <si>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</si>
  <si>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</si>
  <si>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</si>
  <si>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</si>
  <si>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</si>
  <si>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</si>
  <si>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</si>
  <si>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</si>
  <si>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</si>
  <si>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</si>
  <si>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</si>
  <si>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</si>
  <si>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</si>
  <si>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</si>
  <si>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</si>
  <si>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M. EN C. JOSE CARLOS ARREDONDO VELÁZQUEZ</t>
  </si>
  <si>
    <t>MDCO. APOLINAR VILLEGAS ARCOS</t>
  </si>
  <si>
    <t>Bajo protesta de decir verdad declaramos que los Estados Financieros y sus Notas son razonablemente correctos y responsabilidad del emisor</t>
  </si>
  <si>
    <t>RECTOR U.T.E.Q.</t>
  </si>
  <si>
    <t>SECRETARIO DE ADMON Y FINANZAS</t>
  </si>
  <si>
    <t>ESTADO DE ACTIVIDADES</t>
  </si>
  <si>
    <t xml:space="preserve">Del 01 de enero al 31 de diciembre de 2022 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</si>
  <si>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</si>
  <si>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</si>
  <si>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</si>
  <si>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</si>
  <si>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</si>
  <si>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</si>
  <si>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</si>
  <si>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</si>
  <si>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</si>
  <si>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</si>
  <si>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</si>
  <si>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</si>
  <si>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 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</si>
  <si>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</si>
  <si>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</si>
  <si>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</si>
  <si>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</si>
  <si>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</si>
  <si>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</si>
  <si>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</si>
  <si>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</si>
  <si>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</si>
  <si>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</si>
  <si>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</si>
  <si>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</si>
  <si>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</si>
  <si>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</si>
  <si>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</si>
  <si>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</si>
  <si>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</si>
  <si>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</si>
  <si>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</si>
  <si>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</si>
  <si>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</si>
  <si>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</si>
  <si>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</si>
  <si>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</si>
  <si>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</si>
  <si>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</si>
  <si>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</si>
  <si>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</si>
  <si>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</si>
  <si>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</si>
  <si>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</si>
  <si>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</si>
  <si>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</si>
  <si>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</si>
  <si>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</si>
  <si>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</si>
  <si>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</si>
  <si>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</si>
  <si>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 xml:space="preserve">Resultados del Ejercicio (Ahorro/Desahorro) </t>
  </si>
  <si>
    <t>EJERCICIO 2022</t>
  </si>
  <si>
    <t xml:space="preserve">ESTADO DE ACTIVIDADES DE RECURSOS PUBLICOS FEDERALES  </t>
  </si>
  <si>
    <t>AL 31 DE DICIEMBRE DE 2022</t>
  </si>
  <si>
    <t>(Pesos)</t>
  </si>
  <si>
    <t>TRANSFERENCIAS FEDERALES</t>
  </si>
  <si>
    <t>TOTAL DE INGRESOS</t>
  </si>
  <si>
    <t>GASTOS Y OTRAS PERDIDAS</t>
  </si>
  <si>
    <t>GASTOS DE FUNCIONAMIENTO</t>
  </si>
  <si>
    <t>SERVICIOS PERSONALES</t>
  </si>
  <si>
    <t>MATERIALES Y SUMINISTROS</t>
  </si>
  <si>
    <t>SERVICIOS GENERALES</t>
  </si>
  <si>
    <t>AHORRO/DESAHORRO NETO DEL EJERCICIO</t>
  </si>
  <si>
    <t>C.P. JOSE LUIS ELIZONDO MARTINEZ</t>
  </si>
  <si>
    <t>SECRETARIO DE ADMON. Y FINANZAS</t>
  </si>
  <si>
    <t>JEFE DEL DEPARTAMENTO DE CONTABILIDAD</t>
  </si>
  <si>
    <t>ESTADO DE CAMBIOS EN LA SITUACIÓN FINANCIERA</t>
  </si>
  <si>
    <t>Del 01 de Enero al 31 de Diciembre de 2022</t>
  </si>
  <si>
    <t>ORIGEN2022</t>
  </si>
  <si>
    <t>APLICACIÓN2021</t>
  </si>
  <si>
    <t>AA</t>
  </si>
  <si>
    <t>ESTADO ANALÍTICO DEL ACTIVO</t>
  </si>
  <si>
    <r>
      <t>(Pesos)</t>
    </r>
    <r>
      <rPr>
        <sz val="8"/>
        <color rgb="FF000000"/>
        <rFont val="Times New Roman"/>
        <family val="1"/>
      </rPr>
      <t xml:space="preserve"> </t>
    </r>
  </si>
  <si>
    <t xml:space="preserve">Saldo Inicial </t>
  </si>
  <si>
    <t>Cargos del Periodo</t>
  </si>
  <si>
    <t xml:space="preserve">Abonos del Periodo </t>
  </si>
  <si>
    <t xml:space="preserve">Saldo Final </t>
  </si>
  <si>
    <t>Variación del Periodo (4 - 1)</t>
  </si>
  <si>
    <t>4 (1+2-3)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</si>
  <si>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</si>
  <si>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</si>
  <si>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</si>
  <si>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</si>
  <si>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</si>
  <si>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</si>
  <si>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</si>
  <si>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</si>
  <si>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</si>
  <si>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</si>
  <si>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</si>
  <si>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</si>
  <si>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</si>
  <si>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</si>
  <si>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</si>
  <si>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SubTotal  Corto Plazo </t>
  </si>
  <si>
    <t>Largo Plazo</t>
  </si>
  <si>
    <t xml:space="preserve">SubTotal  Largo Plazo </t>
  </si>
  <si>
    <t>Otros Pasivos</t>
  </si>
  <si>
    <t>Total Deuda y Otros Pasivos</t>
  </si>
  <si>
    <t>ESTADO ANALÍTICO DEL EJERCICIO DEL PRESUPUESTO DE EGRESOS</t>
  </si>
  <si>
    <t>CLASIFICACIÓN POR OBJETO DEL GASTO (CAPÍTULO Y CONCEPTO)</t>
  </si>
  <si>
    <t>Egresos</t>
  </si>
  <si>
    <t>Subejercicio</t>
  </si>
  <si>
    <t>Aprobado</t>
  </si>
  <si>
    <t>Ampliaciones  / (Reducciones)</t>
  </si>
  <si>
    <t>Modificado</t>
  </si>
  <si>
    <t>Devengado</t>
  </si>
  <si>
    <t>Pagado</t>
  </si>
  <si>
    <t>3 = (1 + 2)</t>
  </si>
  <si>
    <t>6 = (3 - 4)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</si>
  <si>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</si>
  <si>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</si>
  <si>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</si>
  <si>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</si>
  <si>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</si>
  <si>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</si>
  <si>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</si>
  <si>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</si>
  <si>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</si>
  <si>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</si>
  <si>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</si>
  <si>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FARMACEÚTICOS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</si>
  <si>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</si>
  <si>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</si>
  <si>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</si>
  <si>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</si>
  <si>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</si>
  <si>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</si>
  <si>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</si>
  <si>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</si>
  <si>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</si>
  <si>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</si>
  <si>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</si>
  <si>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</si>
  <si>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</si>
  <si>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</si>
  <si>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</si>
  <si>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</si>
  <si>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</si>
  <si>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</si>
  <si>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</si>
  <si>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</si>
  <si>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</si>
  <si>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</si>
  <si>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</si>
  <si>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</si>
  <si>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</si>
  <si>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</si>
  <si>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</si>
  <si>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</si>
  <si>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</si>
  <si>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</si>
  <si>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</si>
  <si>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</si>
  <si>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</si>
  <si>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</si>
  <si>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</si>
  <si>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</si>
  <si>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</si>
  <si>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</si>
  <si>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</si>
  <si>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</si>
  <si>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</si>
  <si>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</si>
  <si>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</si>
  <si>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</si>
  <si>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</si>
  <si>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</si>
  <si>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</si>
  <si>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</si>
  <si>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</si>
  <si>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</si>
  <si>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  INTERESES DE LA DEUDA PÚBLICA</t>
  </si>
  <si>
    <t>COMISIONES DE LA DEUDA PÚBLICA</t>
  </si>
  <si>
    <t>  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</si>
  <si>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</si>
  <si>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</si>
  <si>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</si>
  <si>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</si>
  <si>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</si>
  <si>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MCDO. APOLINAR VILLEGAS 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</si>
</sst>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#,##0.00_ ;[Red]\-#,##0.0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rgb="FF00CC00"/>
      <name val="Arial"/>
      <family val="2"/>
    </font>
    <font>
      <b/>
      <sz val="8"/>
      <name val="Arial"/>
      <family val="2"/>
    </font>
    <font>
      <sz val="5"/>
      <name val="Times New Roman"/>
      <family val="1"/>
    </font>
    <font>
      <b/>
      <sz val="10"/>
      <name val="Arial"/>
      <family val="2"/>
    </font>
    <font>
      <b/>
      <sz val="10"/>
      <color rgb="FF6600FF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color rgb="FF0000FF"/>
      <name val="Arial"/>
      <family val="2"/>
    </font>
    <font>
      <b/>
      <sz val="11"/>
      <color rgb="FF6600FF"/>
      <name val="Arial"/>
      <family val="2"/>
    </font>
    <font>
      <b/>
      <sz val="11"/>
      <color rgb="FF0000FF"/>
      <name val="Arial"/>
      <family val="2"/>
    </font>
    <font>
      <sz val="8"/>
      <name val="Calibri"/>
      <family val="2"/>
      <scheme val="minor"/>
    </font>
    <font>
      <sz val="8"/>
      <color theme="4" tint="0.3999755851924192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rgb="FF6600FF"/>
      <name val="Arial"/>
      <family val="2"/>
    </font>
    <font>
      <b/>
      <sz val="12"/>
      <color rgb="FF0000FF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5"/>
      <color rgb="FF000000"/>
      <name val="Times New Roman"/>
      <family val="1"/>
    </font>
    <font>
      <b/>
      <sz val="8"/>
      <color rgb="FF6600FF"/>
      <name val="Arial"/>
      <family val="2"/>
    </font>
    <font>
      <b/>
      <u/>
      <sz val="8"/>
      <color rgb="FF000000"/>
      <name val="Arial"/>
      <family val="2"/>
    </font>
    <font>
      <b/>
      <u/>
      <sz val="10"/>
      <color rgb="FF000000"/>
      <name val="Arial"/>
      <family val="2"/>
    </font>
    <font>
      <b/>
      <u/>
      <sz val="10"/>
      <color rgb="FF0000FF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u/>
      <sz val="10"/>
      <color rgb="FF6600FF"/>
      <name val="Arial"/>
      <family val="2"/>
    </font>
    <font>
      <b/>
      <u/>
      <sz val="9"/>
      <color rgb="FF000000"/>
      <name val="Arial"/>
      <family val="2"/>
    </font>
    <font>
      <sz val="8"/>
      <color rgb="FFFFFFFF"/>
      <name val="Arial"/>
      <family val="2"/>
    </font>
    <font>
      <b/>
      <u/>
      <sz val="9"/>
      <color rgb="FF6600FF"/>
      <name val="Arial"/>
      <family val="2"/>
    </font>
    <font>
      <b/>
      <u/>
      <sz val="9"/>
      <color rgb="FF0000FF"/>
      <name val="Arial"/>
      <family val="2"/>
    </font>
    <font>
      <sz val="12"/>
      <color rgb="FF000000"/>
      <name val="Arial"/>
      <family val="2"/>
    </font>
    <font>
      <b/>
      <sz val="8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6">
    <xf numFmtId="0" fontId="0" fillId="0" borderId="0" xfId="0"/>
    <xf numFmtId="0" fontId="3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3" fontId="12" fillId="2" borderId="0" xfId="0" applyNumberFormat="1" applyFont="1" applyFill="1" applyAlignment="1">
      <alignment horizontal="right" vertical="center" wrapText="1"/>
    </xf>
    <xf numFmtId="43" fontId="3" fillId="3" borderId="0" xfId="1" applyFont="1" applyFill="1" applyAlignment="1">
      <alignment vertical="center"/>
    </xf>
    <xf numFmtId="3" fontId="3" fillId="3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right" vertical="center" wrapText="1"/>
    </xf>
    <xf numFmtId="164" fontId="12" fillId="2" borderId="0" xfId="1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right" vertical="center" wrapText="1"/>
    </xf>
    <xf numFmtId="3" fontId="10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horizontal="center" vertical="center" wrapText="1"/>
    </xf>
    <xf numFmtId="3" fontId="9" fillId="6" borderId="0" xfId="0" applyNumberFormat="1" applyFont="1" applyFill="1" applyAlignment="1">
      <alignment horizontal="right" vertical="center" wrapText="1"/>
    </xf>
    <xf numFmtId="3" fontId="10" fillId="6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13" fillId="6" borderId="0" xfId="0" applyFont="1" applyFill="1" applyAlignment="1">
      <alignment horizontal="center" vertical="center" wrapText="1"/>
    </xf>
    <xf numFmtId="3" fontId="14" fillId="6" borderId="0" xfId="0" applyNumberFormat="1" applyFont="1" applyFill="1" applyAlignment="1">
      <alignment horizontal="right" vertical="center" wrapText="1"/>
    </xf>
    <xf numFmtId="3" fontId="15" fillId="6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6" fillId="5" borderId="0" xfId="0" applyFont="1" applyFill="1" applyAlignment="1">
      <alignment vertical="center" wrapText="1"/>
    </xf>
    <xf numFmtId="3" fontId="9" fillId="5" borderId="0" xfId="0" applyNumberFormat="1" applyFont="1" applyFill="1" applyAlignment="1">
      <alignment horizontal="right" vertical="center" wrapText="1"/>
    </xf>
    <xf numFmtId="3" fontId="10" fillId="5" borderId="0" xfId="0" applyNumberFormat="1" applyFont="1" applyFill="1" applyAlignment="1">
      <alignment horizontal="right" vertical="center" wrapText="1"/>
    </xf>
    <xf numFmtId="3" fontId="8" fillId="2" borderId="0" xfId="0" applyNumberFormat="1" applyFont="1" applyFill="1" applyAlignment="1">
      <alignment horizontal="right" vertical="center" wrapText="1"/>
    </xf>
    <xf numFmtId="0" fontId="6" fillId="5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vertical="center" wrapText="1"/>
    </xf>
    <xf numFmtId="165" fontId="3" fillId="3" borderId="0" xfId="0" applyNumberFormat="1" applyFont="1" applyFill="1" applyAlignment="1">
      <alignment vertical="center"/>
    </xf>
    <xf numFmtId="0" fontId="6" fillId="6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0" fontId="16" fillId="3" borderId="4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17" fillId="3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3" fontId="14" fillId="7" borderId="0" xfId="0" applyNumberFormat="1" applyFont="1" applyFill="1" applyBorder="1" applyAlignment="1">
      <alignment horizontal="right" vertical="center" wrapText="1"/>
    </xf>
    <xf numFmtId="3" fontId="15" fillId="7" borderId="9" xfId="0" applyNumberFormat="1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horizontal="right" vertical="center" wrapText="1"/>
    </xf>
    <xf numFmtId="0" fontId="6" fillId="7" borderId="8" xfId="0" applyFont="1" applyFill="1" applyBorder="1" applyAlignment="1">
      <alignment vertical="center" wrapText="1"/>
    </xf>
    <xf numFmtId="164" fontId="12" fillId="3" borderId="0" xfId="1" applyNumberFormat="1" applyFont="1" applyFill="1" applyBorder="1" applyAlignment="1">
      <alignment horizontal="right" vertical="center" wrapText="1"/>
    </xf>
    <xf numFmtId="0" fontId="8" fillId="7" borderId="8" xfId="0" applyFont="1" applyFill="1" applyBorder="1" applyAlignment="1">
      <alignment vertical="center" wrapText="1"/>
    </xf>
    <xf numFmtId="164" fontId="14" fillId="7" borderId="0" xfId="1" applyNumberFormat="1" applyFont="1" applyFill="1" applyBorder="1" applyAlignment="1">
      <alignment horizontal="right" vertical="center" wrapText="1"/>
    </xf>
    <xf numFmtId="164" fontId="14" fillId="7" borderId="9" xfId="1" applyNumberFormat="1" applyFont="1" applyFill="1" applyBorder="1" applyAlignment="1">
      <alignment horizontal="right" vertical="center" wrapText="1"/>
    </xf>
    <xf numFmtId="3" fontId="20" fillId="7" borderId="0" xfId="0" applyNumberFormat="1" applyFont="1" applyFill="1" applyBorder="1" applyAlignment="1">
      <alignment horizontal="right" vertical="center" wrapText="1"/>
    </xf>
    <xf numFmtId="3" fontId="21" fillId="7" borderId="9" xfId="0" applyNumberFormat="1" applyFont="1" applyFill="1" applyBorder="1" applyAlignment="1">
      <alignment horizontal="right" vertical="center" wrapText="1"/>
    </xf>
    <xf numFmtId="164" fontId="12" fillId="3" borderId="9" xfId="1" applyNumberFormat="1" applyFont="1" applyFill="1" applyBorder="1" applyAlignment="1">
      <alignment horizontal="right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15" fillId="7" borderId="9" xfId="0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11" fillId="3" borderId="9" xfId="0" applyFont="1" applyFill="1" applyBorder="1" applyAlignment="1">
      <alignment horizontal="right" vertical="center" wrapText="1"/>
    </xf>
    <xf numFmtId="0" fontId="9" fillId="7" borderId="0" xfId="0" applyFont="1" applyFill="1" applyBorder="1" applyAlignment="1">
      <alignment horizontal="right" vertical="center" wrapText="1"/>
    </xf>
    <xf numFmtId="0" fontId="8" fillId="7" borderId="9" xfId="0" applyFont="1" applyFill="1" applyBorder="1" applyAlignment="1">
      <alignment horizontal="right" vertical="center" wrapText="1"/>
    </xf>
    <xf numFmtId="0" fontId="19" fillId="3" borderId="8" xfId="0" applyFont="1" applyFill="1" applyBorder="1" applyAlignment="1">
      <alignment vertical="center" wrapText="1"/>
    </xf>
    <xf numFmtId="3" fontId="8" fillId="3" borderId="0" xfId="0" applyNumberFormat="1" applyFont="1" applyFill="1" applyBorder="1" applyAlignment="1">
      <alignment horizontal="right" vertical="center" wrapText="1"/>
    </xf>
    <xf numFmtId="3" fontId="8" fillId="3" borderId="9" xfId="0" applyNumberFormat="1" applyFont="1" applyFill="1" applyBorder="1" applyAlignment="1">
      <alignment horizontal="right" vertical="center" wrapText="1"/>
    </xf>
    <xf numFmtId="0" fontId="19" fillId="7" borderId="10" xfId="0" applyFont="1" applyFill="1" applyBorder="1" applyAlignment="1">
      <alignment horizontal="left" vertical="center" wrapText="1"/>
    </xf>
    <xf numFmtId="164" fontId="20" fillId="7" borderId="4" xfId="1" applyNumberFormat="1" applyFont="1" applyFill="1" applyBorder="1" applyAlignment="1">
      <alignment horizontal="right" vertical="center" wrapText="1"/>
    </xf>
    <xf numFmtId="3" fontId="21" fillId="7" borderId="11" xfId="0" applyNumberFormat="1" applyFont="1" applyFill="1" applyBorder="1" applyAlignment="1">
      <alignment horizontal="right" vertical="center" wrapText="1"/>
    </xf>
    <xf numFmtId="0" fontId="22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49" fontId="0" fillId="0" borderId="0" xfId="0" applyNumberFormat="1" applyBorder="1" applyAlignment="1"/>
    <xf numFmtId="49" fontId="0" fillId="0" borderId="0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4" fontId="0" fillId="0" borderId="18" xfId="0" applyNumberFormat="1" applyBorder="1"/>
    <xf numFmtId="44" fontId="0" fillId="0" borderId="0" xfId="0" applyNumberFormat="1" applyBorder="1"/>
    <xf numFmtId="166" fontId="0" fillId="0" borderId="0" xfId="0" applyNumberForma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/>
    <xf numFmtId="0" fontId="0" fillId="0" borderId="23" xfId="0" applyBorder="1"/>
    <xf numFmtId="44" fontId="0" fillId="0" borderId="24" xfId="0" applyNumberFormat="1" applyBorder="1"/>
    <xf numFmtId="0" fontId="0" fillId="0" borderId="25" xfId="0" applyBorder="1"/>
    <xf numFmtId="0" fontId="0" fillId="0" borderId="0" xfId="0" applyBorder="1"/>
    <xf numFmtId="0" fontId="2" fillId="0" borderId="22" xfId="0" applyFont="1" applyBorder="1"/>
    <xf numFmtId="0" fontId="2" fillId="0" borderId="23" xfId="0" applyFont="1" applyBorder="1"/>
    <xf numFmtId="0" fontId="0" fillId="0" borderId="24" xfId="0" applyBorder="1"/>
    <xf numFmtId="44" fontId="2" fillId="0" borderId="25" xfId="0" applyNumberFormat="1" applyFont="1" applyBorder="1"/>
    <xf numFmtId="44" fontId="2" fillId="0" borderId="0" xfId="0" applyNumberFormat="1" applyFont="1" applyBorder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0" xfId="0" applyFont="1" applyBorder="1" applyAlignment="1"/>
    <xf numFmtId="44" fontId="0" fillId="0" borderId="24" xfId="2" applyFont="1" applyBorder="1"/>
    <xf numFmtId="0" fontId="0" fillId="0" borderId="26" xfId="0" applyBorder="1"/>
    <xf numFmtId="0" fontId="0" fillId="0" borderId="27" xfId="0" applyBorder="1"/>
    <xf numFmtId="44" fontId="0" fillId="0" borderId="28" xfId="2" applyFont="1" applyBorder="1"/>
    <xf numFmtId="0" fontId="0" fillId="0" borderId="29" xfId="0" applyBorder="1"/>
    <xf numFmtId="44" fontId="2" fillId="9" borderId="33" xfId="0" applyNumberFormat="1" applyFont="1" applyFill="1" applyBorder="1"/>
    <xf numFmtId="44" fontId="2" fillId="0" borderId="0" xfId="0" applyNumberFormat="1" applyFont="1" applyFill="1" applyBorder="1"/>
    <xf numFmtId="0" fontId="0" fillId="0" borderId="4" xfId="0" applyBorder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vertical="center"/>
    </xf>
    <xf numFmtId="0" fontId="26" fillId="3" borderId="0" xfId="0" applyFont="1" applyFill="1" applyAlignment="1">
      <alignment vertical="center"/>
    </xf>
    <xf numFmtId="0" fontId="25" fillId="4" borderId="12" xfId="0" applyFont="1" applyFill="1" applyBorder="1" applyAlignment="1">
      <alignment horizontal="center" vertical="center" wrapText="1"/>
    </xf>
    <xf numFmtId="0" fontId="27" fillId="4" borderId="3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4" fillId="7" borderId="6" xfId="0" applyFont="1" applyFill="1" applyBorder="1" applyAlignment="1">
      <alignment horizontal="center" vertical="center" wrapText="1"/>
    </xf>
    <xf numFmtId="3" fontId="20" fillId="7" borderId="5" xfId="0" applyNumberFormat="1" applyFont="1" applyFill="1" applyBorder="1" applyAlignment="1">
      <alignment horizontal="right" vertical="center" wrapText="1"/>
    </xf>
    <xf numFmtId="3" fontId="21" fillId="7" borderId="7" xfId="0" applyNumberFormat="1" applyFont="1" applyFill="1" applyBorder="1" applyAlignment="1">
      <alignment horizontal="right" vertical="center" wrapText="1"/>
    </xf>
    <xf numFmtId="0" fontId="28" fillId="7" borderId="8" xfId="0" applyFont="1" applyFill="1" applyBorder="1" applyAlignment="1">
      <alignment horizontal="center" vertical="center" wrapText="1"/>
    </xf>
    <xf numFmtId="3" fontId="29" fillId="7" borderId="0" xfId="0" applyNumberFormat="1" applyFont="1" applyFill="1" applyBorder="1" applyAlignment="1">
      <alignment vertical="center" wrapText="1"/>
    </xf>
    <xf numFmtId="3" fontId="30" fillId="7" borderId="9" xfId="0" applyNumberFormat="1" applyFont="1" applyFill="1" applyBorder="1" applyAlignment="1">
      <alignment vertical="center" wrapText="1"/>
    </xf>
    <xf numFmtId="0" fontId="31" fillId="3" borderId="8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vertical="center" wrapText="1"/>
    </xf>
    <xf numFmtId="164" fontId="32" fillId="3" borderId="9" xfId="1" applyNumberFormat="1" applyFont="1" applyFill="1" applyBorder="1" applyAlignment="1">
      <alignment horizontal="right" vertical="center" wrapText="1"/>
    </xf>
    <xf numFmtId="0" fontId="32" fillId="3" borderId="9" xfId="0" applyFont="1" applyFill="1" applyBorder="1" applyAlignment="1">
      <alignment horizontal="right" vertical="center" wrapText="1"/>
    </xf>
    <xf numFmtId="3" fontId="33" fillId="7" borderId="0" xfId="0" applyNumberFormat="1" applyFont="1" applyFill="1" applyBorder="1" applyAlignment="1">
      <alignment vertical="center" wrapText="1"/>
    </xf>
    <xf numFmtId="164" fontId="32" fillId="3" borderId="0" xfId="1" applyNumberFormat="1" applyFont="1" applyFill="1" applyBorder="1" applyAlignment="1">
      <alignment vertical="center" wrapText="1"/>
    </xf>
    <xf numFmtId="0" fontId="24" fillId="7" borderId="8" xfId="0" applyFont="1" applyFill="1" applyBorder="1" applyAlignment="1">
      <alignment horizontal="center" vertical="center" wrapText="1"/>
    </xf>
    <xf numFmtId="3" fontId="33" fillId="7" borderId="0" xfId="0" applyNumberFormat="1" applyFont="1" applyFill="1" applyBorder="1" applyAlignment="1">
      <alignment horizontal="right" vertical="center" wrapText="1"/>
    </xf>
    <xf numFmtId="3" fontId="30" fillId="7" borderId="9" xfId="0" applyNumberFormat="1" applyFont="1" applyFill="1" applyBorder="1" applyAlignment="1">
      <alignment horizontal="right" vertical="center" wrapText="1"/>
    </xf>
    <xf numFmtId="164" fontId="32" fillId="3" borderId="0" xfId="1" applyNumberFormat="1" applyFont="1" applyFill="1" applyBorder="1" applyAlignment="1">
      <alignment horizontal="right" vertical="center" wrapText="1"/>
    </xf>
    <xf numFmtId="0" fontId="32" fillId="3" borderId="0" xfId="0" applyFont="1" applyFill="1" applyBorder="1" applyAlignment="1">
      <alignment horizontal="right" vertical="center" wrapText="1"/>
    </xf>
    <xf numFmtId="0" fontId="34" fillId="7" borderId="0" xfId="0" applyFont="1" applyFill="1" applyBorder="1" applyAlignment="1">
      <alignment horizontal="right" vertical="center" wrapText="1"/>
    </xf>
    <xf numFmtId="0" fontId="34" fillId="7" borderId="9" xfId="0" applyFont="1" applyFill="1" applyBorder="1" applyAlignment="1">
      <alignment horizontal="right" vertical="center" wrapText="1"/>
    </xf>
    <xf numFmtId="0" fontId="35" fillId="3" borderId="8" xfId="0" applyFont="1" applyFill="1" applyBorder="1" applyAlignment="1">
      <alignment vertical="center" wrapText="1"/>
    </xf>
    <xf numFmtId="0" fontId="35" fillId="3" borderId="0" xfId="0" applyFont="1" applyFill="1" applyBorder="1" applyAlignment="1">
      <alignment vertical="center" wrapText="1"/>
    </xf>
    <xf numFmtId="0" fontId="35" fillId="3" borderId="9" xfId="0" applyFont="1" applyFill="1" applyBorder="1" applyAlignment="1">
      <alignment vertical="center" wrapText="1"/>
    </xf>
    <xf numFmtId="3" fontId="34" fillId="7" borderId="9" xfId="0" applyNumberFormat="1" applyFont="1" applyFill="1" applyBorder="1" applyAlignment="1">
      <alignment horizontal="right" vertical="center" wrapText="1"/>
    </xf>
    <xf numFmtId="3" fontId="32" fillId="3" borderId="0" xfId="0" applyNumberFormat="1" applyFont="1" applyFill="1" applyBorder="1" applyAlignment="1">
      <alignment horizontal="right" vertical="center" wrapText="1"/>
    </xf>
    <xf numFmtId="3" fontId="36" fillId="7" borderId="0" xfId="0" applyNumberFormat="1" applyFont="1" applyFill="1" applyBorder="1" applyAlignment="1">
      <alignment horizontal="right" vertical="center" wrapText="1"/>
    </xf>
    <xf numFmtId="3" fontId="37" fillId="7" borderId="9" xfId="0" applyNumberFormat="1" applyFont="1" applyFill="1" applyBorder="1" applyAlignment="1">
      <alignment horizontal="right" vertical="center" wrapText="1"/>
    </xf>
    <xf numFmtId="0" fontId="36" fillId="7" borderId="0" xfId="0" applyFont="1" applyFill="1" applyBorder="1" applyAlignment="1">
      <alignment horizontal="right" vertical="center" wrapText="1"/>
    </xf>
    <xf numFmtId="0" fontId="37" fillId="7" borderId="9" xfId="0" applyFont="1" applyFill="1" applyBorder="1" applyAlignment="1">
      <alignment horizontal="right" vertical="center" wrapText="1"/>
    </xf>
    <xf numFmtId="0" fontId="31" fillId="3" borderId="10" xfId="0" applyFont="1" applyFill="1" applyBorder="1" applyAlignment="1">
      <alignment vertical="center" wrapText="1"/>
    </xf>
    <xf numFmtId="0" fontId="32" fillId="3" borderId="4" xfId="0" applyFont="1" applyFill="1" applyBorder="1" applyAlignment="1">
      <alignment horizontal="right" vertical="center" wrapText="1"/>
    </xf>
    <xf numFmtId="0" fontId="32" fillId="3" borderId="11" xfId="0" applyFont="1" applyFill="1" applyBorder="1" applyAlignment="1">
      <alignment horizontal="right" vertical="center" wrapText="1"/>
    </xf>
    <xf numFmtId="0" fontId="38" fillId="3" borderId="0" xfId="0" applyFont="1" applyFill="1" applyAlignment="1">
      <alignment vertical="center"/>
    </xf>
    <xf numFmtId="0" fontId="25" fillId="3" borderId="6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vertical="center"/>
    </xf>
    <xf numFmtId="0" fontId="25" fillId="3" borderId="8" xfId="0" applyFont="1" applyFill="1" applyBorder="1" applyAlignment="1">
      <alignment horizontal="center" vertical="center" wrapText="1"/>
    </xf>
    <xf numFmtId="0" fontId="39" fillId="3" borderId="8" xfId="0" applyFont="1" applyFill="1" applyBorder="1" applyAlignment="1">
      <alignment vertical="center"/>
    </xf>
    <xf numFmtId="0" fontId="39" fillId="3" borderId="0" xfId="0" applyFont="1" applyFill="1" applyBorder="1" applyAlignment="1">
      <alignment vertical="center"/>
    </xf>
    <xf numFmtId="0" fontId="39" fillId="3" borderId="9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25" fillId="4" borderId="35" xfId="0" applyFont="1" applyFill="1" applyBorder="1" applyAlignment="1">
      <alignment horizontal="center" vertical="center" wrapText="1"/>
    </xf>
    <xf numFmtId="0" fontId="41" fillId="7" borderId="3" xfId="0" applyFont="1" applyFill="1" applyBorder="1" applyAlignment="1">
      <alignment horizontal="center" vertical="center" wrapText="1"/>
    </xf>
    <xf numFmtId="3" fontId="15" fillId="7" borderId="3" xfId="0" applyNumberFormat="1" applyFont="1" applyFill="1" applyBorder="1" applyAlignment="1">
      <alignment horizontal="right" vertical="center" wrapText="1"/>
    </xf>
    <xf numFmtId="0" fontId="34" fillId="3" borderId="0" xfId="0" applyFont="1" applyFill="1" applyAlignment="1">
      <alignment horizontal="center" vertical="center" wrapText="1"/>
    </xf>
    <xf numFmtId="3" fontId="29" fillId="3" borderId="0" xfId="0" applyNumberFormat="1" applyFont="1" applyFill="1" applyAlignment="1">
      <alignment horizontal="right" vertical="center" wrapText="1"/>
    </xf>
    <xf numFmtId="0" fontId="42" fillId="3" borderId="0" xfId="0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3" fontId="32" fillId="3" borderId="0" xfId="0" applyNumberFormat="1" applyFont="1" applyFill="1" applyAlignment="1">
      <alignment horizontal="right" vertical="center" wrapText="1"/>
    </xf>
    <xf numFmtId="164" fontId="32" fillId="3" borderId="0" xfId="1" applyNumberFormat="1" applyFont="1" applyFill="1" applyAlignment="1">
      <alignment horizontal="right" vertical="center" wrapText="1"/>
    </xf>
    <xf numFmtId="43" fontId="32" fillId="3" borderId="0" xfId="1" applyNumberFormat="1" applyFont="1" applyFill="1" applyAlignment="1">
      <alignment horizontal="right" vertical="center" wrapText="1"/>
    </xf>
    <xf numFmtId="0" fontId="32" fillId="3" borderId="0" xfId="0" applyFont="1" applyFill="1" applyAlignment="1">
      <alignment horizontal="right" vertical="center" wrapText="1"/>
    </xf>
    <xf numFmtId="164" fontId="32" fillId="3" borderId="0" xfId="0" applyNumberFormat="1" applyFont="1" applyFill="1" applyAlignment="1">
      <alignment horizontal="right" vertical="center" wrapText="1"/>
    </xf>
    <xf numFmtId="0" fontId="0" fillId="3" borderId="4" xfId="0" applyFill="1" applyBorder="1" applyAlignment="1">
      <alignment vertical="center"/>
    </xf>
    <xf numFmtId="0" fontId="25" fillId="3" borderId="3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Border="1" applyAlignment="1">
      <alignment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28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right" vertical="center" wrapText="1"/>
    </xf>
    <xf numFmtId="0" fontId="31" fillId="3" borderId="0" xfId="0" applyFont="1" applyFill="1" applyAlignment="1">
      <alignment horizontal="left" vertical="center" wrapText="1"/>
    </xf>
    <xf numFmtId="0" fontId="31" fillId="3" borderId="0" xfId="0" applyFont="1" applyFill="1" applyAlignment="1">
      <alignment horizontal="right" vertical="center" wrapText="1"/>
    </xf>
    <xf numFmtId="0" fontId="25" fillId="7" borderId="0" xfId="0" applyFont="1" applyFill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13" fillId="7" borderId="0" xfId="0" applyFont="1" applyFill="1" applyAlignment="1">
      <alignment horizontal="right" vertical="center" wrapText="1"/>
    </xf>
    <xf numFmtId="0" fontId="27" fillId="7" borderId="0" xfId="0" applyFont="1" applyFill="1" applyAlignment="1">
      <alignment horizontal="right" vertical="center" wrapText="1"/>
    </xf>
    <xf numFmtId="0" fontId="25" fillId="7" borderId="0" xfId="0" applyFont="1" applyFill="1" applyAlignment="1">
      <alignment horizontal="right" vertical="center" wrapText="1"/>
    </xf>
    <xf numFmtId="0" fontId="41" fillId="7" borderId="0" xfId="0" applyFont="1" applyFill="1" applyAlignment="1">
      <alignment horizontal="right" vertical="center" wrapText="1"/>
    </xf>
    <xf numFmtId="0" fontId="42" fillId="7" borderId="0" xfId="0" applyFont="1" applyFill="1" applyAlignment="1">
      <alignment vertical="center" wrapText="1"/>
    </xf>
    <xf numFmtId="3" fontId="10" fillId="7" borderId="0" xfId="0" applyNumberFormat="1" applyFont="1" applyFill="1" applyAlignment="1">
      <alignment horizontal="right" vertical="center" wrapText="1"/>
    </xf>
    <xf numFmtId="3" fontId="9" fillId="7" borderId="0" xfId="0" applyNumberFormat="1" applyFont="1" applyFill="1" applyAlignment="1">
      <alignment horizontal="right" vertical="center" wrapText="1"/>
    </xf>
    <xf numFmtId="0" fontId="43" fillId="7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vertical="center" wrapText="1"/>
    </xf>
    <xf numFmtId="3" fontId="21" fillId="7" borderId="0" xfId="0" applyNumberFormat="1" applyFont="1" applyFill="1" applyAlignment="1">
      <alignment horizontal="right" vertical="center" wrapText="1"/>
    </xf>
    <xf numFmtId="3" fontId="20" fillId="7" borderId="0" xfId="0" applyNumberFormat="1" applyFont="1" applyFill="1" applyAlignment="1">
      <alignment horizontal="right" vertical="center" wrapText="1"/>
    </xf>
    <xf numFmtId="0" fontId="38" fillId="3" borderId="4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center" vertical="center" wrapText="1"/>
    </xf>
    <xf numFmtId="0" fontId="44" fillId="3" borderId="0" xfId="0" applyFont="1" applyFill="1" applyAlignment="1">
      <alignment vertical="center"/>
    </xf>
    <xf numFmtId="0" fontId="25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6" fillId="0" borderId="0" xfId="0" applyFont="1"/>
    <xf numFmtId="0" fontId="25" fillId="2" borderId="2" xfId="0" applyFont="1" applyFill="1" applyBorder="1" applyAlignment="1">
      <alignment horizontal="center" wrapText="1"/>
    </xf>
    <xf numFmtId="0" fontId="25" fillId="2" borderId="40" xfId="0" applyFont="1" applyFill="1" applyBorder="1" applyAlignment="1">
      <alignment wrapText="1"/>
    </xf>
    <xf numFmtId="3" fontId="25" fillId="2" borderId="0" xfId="0" applyNumberFormat="1" applyFont="1" applyFill="1" applyAlignment="1">
      <alignment horizontal="right" wrapText="1"/>
    </xf>
    <xf numFmtId="3" fontId="25" fillId="2" borderId="41" xfId="0" applyNumberFormat="1" applyFont="1" applyFill="1" applyBorder="1" applyAlignment="1">
      <alignment horizontal="right" wrapText="1"/>
    </xf>
    <xf numFmtId="0" fontId="31" fillId="2" borderId="40" xfId="0" applyFont="1" applyFill="1" applyBorder="1" applyAlignment="1">
      <alignment horizontal="left" vertical="top" wrapText="1" indent="1"/>
    </xf>
    <xf numFmtId="3" fontId="31" fillId="2" borderId="0" xfId="0" applyNumberFormat="1" applyFont="1" applyFill="1" applyAlignment="1">
      <alignment horizontal="right" wrapText="1"/>
    </xf>
    <xf numFmtId="0" fontId="31" fillId="2" borderId="41" xfId="0" applyFont="1" applyFill="1" applyBorder="1" applyAlignment="1">
      <alignment horizontal="right" wrapText="1"/>
    </xf>
    <xf numFmtId="3" fontId="31" fillId="2" borderId="41" xfId="0" applyNumberFormat="1" applyFont="1" applyFill="1" applyBorder="1" applyAlignment="1">
      <alignment horizontal="right" wrapText="1"/>
    </xf>
    <xf numFmtId="0" fontId="31" fillId="2" borderId="0" xfId="0" applyFont="1" applyFill="1" applyAlignment="1">
      <alignment horizontal="right" wrapText="1"/>
    </xf>
    <xf numFmtId="0" fontId="25" fillId="2" borderId="41" xfId="0" applyFont="1" applyFill="1" applyBorder="1" applyAlignment="1">
      <alignment horizontal="right" wrapText="1"/>
    </xf>
    <xf numFmtId="0" fontId="25" fillId="2" borderId="0" xfId="0" applyFont="1" applyFill="1" applyAlignment="1">
      <alignment horizontal="right" wrapText="1"/>
    </xf>
    <xf numFmtId="3" fontId="25" fillId="2" borderId="2" xfId="0" applyNumberFormat="1" applyFont="1" applyFill="1" applyBorder="1" applyAlignment="1">
      <alignment horizontal="right" wrapText="1"/>
    </xf>
    <xf numFmtId="0" fontId="38" fillId="0" borderId="0" xfId="0" applyFont="1"/>
    <xf numFmtId="0" fontId="45" fillId="2" borderId="3" xfId="0" applyFont="1" applyFill="1" applyBorder="1" applyAlignment="1">
      <alignment horizontal="center" wrapText="1"/>
    </xf>
    <xf numFmtId="0" fontId="47" fillId="2" borderId="0" xfId="0" applyFont="1" applyFill="1" applyAlignment="1">
      <alignment horizont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2" fillId="9" borderId="30" xfId="0" applyFont="1" applyFill="1" applyBorder="1" applyAlignment="1">
      <alignment horizontal="left"/>
    </xf>
    <xf numFmtId="0" fontId="2" fillId="9" borderId="31" xfId="0" applyFont="1" applyFill="1" applyBorder="1" applyAlignment="1">
      <alignment horizontal="left"/>
    </xf>
    <xf numFmtId="0" fontId="2" fillId="9" borderId="32" xfId="0" applyFont="1" applyFill="1" applyBorder="1" applyAlignment="1">
      <alignment horizontal="left"/>
    </xf>
    <xf numFmtId="0" fontId="25" fillId="3" borderId="10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2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5" fillId="2" borderId="12" xfId="0" applyFont="1" applyFill="1" applyBorder="1" applyAlignment="1">
      <alignment horizontal="center" wrapText="1"/>
    </xf>
    <xf numFmtId="0" fontId="25" fillId="2" borderId="39" xfId="0" applyFont="1" applyFill="1" applyBorder="1" applyAlignment="1">
      <alignment horizontal="center" wrapText="1"/>
    </xf>
    <xf numFmtId="0" fontId="25" fillId="2" borderId="35" xfId="0" applyFont="1" applyFill="1" applyBorder="1" applyAlignment="1">
      <alignment horizontal="center" wrapText="1"/>
    </xf>
    <xf numFmtId="0" fontId="25" fillId="2" borderId="36" xfId="0" applyFont="1" applyFill="1" applyBorder="1" applyAlignment="1">
      <alignment horizontal="center" wrapText="1"/>
    </xf>
    <xf numFmtId="0" fontId="25" fillId="2" borderId="37" xfId="0" applyFont="1" applyFill="1" applyBorder="1" applyAlignment="1">
      <alignment horizontal="center" wrapText="1"/>
    </xf>
    <xf numFmtId="0" fontId="25" fillId="2" borderId="38" xfId="0" applyFont="1" applyFill="1" applyBorder="1" applyAlignment="1">
      <alignment horizontal="center" wrapText="1"/>
    </xf>
    <xf numFmtId="0" fontId="46" fillId="2" borderId="3" xfId="0" applyFont="1" applyFill="1" applyBorder="1" applyAlignment="1">
      <alignment wrapText="1"/>
    </xf>
    <xf numFmtId="0" fontId="46" fillId="2" borderId="0" xfId="0" applyFont="1" applyFill="1" applyBorder="1" applyAlignment="1">
      <alignment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1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41" fillId="2" borderId="1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571500</xdr:colOff>
      <xdr:row>4</xdr:row>
      <xdr:rowOff>114300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r="71070" b="89143"/>
        <a:stretch>
          <a:fillRect/>
        </a:stretch>
      </xdr:blipFill>
      <xdr:spPr>
        <a:xfrm>
          <a:off x="0" y="0"/>
          <a:ext cx="14859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2022/ESTADOS%20FINANCIEROS/12.%20ESTADOS%20FINANCIEROS%20DICIEMBRE%202022/UTEQ%2012%20Estados%20Financieros%20Diciembre%202022%20CO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."/>
      <sheetName val="ESF."/>
      <sheetName val="EVHP."/>
      <sheetName val="ECSF."/>
      <sheetName val="EFE."/>
      <sheetName val="ISPC"/>
      <sheetName val="EAA."/>
      <sheetName val="EAD y OP."/>
      <sheetName val="EAD y OP FF"/>
      <sheetName val="EAD Y OP EN"/>
      <sheetName val="EAD y OP ID."/>
      <sheetName val="EB"/>
      <sheetName val="CF"/>
      <sheetName val="ESFDetll-LDF"/>
      <sheetName val="IADP y OP-LDF."/>
      <sheetName val="IAODF-LDF"/>
      <sheetName val="Balanza Comp."/>
    </sheetNames>
    <sheetDataSet>
      <sheetData sheetId="0"/>
      <sheetData sheetId="1"/>
      <sheetData sheetId="2">
        <row r="4">
          <cell r="B4" t="str">
            <v xml:space="preserve">Del 01 de Enero al 31 de Diciembre de 2022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AG126"/>
  <sheetViews>
    <sheetView tabSelected="1" zoomScaleNormal="100" workbookViewId="0">
      <selection activeCell="E32" sqref="E32"/>
    </sheetView>
  </sheetViews>
  <sheetFormatPr baseColWidth="10" defaultRowHeight="15" x14ac:dyDescent="0.25"/>
  <cols>
    <col min="1" max="1" width="49.85546875" style="3" customWidth="1"/>
    <col min="2" max="3" width="20.7109375" style="3" customWidth="1"/>
    <col min="4" max="4" width="48.85546875" style="3" customWidth="1"/>
    <col min="5" max="5" width="20.7109375" style="3" customWidth="1"/>
    <col min="6" max="6" width="23.85546875" style="3" customWidth="1"/>
    <col min="7" max="7" width="14.28515625" style="1" bestFit="1" customWidth="1"/>
    <col min="8" max="8" width="14.140625" style="1" bestFit="1" customWidth="1"/>
    <col min="9" max="33" width="11.42578125" style="1"/>
    <col min="34" max="16384" width="11.42578125" style="3"/>
  </cols>
  <sheetData>
    <row r="1" spans="1:9" ht="15" customHeight="1" x14ac:dyDescent="0.25">
      <c r="A1" s="226"/>
      <c r="B1" s="228" t="s">
        <v>0</v>
      </c>
      <c r="C1" s="228"/>
      <c r="D1" s="228"/>
      <c r="E1" s="228"/>
      <c r="F1" s="228"/>
    </row>
    <row r="2" spans="1:9" ht="15" customHeight="1" x14ac:dyDescent="0.25">
      <c r="A2" s="226"/>
      <c r="B2" s="228" t="s">
        <v>1</v>
      </c>
      <c r="C2" s="228"/>
      <c r="D2" s="228"/>
      <c r="E2" s="228"/>
      <c r="F2" s="228"/>
    </row>
    <row r="3" spans="1:9" ht="15" customHeight="1" x14ac:dyDescent="0.25">
      <c r="A3" s="226"/>
      <c r="B3" s="229" t="s">
        <v>2</v>
      </c>
      <c r="C3" s="229"/>
      <c r="D3" s="229"/>
      <c r="E3" s="229"/>
      <c r="F3" s="229"/>
    </row>
    <row r="4" spans="1:9" ht="15" customHeight="1" x14ac:dyDescent="0.25">
      <c r="A4" s="226"/>
      <c r="B4" s="228" t="s">
        <v>3</v>
      </c>
      <c r="C4" s="228"/>
      <c r="D4" s="228"/>
      <c r="E4" s="228"/>
      <c r="F4" s="228"/>
    </row>
    <row r="5" spans="1:9" ht="15" customHeight="1" x14ac:dyDescent="0.25">
      <c r="A5" s="227"/>
      <c r="B5" s="230" t="s">
        <v>4</v>
      </c>
      <c r="C5" s="230"/>
      <c r="D5" s="230"/>
      <c r="E5" s="230"/>
      <c r="F5" s="230"/>
    </row>
    <row r="6" spans="1:9" ht="4.5" customHeight="1" x14ac:dyDescent="0.25">
      <c r="A6" s="2"/>
    </row>
    <row r="7" spans="1:9" ht="15.75" customHeight="1" x14ac:dyDescent="0.25">
      <c r="A7" s="4" t="s">
        <v>5</v>
      </c>
      <c r="B7" s="5">
        <v>2022</v>
      </c>
      <c r="C7" s="6">
        <v>2021</v>
      </c>
      <c r="D7" s="4" t="s">
        <v>5</v>
      </c>
      <c r="E7" s="5">
        <v>2022</v>
      </c>
      <c r="F7" s="6">
        <v>2021</v>
      </c>
    </row>
    <row r="8" spans="1:9" ht="16.5" customHeight="1" x14ac:dyDescent="0.25">
      <c r="A8" s="231" t="s">
        <v>6</v>
      </c>
      <c r="B8" s="231"/>
      <c r="C8" s="231"/>
      <c r="D8" s="231" t="s">
        <v>7</v>
      </c>
      <c r="E8" s="231"/>
      <c r="F8" s="231"/>
    </row>
    <row r="9" spans="1:9" ht="16.5" customHeight="1" x14ac:dyDescent="0.25">
      <c r="A9" s="7" t="s">
        <v>8</v>
      </c>
      <c r="B9" s="8"/>
      <c r="C9" s="8"/>
      <c r="D9" s="7" t="s">
        <v>9</v>
      </c>
      <c r="E9" s="8"/>
      <c r="F9" s="8"/>
    </row>
    <row r="10" spans="1:9" ht="21" customHeight="1" x14ac:dyDescent="0.25">
      <c r="A10" s="9" t="s">
        <v>10</v>
      </c>
      <c r="B10" s="10">
        <v>18278805</v>
      </c>
      <c r="C10" s="10">
        <v>8580312.5</v>
      </c>
      <c r="D10" s="9" t="s">
        <v>11</v>
      </c>
      <c r="E10" s="10">
        <v>15316250.5</v>
      </c>
      <c r="F10" s="10">
        <v>11029035</v>
      </c>
      <c r="H10" s="11"/>
      <c r="I10" s="12"/>
    </row>
    <row r="11" spans="1:9" ht="21" customHeight="1" x14ac:dyDescent="0.25">
      <c r="A11" s="9" t="s">
        <v>12</v>
      </c>
      <c r="B11" s="10">
        <v>768105</v>
      </c>
      <c r="C11" s="10">
        <v>418165.5</v>
      </c>
      <c r="D11" s="9" t="s">
        <v>13</v>
      </c>
      <c r="E11" s="13">
        <v>0</v>
      </c>
      <c r="F11" s="13">
        <v>0</v>
      </c>
    </row>
    <row r="12" spans="1:9" ht="21" customHeight="1" x14ac:dyDescent="0.25">
      <c r="A12" s="9" t="s">
        <v>14</v>
      </c>
      <c r="B12" s="10">
        <v>0</v>
      </c>
      <c r="C12" s="10">
        <v>0</v>
      </c>
      <c r="D12" s="9" t="s">
        <v>15</v>
      </c>
      <c r="E12" s="13">
        <v>0</v>
      </c>
      <c r="F12" s="13">
        <v>0</v>
      </c>
    </row>
    <row r="13" spans="1:9" ht="21" customHeight="1" x14ac:dyDescent="0.25">
      <c r="A13" s="9" t="s">
        <v>16</v>
      </c>
      <c r="B13" s="13">
        <v>0</v>
      </c>
      <c r="C13" s="13">
        <v>0</v>
      </c>
      <c r="D13" s="9" t="s">
        <v>17</v>
      </c>
      <c r="E13" s="13">
        <v>0</v>
      </c>
      <c r="F13" s="13">
        <v>0</v>
      </c>
    </row>
    <row r="14" spans="1:9" ht="21" customHeight="1" x14ac:dyDescent="0.25">
      <c r="A14" s="9" t="s">
        <v>18</v>
      </c>
      <c r="B14" s="13">
        <v>0</v>
      </c>
      <c r="C14" s="13">
        <v>0</v>
      </c>
      <c r="D14" s="9" t="s">
        <v>19</v>
      </c>
      <c r="E14" s="13">
        <v>0</v>
      </c>
      <c r="F14" s="13">
        <v>0</v>
      </c>
    </row>
    <row r="15" spans="1:9" ht="21" customHeight="1" x14ac:dyDescent="0.25">
      <c r="A15" s="9" t="s">
        <v>20</v>
      </c>
      <c r="B15" s="13">
        <v>0</v>
      </c>
      <c r="C15" s="13">
        <v>0</v>
      </c>
      <c r="D15" s="9" t="s">
        <v>21</v>
      </c>
      <c r="E15" s="14">
        <v>330135.5</v>
      </c>
      <c r="F15" s="10">
        <v>32532</v>
      </c>
    </row>
    <row r="16" spans="1:9" ht="21" customHeight="1" x14ac:dyDescent="0.25">
      <c r="A16" s="9" t="s">
        <v>22</v>
      </c>
      <c r="B16" s="13">
        <v>0</v>
      </c>
      <c r="C16" s="13">
        <v>0</v>
      </c>
      <c r="D16" s="9" t="s">
        <v>23</v>
      </c>
      <c r="E16" s="13">
        <v>0</v>
      </c>
      <c r="F16" s="13">
        <v>0</v>
      </c>
    </row>
    <row r="17" spans="1:8" ht="21" customHeight="1" x14ac:dyDescent="0.25">
      <c r="A17" s="15" t="s">
        <v>24</v>
      </c>
      <c r="B17" s="16">
        <f>SUM(B10:B16)</f>
        <v>19046910</v>
      </c>
      <c r="C17" s="17">
        <f>SUM(C10:C16)</f>
        <v>8998478</v>
      </c>
      <c r="D17" s="9" t="s">
        <v>25</v>
      </c>
      <c r="E17" s="13">
        <v>0</v>
      </c>
      <c r="F17" s="13">
        <v>0</v>
      </c>
    </row>
    <row r="18" spans="1:8" ht="15.75" customHeight="1" x14ac:dyDescent="0.25">
      <c r="A18" s="7" t="s">
        <v>26</v>
      </c>
      <c r="B18" s="8"/>
      <c r="C18" s="8"/>
      <c r="D18" s="15" t="s">
        <v>27</v>
      </c>
      <c r="E18" s="16">
        <f>SUM(E10:E17)</f>
        <v>15646386</v>
      </c>
      <c r="F18" s="17">
        <f>SUM(F10:F17)</f>
        <v>11061567</v>
      </c>
    </row>
    <row r="19" spans="1:8" ht="15" customHeight="1" x14ac:dyDescent="0.25">
      <c r="A19" s="9" t="s">
        <v>28</v>
      </c>
      <c r="B19" s="13">
        <v>0</v>
      </c>
      <c r="C19" s="13">
        <v>0</v>
      </c>
      <c r="D19" s="7" t="s">
        <v>29</v>
      </c>
      <c r="E19" s="8"/>
      <c r="F19" s="8"/>
    </row>
    <row r="20" spans="1:8" ht="21" customHeight="1" x14ac:dyDescent="0.25">
      <c r="A20" s="9" t="s">
        <v>30</v>
      </c>
      <c r="B20" s="13">
        <v>0</v>
      </c>
      <c r="C20" s="13">
        <v>0</v>
      </c>
      <c r="D20" s="9" t="s">
        <v>31</v>
      </c>
      <c r="E20" s="13">
        <v>0</v>
      </c>
      <c r="F20" s="13">
        <v>0</v>
      </c>
    </row>
    <row r="21" spans="1:8" ht="21" customHeight="1" x14ac:dyDescent="0.25">
      <c r="A21" s="9" t="s">
        <v>32</v>
      </c>
      <c r="B21" s="14">
        <v>978100553</v>
      </c>
      <c r="C21" s="10">
        <v>930918780</v>
      </c>
      <c r="D21" s="9" t="s">
        <v>33</v>
      </c>
      <c r="E21" s="13">
        <v>0</v>
      </c>
      <c r="F21" s="13">
        <v>0</v>
      </c>
    </row>
    <row r="22" spans="1:8" ht="21" customHeight="1" x14ac:dyDescent="0.25">
      <c r="A22" s="9" t="s">
        <v>34</v>
      </c>
      <c r="B22" s="14">
        <v>139164265</v>
      </c>
      <c r="C22" s="10">
        <v>137296056</v>
      </c>
      <c r="D22" s="9" t="s">
        <v>35</v>
      </c>
      <c r="E22" s="13">
        <v>0</v>
      </c>
      <c r="F22" s="13">
        <v>0</v>
      </c>
    </row>
    <row r="23" spans="1:8" ht="21" customHeight="1" x14ac:dyDescent="0.25">
      <c r="A23" s="9" t="s">
        <v>36</v>
      </c>
      <c r="B23" s="14">
        <v>6991766</v>
      </c>
      <c r="C23" s="10">
        <v>6595046</v>
      </c>
      <c r="D23" s="9" t="s">
        <v>37</v>
      </c>
      <c r="E23" s="13">
        <v>0</v>
      </c>
      <c r="F23" s="13">
        <v>0</v>
      </c>
    </row>
    <row r="24" spans="1:8" ht="21" customHeight="1" x14ac:dyDescent="0.25">
      <c r="A24" s="9" t="s">
        <v>38</v>
      </c>
      <c r="B24" s="14">
        <v>-61937886</v>
      </c>
      <c r="C24" s="10">
        <v>-51227705</v>
      </c>
      <c r="D24" s="9" t="s">
        <v>39</v>
      </c>
      <c r="E24" s="13">
        <v>0</v>
      </c>
      <c r="F24" s="13">
        <v>0</v>
      </c>
    </row>
    <row r="25" spans="1:8" ht="21" customHeight="1" x14ac:dyDescent="0.25">
      <c r="A25" s="9" t="s">
        <v>40</v>
      </c>
      <c r="B25" s="13">
        <v>0</v>
      </c>
      <c r="C25" s="13">
        <v>0</v>
      </c>
      <c r="D25" s="9" t="s">
        <v>41</v>
      </c>
      <c r="E25" s="13">
        <v>0</v>
      </c>
      <c r="F25" s="13">
        <v>0</v>
      </c>
    </row>
    <row r="26" spans="1:8" ht="21" customHeight="1" x14ac:dyDescent="0.25">
      <c r="A26" s="9" t="s">
        <v>42</v>
      </c>
      <c r="B26" s="13">
        <v>0</v>
      </c>
      <c r="C26" s="13">
        <v>0</v>
      </c>
      <c r="D26" s="15" t="s">
        <v>43</v>
      </c>
      <c r="E26" s="18">
        <v>0</v>
      </c>
      <c r="F26" s="18">
        <v>0</v>
      </c>
    </row>
    <row r="27" spans="1:8" ht="21" customHeight="1" x14ac:dyDescent="0.25">
      <c r="A27" s="9" t="s">
        <v>44</v>
      </c>
      <c r="B27" s="13">
        <v>0</v>
      </c>
      <c r="C27" s="13">
        <v>0</v>
      </c>
      <c r="D27" s="19" t="s">
        <v>45</v>
      </c>
      <c r="E27" s="20">
        <f>+E18+E26</f>
        <v>15646386</v>
      </c>
      <c r="F27" s="21">
        <f>+F18+F26</f>
        <v>11061567</v>
      </c>
    </row>
    <row r="28" spans="1:8" ht="17.25" customHeight="1" x14ac:dyDescent="0.25">
      <c r="A28" s="15" t="s">
        <v>46</v>
      </c>
      <c r="B28" s="16">
        <f>SUM(B19:B27)</f>
        <v>1062318698</v>
      </c>
      <c r="C28" s="17">
        <f>SUM(C19:C27)</f>
        <v>1023582177</v>
      </c>
      <c r="D28" s="22"/>
      <c r="E28" s="22"/>
      <c r="F28" s="22"/>
    </row>
    <row r="29" spans="1:8" ht="21" customHeight="1" x14ac:dyDescent="0.25">
      <c r="A29" s="23" t="s">
        <v>47</v>
      </c>
      <c r="B29" s="24">
        <f>+B17+B28</f>
        <v>1081365608</v>
      </c>
      <c r="C29" s="25">
        <f>+C17+C28</f>
        <v>1032580655</v>
      </c>
      <c r="D29" s="232" t="s">
        <v>48</v>
      </c>
      <c r="E29" s="232"/>
      <c r="F29" s="232"/>
    </row>
    <row r="30" spans="1:8" ht="20.25" customHeight="1" x14ac:dyDescent="0.25">
      <c r="A30" s="26"/>
      <c r="B30" s="26"/>
      <c r="C30" s="26"/>
      <c r="D30" s="27" t="s">
        <v>49</v>
      </c>
      <c r="E30" s="28">
        <f>SUM(E31:E33)</f>
        <v>503624441.30000001</v>
      </c>
      <c r="F30" s="29">
        <f>SUM(F31:F33)</f>
        <v>503611421</v>
      </c>
      <c r="G30" s="12"/>
      <c r="H30" s="12"/>
    </row>
    <row r="31" spans="1:8" ht="20.25" customHeight="1" x14ac:dyDescent="0.25">
      <c r="A31" s="26"/>
      <c r="B31" s="26"/>
      <c r="C31" s="26"/>
      <c r="D31" s="9" t="s">
        <v>50</v>
      </c>
      <c r="E31" s="10">
        <v>503112541.30000001</v>
      </c>
      <c r="F31" s="10">
        <v>503099521</v>
      </c>
    </row>
    <row r="32" spans="1:8" ht="20.25" customHeight="1" x14ac:dyDescent="0.25">
      <c r="A32" s="26"/>
      <c r="B32" s="26"/>
      <c r="C32" s="26"/>
      <c r="D32" s="9" t="s">
        <v>51</v>
      </c>
      <c r="E32" s="10">
        <v>511900</v>
      </c>
      <c r="F32" s="10">
        <v>511900</v>
      </c>
    </row>
    <row r="33" spans="1:8" ht="20.25" customHeight="1" x14ac:dyDescent="0.25">
      <c r="A33" s="26"/>
      <c r="B33" s="26"/>
      <c r="C33" s="26"/>
      <c r="D33" s="9" t="s">
        <v>52</v>
      </c>
      <c r="E33" s="13">
        <v>0</v>
      </c>
      <c r="F33" s="13">
        <v>0</v>
      </c>
    </row>
    <row r="34" spans="1:8" ht="20.25" customHeight="1" x14ac:dyDescent="0.25">
      <c r="A34" s="26"/>
      <c r="B34" s="26"/>
      <c r="C34" s="26"/>
      <c r="D34" s="27" t="s">
        <v>53</v>
      </c>
      <c r="E34" s="28">
        <f>SUM(E35:E39)</f>
        <v>562094780.29999995</v>
      </c>
      <c r="F34" s="29">
        <f>SUM(F35:F39)</f>
        <v>517907667.75999993</v>
      </c>
      <c r="G34" s="12"/>
      <c r="H34" s="12"/>
    </row>
    <row r="35" spans="1:8" ht="20.25" customHeight="1" x14ac:dyDescent="0.25">
      <c r="A35" s="26"/>
      <c r="B35" s="26"/>
      <c r="C35" s="26"/>
      <c r="D35" s="9" t="s">
        <v>54</v>
      </c>
      <c r="E35" s="30">
        <v>-1487875</v>
      </c>
      <c r="F35" s="30">
        <v>-8100594</v>
      </c>
    </row>
    <row r="36" spans="1:8" ht="20.25" customHeight="1" x14ac:dyDescent="0.25">
      <c r="A36" s="26"/>
      <c r="B36" s="26"/>
      <c r="C36" s="26"/>
      <c r="D36" s="9" t="s">
        <v>55</v>
      </c>
      <c r="E36" s="10">
        <v>127154456</v>
      </c>
      <c r="F36" s="10">
        <v>136761835.24000001</v>
      </c>
    </row>
    <row r="37" spans="1:8" ht="20.25" customHeight="1" x14ac:dyDescent="0.25">
      <c r="A37" s="26"/>
      <c r="B37" s="26"/>
      <c r="C37" s="26"/>
      <c r="D37" s="9" t="s">
        <v>56</v>
      </c>
      <c r="E37" s="10">
        <v>547884708.29999995</v>
      </c>
      <c r="F37" s="10">
        <v>500702935.06</v>
      </c>
    </row>
    <row r="38" spans="1:8" ht="20.25" customHeight="1" x14ac:dyDescent="0.25">
      <c r="A38" s="26"/>
      <c r="B38" s="26"/>
      <c r="C38" s="26"/>
      <c r="D38" s="9" t="s">
        <v>57</v>
      </c>
      <c r="E38" s="10">
        <v>0</v>
      </c>
      <c r="F38" s="13">
        <v>0</v>
      </c>
    </row>
    <row r="39" spans="1:8" ht="20.25" customHeight="1" x14ac:dyDescent="0.25">
      <c r="A39" s="26"/>
      <c r="B39" s="26"/>
      <c r="C39" s="26"/>
      <c r="D39" s="9" t="s">
        <v>58</v>
      </c>
      <c r="E39" s="10">
        <v>-111456509</v>
      </c>
      <c r="F39" s="10">
        <v>-111456508.54000001</v>
      </c>
    </row>
    <row r="40" spans="1:8" ht="20.25" customHeight="1" x14ac:dyDescent="0.25">
      <c r="A40" s="26"/>
      <c r="B40" s="26"/>
      <c r="C40" s="26"/>
      <c r="D40" s="27" t="s">
        <v>59</v>
      </c>
      <c r="E40" s="31">
        <f>SUM(E41:E42)</f>
        <v>0</v>
      </c>
      <c r="F40" s="31">
        <f>SUM(F41:F42)</f>
        <v>0</v>
      </c>
    </row>
    <row r="41" spans="1:8" ht="20.25" customHeight="1" x14ac:dyDescent="0.25">
      <c r="A41" s="26"/>
      <c r="B41" s="26"/>
      <c r="C41" s="26"/>
      <c r="D41" s="9" t="s">
        <v>60</v>
      </c>
      <c r="E41" s="13">
        <v>0</v>
      </c>
      <c r="F41" s="13">
        <v>0</v>
      </c>
    </row>
    <row r="42" spans="1:8" ht="20.25" customHeight="1" x14ac:dyDescent="0.25">
      <c r="A42" s="26"/>
      <c r="B42" s="26"/>
      <c r="C42" s="26"/>
      <c r="D42" s="9" t="s">
        <v>61</v>
      </c>
      <c r="E42" s="13">
        <v>0</v>
      </c>
      <c r="F42" s="13">
        <v>0</v>
      </c>
    </row>
    <row r="43" spans="1:8" ht="20.25" customHeight="1" x14ac:dyDescent="0.25">
      <c r="A43" s="26"/>
      <c r="B43" s="26"/>
      <c r="C43" s="26"/>
      <c r="D43" s="32" t="s">
        <v>62</v>
      </c>
      <c r="E43" s="20">
        <f>+E40+E34+E30</f>
        <v>1065719221.5999999</v>
      </c>
      <c r="F43" s="21">
        <f>+F40+F34+F30</f>
        <v>1021519088.76</v>
      </c>
      <c r="G43" s="33"/>
      <c r="H43" s="33"/>
    </row>
    <row r="44" spans="1:8" ht="4.5" customHeight="1" x14ac:dyDescent="0.25">
      <c r="A44" s="26"/>
      <c r="B44" s="26"/>
      <c r="C44" s="26"/>
      <c r="D44" s="1"/>
      <c r="E44" s="1"/>
      <c r="F44" s="1"/>
    </row>
    <row r="45" spans="1:8" ht="21" customHeight="1" x14ac:dyDescent="0.25">
      <c r="A45" s="26"/>
      <c r="B45" s="26"/>
      <c r="C45" s="26"/>
      <c r="D45" s="34" t="s">
        <v>63</v>
      </c>
      <c r="E45" s="24">
        <f>+E43+E27</f>
        <v>1081365607.5999999</v>
      </c>
      <c r="F45" s="25">
        <f>+F43+F27-0.5</f>
        <v>1032580655.26</v>
      </c>
      <c r="H45" s="12">
        <f>+F45-C29</f>
        <v>0.25999999046325684</v>
      </c>
    </row>
    <row r="46" spans="1:8" ht="12.75" customHeight="1" x14ac:dyDescent="0.25">
      <c r="A46" s="26"/>
      <c r="B46" s="26"/>
      <c r="C46" s="26"/>
      <c r="D46" s="226"/>
      <c r="E46" s="226"/>
      <c r="F46" s="226"/>
    </row>
    <row r="47" spans="1:8" s="37" customFormat="1" ht="11.25" x14ac:dyDescent="0.25">
      <c r="A47" s="35"/>
      <c r="B47" s="36"/>
      <c r="C47" s="36"/>
    </row>
    <row r="48" spans="1:8" s="37" customFormat="1" ht="15.6" customHeight="1" x14ac:dyDescent="0.25">
      <c r="A48" s="38" t="s">
        <v>64</v>
      </c>
      <c r="B48" s="233" t="s">
        <v>65</v>
      </c>
      <c r="C48" s="233"/>
      <c r="D48" s="234" t="s">
        <v>66</v>
      </c>
      <c r="E48" s="234"/>
      <c r="F48" s="234"/>
      <c r="G48" s="39"/>
    </row>
    <row r="49" spans="1:7" s="37" customFormat="1" ht="21.75" customHeight="1" x14ac:dyDescent="0.25">
      <c r="A49" s="40" t="s">
        <v>67</v>
      </c>
      <c r="B49" s="236" t="s">
        <v>68</v>
      </c>
      <c r="C49" s="236"/>
      <c r="D49" s="235"/>
      <c r="E49" s="235"/>
      <c r="F49" s="235"/>
      <c r="G49" s="41"/>
    </row>
    <row r="50" spans="1:7" s="1" customFormat="1" x14ac:dyDescent="0.25">
      <c r="F50" s="12"/>
    </row>
    <row r="51" spans="1:7" s="1" customFormat="1" x14ac:dyDescent="0.25"/>
    <row r="52" spans="1:7" s="1" customFormat="1" x14ac:dyDescent="0.25"/>
    <row r="53" spans="1:7" s="1" customFormat="1" x14ac:dyDescent="0.25"/>
    <row r="54" spans="1:7" s="1" customFormat="1" x14ac:dyDescent="0.25"/>
    <row r="55" spans="1:7" s="1" customFormat="1" x14ac:dyDescent="0.25"/>
    <row r="56" spans="1:7" s="1" customFormat="1" x14ac:dyDescent="0.25">
      <c r="E56" s="42">
        <f>+B29-E45</f>
        <v>0.40000009536743164</v>
      </c>
      <c r="F56" s="42">
        <f>+F45-C29</f>
        <v>0.25999999046325684</v>
      </c>
      <c r="G56" s="43"/>
    </row>
    <row r="57" spans="1:7" s="1" customFormat="1" x14ac:dyDescent="0.25"/>
    <row r="58" spans="1:7" s="1" customFormat="1" x14ac:dyDescent="0.25"/>
    <row r="59" spans="1:7" s="1" customFormat="1" x14ac:dyDescent="0.25"/>
    <row r="60" spans="1:7" s="1" customFormat="1" x14ac:dyDescent="0.25"/>
    <row r="61" spans="1:7" s="1" customFormat="1" x14ac:dyDescent="0.25"/>
    <row r="62" spans="1:7" s="1" customFormat="1" x14ac:dyDescent="0.25"/>
    <row r="63" spans="1:7" s="1" customFormat="1" x14ac:dyDescent="0.25"/>
    <row r="64" spans="1:7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</sheetData>
  <mergeCells count="13">
    <mergeCell ref="A8:C8"/>
    <mergeCell ref="D8:F8"/>
    <mergeCell ref="D29:F29"/>
    <mergeCell ref="D46:F46"/>
    <mergeCell ref="B48:C48"/>
    <mergeCell ref="D48:F49"/>
    <mergeCell ref="B49:C49"/>
    <mergeCell ref="A1:A5"/>
    <mergeCell ref="B1:F1"/>
    <mergeCell ref="B2:F2"/>
    <mergeCell ref="B3:F3"/>
    <mergeCell ref="B4:F4"/>
    <mergeCell ref="B5:F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Q71"/>
  <sheetViews>
    <sheetView zoomScaleNormal="100" workbookViewId="0">
      <selection activeCell="E8" sqref="E8"/>
    </sheetView>
  </sheetViews>
  <sheetFormatPr baseColWidth="10" defaultRowHeight="15" customHeight="1" x14ac:dyDescent="0.25"/>
  <cols>
    <col min="1" max="1" width="55.5703125" style="1" customWidth="1"/>
    <col min="2" max="2" width="22.5703125" style="1" customWidth="1"/>
    <col min="3" max="3" width="22.42578125" style="1" customWidth="1"/>
    <col min="4" max="13" width="11.42578125" style="1"/>
    <col min="14" max="17" width="5.5703125" style="84" customWidth="1"/>
    <col min="18" max="16384" width="11.42578125" style="1"/>
  </cols>
  <sheetData>
    <row r="1" spans="1:6" ht="15" customHeight="1" x14ac:dyDescent="0.25">
      <c r="A1" s="240" t="s">
        <v>0</v>
      </c>
      <c r="B1" s="241"/>
      <c r="C1" s="242"/>
    </row>
    <row r="2" spans="1:6" ht="15" customHeight="1" x14ac:dyDescent="0.25">
      <c r="A2" s="243" t="s">
        <v>1</v>
      </c>
      <c r="B2" s="244"/>
      <c r="C2" s="245"/>
    </row>
    <row r="3" spans="1:6" ht="15" customHeight="1" x14ac:dyDescent="0.25">
      <c r="A3" s="246" t="s">
        <v>69</v>
      </c>
      <c r="B3" s="247"/>
      <c r="C3" s="248"/>
    </row>
    <row r="4" spans="1:6" ht="15" customHeight="1" x14ac:dyDescent="0.25">
      <c r="A4" s="249" t="s">
        <v>70</v>
      </c>
      <c r="B4" s="250"/>
      <c r="C4" s="251"/>
    </row>
    <row r="5" spans="1:6" ht="16.5" customHeight="1" x14ac:dyDescent="0.25">
      <c r="A5" s="252" t="s">
        <v>4</v>
      </c>
      <c r="B5" s="253"/>
      <c r="C5" s="254"/>
    </row>
    <row r="6" spans="1:6" ht="5.25" customHeight="1" x14ac:dyDescent="0.25">
      <c r="A6" s="44"/>
    </row>
    <row r="7" spans="1:6" ht="19.5" customHeight="1" x14ac:dyDescent="0.25">
      <c r="A7" s="45" t="s">
        <v>5</v>
      </c>
      <c r="B7" s="46">
        <v>2022</v>
      </c>
      <c r="C7" s="47">
        <v>2021</v>
      </c>
    </row>
    <row r="8" spans="1:6" ht="15" customHeight="1" x14ac:dyDescent="0.25">
      <c r="A8" s="237" t="s">
        <v>71</v>
      </c>
      <c r="B8" s="238"/>
      <c r="C8" s="239"/>
    </row>
    <row r="9" spans="1:6" ht="21.75" customHeight="1" x14ac:dyDescent="0.25">
      <c r="A9" s="48" t="s">
        <v>72</v>
      </c>
      <c r="B9" s="49">
        <f>SUM(B10:B16)</f>
        <v>82911695</v>
      </c>
      <c r="C9" s="50">
        <f>SUM(C10:C16)</f>
        <v>70376549</v>
      </c>
    </row>
    <row r="10" spans="1:6" ht="18.75" customHeight="1" x14ac:dyDescent="0.25">
      <c r="A10" s="51" t="s">
        <v>73</v>
      </c>
      <c r="B10" s="52">
        <v>0</v>
      </c>
      <c r="C10" s="53">
        <v>0</v>
      </c>
      <c r="F10" s="11"/>
    </row>
    <row r="11" spans="1:6" ht="18.75" customHeight="1" x14ac:dyDescent="0.25">
      <c r="A11" s="51" t="s">
        <v>74</v>
      </c>
      <c r="B11" s="52">
        <v>0</v>
      </c>
      <c r="C11" s="53">
        <v>0</v>
      </c>
      <c r="F11" s="11"/>
    </row>
    <row r="12" spans="1:6" ht="18.75" customHeight="1" x14ac:dyDescent="0.25">
      <c r="A12" s="51" t="s">
        <v>75</v>
      </c>
      <c r="B12" s="52">
        <v>0</v>
      </c>
      <c r="C12" s="53">
        <v>0</v>
      </c>
      <c r="F12" s="11"/>
    </row>
    <row r="13" spans="1:6" ht="25.5" customHeight="1" x14ac:dyDescent="0.25">
      <c r="A13" s="51" t="s">
        <v>76</v>
      </c>
      <c r="B13" s="52">
        <v>0</v>
      </c>
      <c r="C13" s="53">
        <v>0</v>
      </c>
      <c r="F13" s="11"/>
    </row>
    <row r="14" spans="1:6" ht="18.75" customHeight="1" x14ac:dyDescent="0.25">
      <c r="A14" s="51" t="s">
        <v>77</v>
      </c>
      <c r="B14" s="54">
        <v>963847</v>
      </c>
      <c r="C14" s="55">
        <v>385609.5</v>
      </c>
      <c r="F14" s="11"/>
    </row>
    <row r="15" spans="1:6" ht="18.75" customHeight="1" x14ac:dyDescent="0.25">
      <c r="A15" s="51" t="s">
        <v>78</v>
      </c>
      <c r="B15" s="52">
        <v>0</v>
      </c>
      <c r="C15" s="53">
        <v>0</v>
      </c>
      <c r="F15" s="11"/>
    </row>
    <row r="16" spans="1:6" ht="18.75" customHeight="1" x14ac:dyDescent="0.25">
      <c r="A16" s="51" t="s">
        <v>79</v>
      </c>
      <c r="B16" s="54">
        <v>81947848</v>
      </c>
      <c r="C16" s="55">
        <v>69990939.5</v>
      </c>
      <c r="D16" s="12"/>
      <c r="F16" s="11"/>
    </row>
    <row r="17" spans="1:6" ht="45" customHeight="1" x14ac:dyDescent="0.25">
      <c r="A17" s="56" t="s">
        <v>80</v>
      </c>
      <c r="B17" s="49">
        <f>SUM(B18:B19)</f>
        <v>372021354</v>
      </c>
      <c r="C17" s="50">
        <f>SUM(C18:C25)</f>
        <v>354572102</v>
      </c>
      <c r="F17" s="11"/>
    </row>
    <row r="18" spans="1:6" ht="34.5" customHeight="1" x14ac:dyDescent="0.25">
      <c r="A18" s="51" t="s">
        <v>81</v>
      </c>
      <c r="B18" s="57">
        <v>111102191</v>
      </c>
      <c r="C18" s="53">
        <v>0</v>
      </c>
    </row>
    <row r="19" spans="1:6" ht="22.5" customHeight="1" x14ac:dyDescent="0.25">
      <c r="A19" s="51" t="s">
        <v>82</v>
      </c>
      <c r="B19" s="57">
        <v>260919163</v>
      </c>
      <c r="C19" s="55">
        <v>354572102</v>
      </c>
    </row>
    <row r="20" spans="1:6" ht="18.75" customHeight="1" x14ac:dyDescent="0.25">
      <c r="A20" s="58" t="s">
        <v>83</v>
      </c>
      <c r="B20" s="59">
        <f>SUM(B21:B25)</f>
        <v>425058</v>
      </c>
      <c r="C20" s="60">
        <v>0</v>
      </c>
    </row>
    <row r="21" spans="1:6" ht="18.75" customHeight="1" x14ac:dyDescent="0.25">
      <c r="A21" s="51" t="s">
        <v>84</v>
      </c>
      <c r="B21" s="52">
        <v>0</v>
      </c>
      <c r="C21" s="53">
        <v>0</v>
      </c>
    </row>
    <row r="22" spans="1:6" ht="18.75" customHeight="1" x14ac:dyDescent="0.25">
      <c r="A22" s="51" t="s">
        <v>85</v>
      </c>
      <c r="B22" s="52">
        <v>0</v>
      </c>
      <c r="C22" s="53">
        <v>0</v>
      </c>
    </row>
    <row r="23" spans="1:6" ht="21.75" customHeight="1" x14ac:dyDescent="0.25">
      <c r="A23" s="51" t="s">
        <v>86</v>
      </c>
      <c r="B23" s="52">
        <v>0</v>
      </c>
      <c r="C23" s="53">
        <v>0</v>
      </c>
    </row>
    <row r="24" spans="1:6" ht="18.75" customHeight="1" x14ac:dyDescent="0.25">
      <c r="A24" s="51" t="s">
        <v>87</v>
      </c>
      <c r="B24" s="52">
        <v>0</v>
      </c>
      <c r="C24" s="53">
        <v>0</v>
      </c>
    </row>
    <row r="25" spans="1:6" ht="18.75" customHeight="1" x14ac:dyDescent="0.25">
      <c r="A25" s="51" t="s">
        <v>88</v>
      </c>
      <c r="B25" s="57">
        <v>425058</v>
      </c>
      <c r="C25" s="53">
        <v>0</v>
      </c>
    </row>
    <row r="26" spans="1:6" ht="29.25" customHeight="1" x14ac:dyDescent="0.25">
      <c r="A26" s="48" t="s">
        <v>89</v>
      </c>
      <c r="B26" s="61">
        <f>+B9+B17+B20</f>
        <v>455358107</v>
      </c>
      <c r="C26" s="62">
        <f>+C9+C17</f>
        <v>424948651</v>
      </c>
      <c r="F26" s="12"/>
    </row>
    <row r="27" spans="1:6" ht="7.5" customHeight="1" x14ac:dyDescent="0.25">
      <c r="A27" s="255"/>
      <c r="B27" s="256"/>
      <c r="C27" s="257"/>
    </row>
    <row r="28" spans="1:6" ht="18.75" customHeight="1" x14ac:dyDescent="0.25">
      <c r="A28" s="258" t="s">
        <v>90</v>
      </c>
      <c r="B28" s="259"/>
      <c r="C28" s="260"/>
    </row>
    <row r="29" spans="1:6" ht="18.75" customHeight="1" x14ac:dyDescent="0.25">
      <c r="A29" s="48" t="s">
        <v>91</v>
      </c>
      <c r="B29" s="49">
        <f>SUM(B30:B32)</f>
        <v>377977465.30000001</v>
      </c>
      <c r="C29" s="50">
        <f>SUM(C30:C32)</f>
        <v>374868065.60000002</v>
      </c>
    </row>
    <row r="30" spans="1:6" ht="18.75" customHeight="1" x14ac:dyDescent="0.25">
      <c r="A30" s="51" t="s">
        <v>92</v>
      </c>
      <c r="B30" s="54">
        <v>280688108</v>
      </c>
      <c r="C30" s="55">
        <v>274629141.30000001</v>
      </c>
    </row>
    <row r="31" spans="1:6" ht="18.75" customHeight="1" x14ac:dyDescent="0.25">
      <c r="A31" s="51" t="s">
        <v>93</v>
      </c>
      <c r="B31" s="54">
        <v>8271147.2999999998</v>
      </c>
      <c r="C31" s="55">
        <v>4683695.3</v>
      </c>
    </row>
    <row r="32" spans="1:6" ht="18.75" customHeight="1" x14ac:dyDescent="0.25">
      <c r="A32" s="51" t="s">
        <v>94</v>
      </c>
      <c r="B32" s="54">
        <v>89018210</v>
      </c>
      <c r="C32" s="55">
        <v>95555229</v>
      </c>
    </row>
    <row r="33" spans="1:3" ht="18.75" customHeight="1" x14ac:dyDescent="0.25">
      <c r="A33" s="48" t="s">
        <v>95</v>
      </c>
      <c r="B33" s="49">
        <f>SUM(B34:B52)</f>
        <v>67603436.299999997</v>
      </c>
      <c r="C33" s="50">
        <f>SUM(C34:C52)</f>
        <v>50068025</v>
      </c>
    </row>
    <row r="34" spans="1:3" ht="26.25" customHeight="1" x14ac:dyDescent="0.25">
      <c r="A34" s="51" t="s">
        <v>96</v>
      </c>
      <c r="B34" s="52">
        <v>0</v>
      </c>
      <c r="C34" s="53">
        <v>0</v>
      </c>
    </row>
    <row r="35" spans="1:3" ht="18.75" customHeight="1" x14ac:dyDescent="0.25">
      <c r="A35" s="51" t="s">
        <v>97</v>
      </c>
      <c r="B35" s="52">
        <v>0</v>
      </c>
      <c r="C35" s="53">
        <v>0</v>
      </c>
    </row>
    <row r="36" spans="1:3" ht="18.75" customHeight="1" x14ac:dyDescent="0.25">
      <c r="A36" s="51" t="s">
        <v>98</v>
      </c>
      <c r="B36" s="52">
        <v>0</v>
      </c>
      <c r="C36" s="53">
        <v>0</v>
      </c>
    </row>
    <row r="37" spans="1:3" ht="18.75" customHeight="1" x14ac:dyDescent="0.25">
      <c r="A37" s="51" t="s">
        <v>99</v>
      </c>
      <c r="B37" s="54">
        <v>20352478</v>
      </c>
      <c r="C37" s="63">
        <v>13111313</v>
      </c>
    </row>
    <row r="38" spans="1:3" ht="18.75" customHeight="1" x14ac:dyDescent="0.25">
      <c r="A38" s="51" t="s">
        <v>100</v>
      </c>
      <c r="B38" s="54">
        <v>47250958.299999997</v>
      </c>
      <c r="C38" s="55">
        <v>36956712</v>
      </c>
    </row>
    <row r="39" spans="1:3" ht="18.75" customHeight="1" x14ac:dyDescent="0.25">
      <c r="A39" s="51" t="s">
        <v>101</v>
      </c>
      <c r="B39" s="52">
        <v>0</v>
      </c>
      <c r="C39" s="53">
        <v>0</v>
      </c>
    </row>
    <row r="40" spans="1:3" ht="18.75" customHeight="1" x14ac:dyDescent="0.25">
      <c r="A40" s="51" t="s">
        <v>102</v>
      </c>
      <c r="B40" s="52">
        <v>0</v>
      </c>
      <c r="C40" s="53">
        <v>0</v>
      </c>
    </row>
    <row r="41" spans="1:3" ht="18.75" customHeight="1" x14ac:dyDescent="0.25">
      <c r="A41" s="51" t="s">
        <v>103</v>
      </c>
      <c r="B41" s="52">
        <v>0</v>
      </c>
      <c r="C41" s="53">
        <v>0</v>
      </c>
    </row>
    <row r="42" spans="1:3" ht="20.25" customHeight="1" x14ac:dyDescent="0.25">
      <c r="A42" s="51" t="s">
        <v>104</v>
      </c>
      <c r="B42" s="52">
        <v>0</v>
      </c>
      <c r="C42" s="53">
        <v>0</v>
      </c>
    </row>
    <row r="43" spans="1:3" ht="18.75" customHeight="1" x14ac:dyDescent="0.25">
      <c r="A43" s="58" t="s">
        <v>105</v>
      </c>
      <c r="B43" s="64">
        <v>0</v>
      </c>
      <c r="C43" s="65">
        <v>0</v>
      </c>
    </row>
    <row r="44" spans="1:3" ht="18.75" customHeight="1" x14ac:dyDescent="0.25">
      <c r="A44" s="51" t="s">
        <v>106</v>
      </c>
      <c r="B44" s="66">
        <v>0</v>
      </c>
      <c r="C44" s="67">
        <v>0</v>
      </c>
    </row>
    <row r="45" spans="1:3" ht="18.75" customHeight="1" x14ac:dyDescent="0.25">
      <c r="A45" s="51" t="s">
        <v>50</v>
      </c>
      <c r="B45" s="66">
        <v>0</v>
      </c>
      <c r="C45" s="67">
        <v>0</v>
      </c>
    </row>
    <row r="46" spans="1:3" ht="18.75" customHeight="1" x14ac:dyDescent="0.25">
      <c r="A46" s="51" t="s">
        <v>107</v>
      </c>
      <c r="B46" s="66">
        <v>0</v>
      </c>
      <c r="C46" s="67">
        <v>0</v>
      </c>
    </row>
    <row r="47" spans="1:3" ht="28.5" customHeight="1" x14ac:dyDescent="0.25">
      <c r="A47" s="58" t="s">
        <v>108</v>
      </c>
      <c r="B47" s="64">
        <v>0</v>
      </c>
      <c r="C47" s="65">
        <v>0</v>
      </c>
    </row>
    <row r="48" spans="1:3" ht="18.75" customHeight="1" x14ac:dyDescent="0.25">
      <c r="A48" s="51" t="s">
        <v>109</v>
      </c>
      <c r="B48" s="66">
        <v>0</v>
      </c>
      <c r="C48" s="67">
        <v>0</v>
      </c>
    </row>
    <row r="49" spans="1:3" ht="18.75" customHeight="1" x14ac:dyDescent="0.25">
      <c r="A49" s="51" t="s">
        <v>110</v>
      </c>
      <c r="B49" s="66">
        <v>0</v>
      </c>
      <c r="C49" s="67">
        <v>0</v>
      </c>
    </row>
    <row r="50" spans="1:3" ht="18.75" customHeight="1" x14ac:dyDescent="0.25">
      <c r="A50" s="51" t="s">
        <v>111</v>
      </c>
      <c r="B50" s="66">
        <v>0</v>
      </c>
      <c r="C50" s="67">
        <v>0</v>
      </c>
    </row>
    <row r="51" spans="1:3" ht="18.75" customHeight="1" x14ac:dyDescent="0.25">
      <c r="A51" s="51" t="s">
        <v>112</v>
      </c>
      <c r="B51" s="66">
        <v>0</v>
      </c>
      <c r="C51" s="67">
        <v>0</v>
      </c>
    </row>
    <row r="52" spans="1:3" ht="18.75" customHeight="1" x14ac:dyDescent="0.25">
      <c r="A52" s="51" t="s">
        <v>113</v>
      </c>
      <c r="B52" s="66">
        <v>0</v>
      </c>
      <c r="C52" s="67">
        <v>0</v>
      </c>
    </row>
    <row r="53" spans="1:3" ht="18.75" customHeight="1" x14ac:dyDescent="0.25">
      <c r="A53" s="48" t="s">
        <v>114</v>
      </c>
      <c r="B53" s="49">
        <f>SUM(B54:B59)</f>
        <v>11265080.300000001</v>
      </c>
      <c r="C53" s="50">
        <f>SUM(C54:C59)</f>
        <v>8113154</v>
      </c>
    </row>
    <row r="54" spans="1:3" ht="18.75" customHeight="1" x14ac:dyDescent="0.25">
      <c r="A54" s="51" t="s">
        <v>115</v>
      </c>
      <c r="B54" s="54">
        <v>11265080.300000001</v>
      </c>
      <c r="C54" s="55">
        <v>8113154</v>
      </c>
    </row>
    <row r="55" spans="1:3" ht="18.75" customHeight="1" x14ac:dyDescent="0.25">
      <c r="A55" s="51" t="s">
        <v>116</v>
      </c>
      <c r="B55" s="52">
        <v>0</v>
      </c>
      <c r="C55" s="53">
        <v>0</v>
      </c>
    </row>
    <row r="56" spans="1:3" ht="18.75" customHeight="1" x14ac:dyDescent="0.25">
      <c r="A56" s="51" t="s">
        <v>117</v>
      </c>
      <c r="B56" s="52">
        <v>0</v>
      </c>
      <c r="C56" s="53">
        <v>0</v>
      </c>
    </row>
    <row r="57" spans="1:3" ht="18.75" customHeight="1" x14ac:dyDescent="0.25">
      <c r="A57" s="51" t="s">
        <v>118</v>
      </c>
      <c r="B57" s="52">
        <v>0</v>
      </c>
      <c r="C57" s="53">
        <v>0</v>
      </c>
    </row>
    <row r="58" spans="1:3" ht="18.75" customHeight="1" x14ac:dyDescent="0.25">
      <c r="A58" s="58" t="s">
        <v>119</v>
      </c>
      <c r="B58" s="68">
        <v>0</v>
      </c>
      <c r="C58" s="69">
        <v>0</v>
      </c>
    </row>
    <row r="59" spans="1:3" ht="18.75" customHeight="1" x14ac:dyDescent="0.25">
      <c r="A59" s="51" t="s">
        <v>120</v>
      </c>
      <c r="B59" s="66">
        <v>0</v>
      </c>
      <c r="C59" s="67">
        <v>0</v>
      </c>
    </row>
    <row r="60" spans="1:3" ht="23.25" customHeight="1" x14ac:dyDescent="0.25">
      <c r="A60" s="48" t="s">
        <v>121</v>
      </c>
      <c r="B60" s="49">
        <f>+B29+B33+B53</f>
        <v>456845981.90000004</v>
      </c>
      <c r="C60" s="50">
        <f>+C29+C33+C53</f>
        <v>433049244.60000002</v>
      </c>
    </row>
    <row r="61" spans="1:3" ht="6" customHeight="1" x14ac:dyDescent="0.25">
      <c r="A61" s="70"/>
      <c r="B61" s="71"/>
      <c r="C61" s="72"/>
    </row>
    <row r="62" spans="1:3" ht="18.75" customHeight="1" x14ac:dyDescent="0.25">
      <c r="A62" s="73" t="s">
        <v>122</v>
      </c>
      <c r="B62" s="74">
        <f>+B26-B60-0.51</f>
        <v>-1487875.4100000358</v>
      </c>
      <c r="C62" s="75">
        <f>+C26-C60</f>
        <v>-8100593.6000000238</v>
      </c>
    </row>
    <row r="63" spans="1:3" ht="4.5" customHeight="1" x14ac:dyDescent="0.25">
      <c r="A63" s="76"/>
      <c r="B63" s="77"/>
      <c r="C63" s="77"/>
    </row>
    <row r="64" spans="1:3" ht="29.25" customHeight="1" x14ac:dyDescent="0.25">
      <c r="A64" s="78" t="s">
        <v>64</v>
      </c>
      <c r="B64" s="233" t="s">
        <v>65</v>
      </c>
      <c r="C64" s="261"/>
    </row>
    <row r="65" spans="1:3" ht="15" customHeight="1" x14ac:dyDescent="0.25">
      <c r="A65" s="79" t="s">
        <v>67</v>
      </c>
      <c r="B65" s="236" t="s">
        <v>68</v>
      </c>
      <c r="C65" s="262"/>
    </row>
    <row r="66" spans="1:3" ht="15" customHeight="1" x14ac:dyDescent="0.25">
      <c r="A66" s="80"/>
      <c r="B66" s="81"/>
      <c r="C66" s="82"/>
    </row>
    <row r="67" spans="1:3" ht="41.25" customHeight="1" x14ac:dyDescent="0.25">
      <c r="A67" s="252" t="s">
        <v>66</v>
      </c>
      <c r="B67" s="253"/>
      <c r="C67" s="254"/>
    </row>
    <row r="71" spans="1:3" ht="15" customHeight="1" x14ac:dyDescent="0.25">
      <c r="B71" s="83"/>
    </row>
  </sheetData>
  <mergeCells count="11">
    <mergeCell ref="A27:C27"/>
    <mergeCell ref="A28:C28"/>
    <mergeCell ref="B64:C64"/>
    <mergeCell ref="B65:C65"/>
    <mergeCell ref="A67:C67"/>
    <mergeCell ref="A8:C8"/>
    <mergeCell ref="A1:C1"/>
    <mergeCell ref="A2:C2"/>
    <mergeCell ref="A3:C3"/>
    <mergeCell ref="A4:C4"/>
    <mergeCell ref="A5:C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9"/>
  <sheetViews>
    <sheetView workbookViewId="0">
      <selection activeCell="J17" sqref="J17"/>
    </sheetView>
  </sheetViews>
  <sheetFormatPr baseColWidth="10" defaultColWidth="9.140625" defaultRowHeight="15" x14ac:dyDescent="0.25"/>
  <cols>
    <col min="1" max="2" width="1.7109375" customWidth="1"/>
    <col min="3" max="3" width="10.28515625" customWidth="1"/>
    <col min="4" max="4" width="38.7109375" customWidth="1"/>
    <col min="5" max="5" width="10.42578125" customWidth="1"/>
    <col min="6" max="6" width="18" bestFit="1" customWidth="1"/>
    <col min="7" max="7" width="16.28515625" bestFit="1" customWidth="1"/>
    <col min="8" max="8" width="10.5703125" customWidth="1"/>
    <col min="9" max="9" width="13.140625" customWidth="1"/>
  </cols>
  <sheetData>
    <row r="2" spans="3:9" x14ac:dyDescent="0.25">
      <c r="C2" s="85"/>
      <c r="D2" s="266" t="s">
        <v>0</v>
      </c>
      <c r="E2" s="266"/>
      <c r="F2" s="266"/>
      <c r="G2" s="266"/>
      <c r="H2" s="86"/>
    </row>
    <row r="3" spans="3:9" x14ac:dyDescent="0.25">
      <c r="C3" s="85"/>
      <c r="D3" s="266" t="s">
        <v>123</v>
      </c>
      <c r="E3" s="266"/>
      <c r="F3" s="266"/>
      <c r="G3" s="266"/>
      <c r="H3" s="86"/>
    </row>
    <row r="4" spans="3:9" x14ac:dyDescent="0.25">
      <c r="C4" s="85"/>
      <c r="D4" s="266" t="s">
        <v>124</v>
      </c>
      <c r="E4" s="266"/>
      <c r="F4" s="266"/>
      <c r="G4" s="266"/>
      <c r="H4" s="86"/>
    </row>
    <row r="5" spans="3:9" x14ac:dyDescent="0.25">
      <c r="C5" s="87"/>
      <c r="D5" s="267" t="s">
        <v>125</v>
      </c>
      <c r="E5" s="267"/>
      <c r="F5" s="267"/>
      <c r="G5" s="267"/>
      <c r="H5" s="88"/>
    </row>
    <row r="6" spans="3:9" x14ac:dyDescent="0.25">
      <c r="C6" s="87"/>
      <c r="D6" s="267" t="s">
        <v>126</v>
      </c>
      <c r="E6" s="267"/>
      <c r="F6" s="267"/>
      <c r="G6" s="267"/>
      <c r="H6" s="88"/>
    </row>
    <row r="7" spans="3:9" ht="15.75" thickBot="1" x14ac:dyDescent="0.3"/>
    <row r="8" spans="3:9" ht="15.75" thickTop="1" x14ac:dyDescent="0.25">
      <c r="D8" s="89" t="s">
        <v>71</v>
      </c>
      <c r="E8" s="90"/>
      <c r="F8" s="91"/>
      <c r="G8" s="92">
        <f>+F10</f>
        <v>85382455.390000001</v>
      </c>
      <c r="H8" s="93"/>
      <c r="I8" s="94"/>
    </row>
    <row r="9" spans="3:9" x14ac:dyDescent="0.25">
      <c r="D9" s="95"/>
      <c r="E9" s="96"/>
      <c r="F9" s="96"/>
      <c r="G9" s="97"/>
      <c r="H9" s="85"/>
      <c r="I9" s="94"/>
    </row>
    <row r="10" spans="3:9" x14ac:dyDescent="0.25">
      <c r="D10" s="98" t="s">
        <v>127</v>
      </c>
      <c r="E10" s="99"/>
      <c r="F10" s="100">
        <v>85382455.390000001</v>
      </c>
      <c r="G10" s="101"/>
      <c r="H10" s="102"/>
      <c r="I10" s="94"/>
    </row>
    <row r="11" spans="3:9" x14ac:dyDescent="0.25">
      <c r="D11" s="95"/>
      <c r="E11" s="96"/>
      <c r="F11" s="96"/>
      <c r="G11" s="97"/>
      <c r="H11" s="85"/>
      <c r="I11" s="94"/>
    </row>
    <row r="12" spans="3:9" x14ac:dyDescent="0.25">
      <c r="D12" s="103" t="s">
        <v>128</v>
      </c>
      <c r="E12" s="104"/>
      <c r="F12" s="105"/>
      <c r="G12" s="106">
        <f>+G8</f>
        <v>85382455.390000001</v>
      </c>
      <c r="H12" s="107"/>
    </row>
    <row r="13" spans="3:9" x14ac:dyDescent="0.25">
      <c r="D13" s="95"/>
      <c r="E13" s="96"/>
      <c r="F13" s="96"/>
      <c r="G13" s="97"/>
      <c r="H13" s="85"/>
    </row>
    <row r="14" spans="3:9" x14ac:dyDescent="0.25">
      <c r="D14" s="95"/>
      <c r="E14" s="96"/>
      <c r="F14" s="96"/>
      <c r="G14" s="97"/>
      <c r="H14" s="85"/>
    </row>
    <row r="15" spans="3:9" x14ac:dyDescent="0.25">
      <c r="D15" s="103" t="s">
        <v>129</v>
      </c>
      <c r="E15" s="104"/>
      <c r="F15" s="105"/>
      <c r="G15" s="106">
        <f>SUM(F18:F20)</f>
        <v>84124186.409999937</v>
      </c>
      <c r="H15" s="107"/>
    </row>
    <row r="16" spans="3:9" x14ac:dyDescent="0.25">
      <c r="D16" s="108"/>
      <c r="E16" s="109"/>
      <c r="F16" s="109"/>
      <c r="G16" s="110"/>
      <c r="H16" s="111"/>
    </row>
    <row r="17" spans="4:11" x14ac:dyDescent="0.25">
      <c r="D17" s="98" t="s">
        <v>130</v>
      </c>
      <c r="E17" s="99"/>
      <c r="F17" s="100"/>
      <c r="G17" s="101"/>
      <c r="H17" s="102"/>
    </row>
    <row r="18" spans="4:11" x14ac:dyDescent="0.25">
      <c r="D18" s="98" t="s">
        <v>131</v>
      </c>
      <c r="E18" s="99"/>
      <c r="F18" s="100">
        <v>73478160.199999943</v>
      </c>
      <c r="G18" s="101"/>
      <c r="H18" s="102"/>
    </row>
    <row r="19" spans="4:11" x14ac:dyDescent="0.25">
      <c r="D19" s="98" t="s">
        <v>132</v>
      </c>
      <c r="E19" s="99"/>
      <c r="F19" s="112">
        <v>3310816.3899999997</v>
      </c>
      <c r="G19" s="101"/>
      <c r="H19" s="102"/>
    </row>
    <row r="20" spans="4:11" ht="15.75" thickBot="1" x14ac:dyDescent="0.3">
      <c r="D20" s="113" t="s">
        <v>133</v>
      </c>
      <c r="E20" s="114"/>
      <c r="F20" s="115">
        <v>7335209.8200000003</v>
      </c>
      <c r="G20" s="116"/>
      <c r="H20" s="102"/>
    </row>
    <row r="21" spans="4:11" ht="15.75" thickTop="1" x14ac:dyDescent="0.25"/>
    <row r="22" spans="4:11" ht="15.75" thickBot="1" x14ac:dyDescent="0.3"/>
    <row r="23" spans="4:11" ht="16.5" thickTop="1" thickBot="1" x14ac:dyDescent="0.3">
      <c r="D23" s="268" t="s">
        <v>134</v>
      </c>
      <c r="E23" s="269"/>
      <c r="F23" s="270"/>
      <c r="G23" s="117">
        <f>+G12-G15</f>
        <v>1258268.9800000638</v>
      </c>
      <c r="H23" s="118"/>
    </row>
    <row r="24" spans="4:11" ht="15.75" thickTop="1" x14ac:dyDescent="0.25"/>
    <row r="27" spans="4:11" x14ac:dyDescent="0.25">
      <c r="D27" s="119"/>
      <c r="F27" s="263"/>
      <c r="G27" s="263"/>
      <c r="H27" s="102"/>
    </row>
    <row r="28" spans="4:11" x14ac:dyDescent="0.25">
      <c r="D28" s="120" t="s">
        <v>252</v>
      </c>
      <c r="E28" s="121"/>
      <c r="F28" s="264" t="s">
        <v>135</v>
      </c>
      <c r="G28" s="264"/>
      <c r="H28" s="86"/>
      <c r="I28" s="122"/>
    </row>
    <row r="29" spans="4:11" x14ac:dyDescent="0.25">
      <c r="D29" s="120" t="s">
        <v>136</v>
      </c>
      <c r="E29" s="121"/>
      <c r="F29" s="264" t="s">
        <v>137</v>
      </c>
      <c r="G29" s="264"/>
    </row>
    <row r="32" spans="4:11" x14ac:dyDescent="0.25">
      <c r="D32" s="122"/>
      <c r="E32" s="122"/>
      <c r="G32" s="265"/>
      <c r="H32" s="265"/>
      <c r="I32" s="265"/>
      <c r="J32" s="265"/>
      <c r="K32" s="265"/>
    </row>
    <row r="39" spans="10:10" x14ac:dyDescent="0.25">
      <c r="J39" s="122"/>
    </row>
  </sheetData>
  <mergeCells count="10">
    <mergeCell ref="F27:G27"/>
    <mergeCell ref="F28:G28"/>
    <mergeCell ref="F29:G29"/>
    <mergeCell ref="G32:K32"/>
    <mergeCell ref="D2:G2"/>
    <mergeCell ref="D3:G3"/>
    <mergeCell ref="D4:G4"/>
    <mergeCell ref="D5:G5"/>
    <mergeCell ref="D6:G6"/>
    <mergeCell ref="D23:F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1:C73"/>
  <sheetViews>
    <sheetView topLeftCell="A40" zoomScaleNormal="100" workbookViewId="0">
      <selection activeCell="A15" sqref="A15"/>
    </sheetView>
  </sheetViews>
  <sheetFormatPr baseColWidth="10" defaultRowHeight="15" x14ac:dyDescent="0.25"/>
  <cols>
    <col min="1" max="1" width="53.7109375" style="123" customWidth="1"/>
    <col min="2" max="2" width="22.5703125" style="123" customWidth="1"/>
    <col min="3" max="3" width="23.140625" style="123" customWidth="1"/>
    <col min="4" max="16384" width="11.42578125" style="123"/>
  </cols>
  <sheetData>
    <row r="1" spans="1:3" ht="15" customHeight="1" x14ac:dyDescent="0.25">
      <c r="A1" s="274" t="s">
        <v>0</v>
      </c>
      <c r="B1" s="275"/>
      <c r="C1" s="276"/>
    </row>
    <row r="2" spans="1:3" ht="15" customHeight="1" x14ac:dyDescent="0.25">
      <c r="A2" s="277" t="s">
        <v>1</v>
      </c>
      <c r="B2" s="278"/>
      <c r="C2" s="279"/>
    </row>
    <row r="3" spans="1:3" ht="15" customHeight="1" x14ac:dyDescent="0.25">
      <c r="A3" s="280" t="s">
        <v>138</v>
      </c>
      <c r="B3" s="281"/>
      <c r="C3" s="282"/>
    </row>
    <row r="4" spans="1:3" ht="18" customHeight="1" x14ac:dyDescent="0.25">
      <c r="A4" s="277" t="s">
        <v>139</v>
      </c>
      <c r="B4" s="278"/>
      <c r="C4" s="279"/>
    </row>
    <row r="5" spans="1:3" ht="15" customHeight="1" x14ac:dyDescent="0.25">
      <c r="A5" s="271" t="s">
        <v>4</v>
      </c>
      <c r="B5" s="272"/>
      <c r="C5" s="273"/>
    </row>
    <row r="6" spans="1:3" ht="6.75" customHeight="1" x14ac:dyDescent="0.25">
      <c r="A6" s="124"/>
    </row>
    <row r="7" spans="1:3" s="128" customFormat="1" ht="23.65" customHeight="1" x14ac:dyDescent="0.25">
      <c r="A7" s="125" t="s">
        <v>5</v>
      </c>
      <c r="B7" s="126" t="s">
        <v>140</v>
      </c>
      <c r="C7" s="127" t="s">
        <v>141</v>
      </c>
    </row>
    <row r="8" spans="1:3" ht="23.65" customHeight="1" x14ac:dyDescent="0.25">
      <c r="A8" s="129" t="s">
        <v>6</v>
      </c>
      <c r="B8" s="130">
        <f>+B9+B17</f>
        <v>10710181</v>
      </c>
      <c r="C8" s="131">
        <f>+C9+C17</f>
        <v>59495133.439999998</v>
      </c>
    </row>
    <row r="9" spans="1:3" ht="21" customHeight="1" x14ac:dyDescent="0.25">
      <c r="A9" s="132" t="s">
        <v>8</v>
      </c>
      <c r="B9" s="133">
        <f>SUM(B10:B16)</f>
        <v>0</v>
      </c>
      <c r="C9" s="134">
        <f>SUM(C10:C16)</f>
        <v>10048432</v>
      </c>
    </row>
    <row r="10" spans="1:3" ht="21" customHeight="1" x14ac:dyDescent="0.25">
      <c r="A10" s="135" t="s">
        <v>10</v>
      </c>
      <c r="B10" s="136">
        <v>0</v>
      </c>
      <c r="C10" s="137">
        <v>9698492</v>
      </c>
    </row>
    <row r="11" spans="1:3" ht="21" customHeight="1" x14ac:dyDescent="0.25">
      <c r="A11" s="135" t="s">
        <v>12</v>
      </c>
      <c r="B11" s="136">
        <v>0</v>
      </c>
      <c r="C11" s="137">
        <v>349940</v>
      </c>
    </row>
    <row r="12" spans="1:3" ht="21" customHeight="1" x14ac:dyDescent="0.25">
      <c r="A12" s="135" t="s">
        <v>14</v>
      </c>
      <c r="B12" s="136">
        <v>0</v>
      </c>
      <c r="C12" s="138">
        <v>0</v>
      </c>
    </row>
    <row r="13" spans="1:3" ht="21" customHeight="1" x14ac:dyDescent="0.25">
      <c r="A13" s="135" t="s">
        <v>16</v>
      </c>
      <c r="B13" s="136">
        <v>0</v>
      </c>
      <c r="C13" s="138">
        <v>0</v>
      </c>
    </row>
    <row r="14" spans="1:3" ht="21" customHeight="1" x14ac:dyDescent="0.25">
      <c r="A14" s="135" t="s">
        <v>18</v>
      </c>
      <c r="B14" s="136">
        <v>0</v>
      </c>
      <c r="C14" s="138">
        <v>0</v>
      </c>
    </row>
    <row r="15" spans="1:3" ht="21" customHeight="1" x14ac:dyDescent="0.25">
      <c r="A15" s="135" t="s">
        <v>20</v>
      </c>
      <c r="B15" s="136">
        <v>0</v>
      </c>
      <c r="C15" s="138">
        <v>0</v>
      </c>
    </row>
    <row r="16" spans="1:3" ht="21" customHeight="1" x14ac:dyDescent="0.25">
      <c r="A16" s="135" t="s">
        <v>22</v>
      </c>
      <c r="B16" s="136">
        <v>0</v>
      </c>
      <c r="C16" s="138">
        <v>0</v>
      </c>
    </row>
    <row r="17" spans="1:3" ht="21" customHeight="1" x14ac:dyDescent="0.25">
      <c r="A17" s="132" t="s">
        <v>26</v>
      </c>
      <c r="B17" s="139">
        <f>SUM(B18:B26)</f>
        <v>10710181</v>
      </c>
      <c r="C17" s="134">
        <f>SUM(C18:C26)-0.56</f>
        <v>49446701.439999998</v>
      </c>
    </row>
    <row r="18" spans="1:3" ht="21" customHeight="1" x14ac:dyDescent="0.25">
      <c r="A18" s="135" t="s">
        <v>28</v>
      </c>
      <c r="B18" s="136">
        <v>0</v>
      </c>
      <c r="C18" s="138">
        <v>0</v>
      </c>
    </row>
    <row r="19" spans="1:3" ht="21" customHeight="1" x14ac:dyDescent="0.25">
      <c r="A19" s="135" t="s">
        <v>30</v>
      </c>
      <c r="B19" s="136">
        <v>0</v>
      </c>
      <c r="C19" s="138">
        <v>0</v>
      </c>
    </row>
    <row r="20" spans="1:3" ht="21" customHeight="1" x14ac:dyDescent="0.25">
      <c r="A20" s="135" t="s">
        <v>32</v>
      </c>
      <c r="B20" s="136">
        <v>0</v>
      </c>
      <c r="C20" s="137">
        <v>47181773</v>
      </c>
    </row>
    <row r="21" spans="1:3" ht="21" customHeight="1" x14ac:dyDescent="0.25">
      <c r="A21" s="135" t="s">
        <v>34</v>
      </c>
      <c r="B21" s="136">
        <v>0</v>
      </c>
      <c r="C21" s="137">
        <v>1868209</v>
      </c>
    </row>
    <row r="22" spans="1:3" ht="21" customHeight="1" x14ac:dyDescent="0.25">
      <c r="A22" s="135" t="s">
        <v>36</v>
      </c>
      <c r="B22" s="136">
        <v>0</v>
      </c>
      <c r="C22" s="138">
        <v>396720</v>
      </c>
    </row>
    <row r="23" spans="1:3" ht="21" customHeight="1" x14ac:dyDescent="0.25">
      <c r="A23" s="135" t="s">
        <v>38</v>
      </c>
      <c r="B23" s="140">
        <v>10710181</v>
      </c>
      <c r="C23" s="138">
        <v>0</v>
      </c>
    </row>
    <row r="24" spans="1:3" ht="21" customHeight="1" x14ac:dyDescent="0.25">
      <c r="A24" s="135" t="s">
        <v>40</v>
      </c>
      <c r="B24" s="136">
        <v>0</v>
      </c>
      <c r="C24" s="138">
        <v>0</v>
      </c>
    </row>
    <row r="25" spans="1:3" ht="21" customHeight="1" x14ac:dyDescent="0.25">
      <c r="A25" s="135" t="s">
        <v>42</v>
      </c>
      <c r="B25" s="136">
        <v>0</v>
      </c>
      <c r="C25" s="138">
        <v>0</v>
      </c>
    </row>
    <row r="26" spans="1:3" ht="21" customHeight="1" x14ac:dyDescent="0.25">
      <c r="A26" s="135" t="s">
        <v>44</v>
      </c>
      <c r="B26" s="136">
        <v>0</v>
      </c>
      <c r="C26" s="138">
        <v>0</v>
      </c>
    </row>
    <row r="27" spans="1:3" ht="21" customHeight="1" x14ac:dyDescent="0.25">
      <c r="A27" s="141" t="s">
        <v>7</v>
      </c>
      <c r="B27" s="61">
        <f>+B28+B37</f>
        <v>4584820</v>
      </c>
      <c r="C27" s="62">
        <f>+C28+C37</f>
        <v>0</v>
      </c>
    </row>
    <row r="28" spans="1:3" ht="21" customHeight="1" x14ac:dyDescent="0.25">
      <c r="A28" s="132" t="s">
        <v>9</v>
      </c>
      <c r="B28" s="142">
        <f>SUM(B29:B36)</f>
        <v>4584820</v>
      </c>
      <c r="C28" s="143">
        <f>SUM(C29:C36)</f>
        <v>0</v>
      </c>
    </row>
    <row r="29" spans="1:3" ht="21" customHeight="1" x14ac:dyDescent="0.25">
      <c r="A29" s="135" t="s">
        <v>11</v>
      </c>
      <c r="B29" s="144">
        <v>4287216</v>
      </c>
      <c r="C29" s="138">
        <v>0</v>
      </c>
    </row>
    <row r="30" spans="1:3" ht="21" customHeight="1" x14ac:dyDescent="0.25">
      <c r="A30" s="135" t="s">
        <v>13</v>
      </c>
      <c r="B30" s="136">
        <v>0</v>
      </c>
      <c r="C30" s="138">
        <v>0</v>
      </c>
    </row>
    <row r="31" spans="1:3" ht="21" customHeight="1" x14ac:dyDescent="0.25">
      <c r="A31" s="135" t="s">
        <v>15</v>
      </c>
      <c r="B31" s="136">
        <v>0</v>
      </c>
      <c r="C31" s="138">
        <v>0</v>
      </c>
    </row>
    <row r="32" spans="1:3" ht="21" customHeight="1" x14ac:dyDescent="0.25">
      <c r="A32" s="135" t="s">
        <v>17</v>
      </c>
      <c r="B32" s="136">
        <v>0</v>
      </c>
      <c r="C32" s="138">
        <v>0</v>
      </c>
    </row>
    <row r="33" spans="1:3" ht="21" customHeight="1" x14ac:dyDescent="0.25">
      <c r="A33" s="135" t="s">
        <v>19</v>
      </c>
      <c r="B33" s="136">
        <v>0</v>
      </c>
      <c r="C33" s="138">
        <v>0</v>
      </c>
    </row>
    <row r="34" spans="1:3" ht="21" customHeight="1" x14ac:dyDescent="0.25">
      <c r="A34" s="135" t="s">
        <v>21</v>
      </c>
      <c r="B34" s="144">
        <v>297604</v>
      </c>
      <c r="C34" s="138">
        <v>0</v>
      </c>
    </row>
    <row r="35" spans="1:3" ht="21" customHeight="1" x14ac:dyDescent="0.25">
      <c r="A35" s="135" t="s">
        <v>23</v>
      </c>
      <c r="B35" s="145">
        <v>0</v>
      </c>
      <c r="C35" s="138">
        <v>0</v>
      </c>
    </row>
    <row r="36" spans="1:3" ht="21" customHeight="1" x14ac:dyDescent="0.25">
      <c r="A36" s="135" t="s">
        <v>25</v>
      </c>
      <c r="B36" s="145">
        <v>0</v>
      </c>
      <c r="C36" s="138">
        <v>0</v>
      </c>
    </row>
    <row r="37" spans="1:3" ht="21" customHeight="1" x14ac:dyDescent="0.25">
      <c r="A37" s="132" t="s">
        <v>29</v>
      </c>
      <c r="B37" s="146">
        <f>SUM(B38:B43)</f>
        <v>0</v>
      </c>
      <c r="C37" s="147">
        <f>SUM(C38:C43)</f>
        <v>0</v>
      </c>
    </row>
    <row r="38" spans="1:3" ht="21" customHeight="1" x14ac:dyDescent="0.25">
      <c r="A38" s="135" t="s">
        <v>31</v>
      </c>
      <c r="B38" s="145">
        <v>0</v>
      </c>
      <c r="C38" s="138">
        <v>0</v>
      </c>
    </row>
    <row r="39" spans="1:3" ht="21" customHeight="1" x14ac:dyDescent="0.25">
      <c r="A39" s="135" t="s">
        <v>33</v>
      </c>
      <c r="B39" s="145">
        <v>0</v>
      </c>
      <c r="C39" s="138">
        <v>0</v>
      </c>
    </row>
    <row r="40" spans="1:3" ht="21" customHeight="1" x14ac:dyDescent="0.25">
      <c r="A40" s="135" t="s">
        <v>35</v>
      </c>
      <c r="B40" s="145">
        <v>0</v>
      </c>
      <c r="C40" s="138">
        <v>0</v>
      </c>
    </row>
    <row r="41" spans="1:3" ht="21" customHeight="1" x14ac:dyDescent="0.25">
      <c r="A41" s="135" t="s">
        <v>37</v>
      </c>
      <c r="B41" s="145">
        <v>0</v>
      </c>
      <c r="C41" s="138">
        <v>0</v>
      </c>
    </row>
    <row r="42" spans="1:3" ht="21" customHeight="1" x14ac:dyDescent="0.25">
      <c r="A42" s="135" t="s">
        <v>39</v>
      </c>
      <c r="B42" s="145">
        <v>0</v>
      </c>
      <c r="C42" s="138">
        <v>0</v>
      </c>
    </row>
    <row r="43" spans="1:3" ht="21" customHeight="1" x14ac:dyDescent="0.25">
      <c r="A43" s="135" t="s">
        <v>41</v>
      </c>
      <c r="B43" s="145">
        <v>0</v>
      </c>
      <c r="C43" s="138">
        <v>0</v>
      </c>
    </row>
    <row r="44" spans="1:3" ht="6" customHeight="1" x14ac:dyDescent="0.25">
      <c r="A44" s="148" t="s">
        <v>142</v>
      </c>
      <c r="B44" s="149"/>
      <c r="C44" s="150"/>
    </row>
    <row r="45" spans="1:3" ht="21" customHeight="1" x14ac:dyDescent="0.25">
      <c r="A45" s="141" t="s">
        <v>48</v>
      </c>
      <c r="B45" s="61">
        <f>+B46+B50+B56</f>
        <v>53807512</v>
      </c>
      <c r="C45" s="62">
        <f>+C46+C50+C56</f>
        <v>9607379</v>
      </c>
    </row>
    <row r="46" spans="1:3" ht="21" customHeight="1" x14ac:dyDescent="0.25">
      <c r="A46" s="132" t="s">
        <v>49</v>
      </c>
      <c r="B46" s="142">
        <f>SUM(B47:B49)</f>
        <v>13020</v>
      </c>
      <c r="C46" s="151">
        <f>SUM(C47:C49)</f>
        <v>0</v>
      </c>
    </row>
    <row r="47" spans="1:3" ht="21" customHeight="1" x14ac:dyDescent="0.25">
      <c r="A47" s="135" t="s">
        <v>50</v>
      </c>
      <c r="B47" s="152">
        <v>13020</v>
      </c>
      <c r="C47" s="138">
        <v>0</v>
      </c>
    </row>
    <row r="48" spans="1:3" ht="21" customHeight="1" x14ac:dyDescent="0.25">
      <c r="A48" s="135" t="s">
        <v>51</v>
      </c>
      <c r="B48" s="145">
        <v>0</v>
      </c>
      <c r="C48" s="138">
        <v>0</v>
      </c>
    </row>
    <row r="49" spans="1:3" ht="21" customHeight="1" x14ac:dyDescent="0.25">
      <c r="A49" s="135" t="s">
        <v>52</v>
      </c>
      <c r="B49" s="145">
        <v>0</v>
      </c>
      <c r="C49" s="138">
        <v>0</v>
      </c>
    </row>
    <row r="50" spans="1:3" ht="21" customHeight="1" x14ac:dyDescent="0.25">
      <c r="A50" s="132" t="s">
        <v>53</v>
      </c>
      <c r="B50" s="153">
        <f>SUM(B51:B55)</f>
        <v>53794492</v>
      </c>
      <c r="C50" s="154">
        <f>SUM(C51:C55)</f>
        <v>9607379</v>
      </c>
    </row>
    <row r="51" spans="1:3" ht="21" customHeight="1" x14ac:dyDescent="0.25">
      <c r="A51" s="135" t="s">
        <v>54</v>
      </c>
      <c r="B51" s="144">
        <v>6612719</v>
      </c>
      <c r="C51" s="138">
        <v>0</v>
      </c>
    </row>
    <row r="52" spans="1:3" ht="21" customHeight="1" x14ac:dyDescent="0.25">
      <c r="A52" s="135" t="s">
        <v>55</v>
      </c>
      <c r="B52" s="152">
        <v>0</v>
      </c>
      <c r="C52" s="137">
        <v>9607379</v>
      </c>
    </row>
    <row r="53" spans="1:3" ht="21" customHeight="1" x14ac:dyDescent="0.25">
      <c r="A53" s="135" t="s">
        <v>56</v>
      </c>
      <c r="B53" s="152">
        <v>47181773</v>
      </c>
      <c r="C53" s="138">
        <v>0</v>
      </c>
    </row>
    <row r="54" spans="1:3" ht="21" customHeight="1" x14ac:dyDescent="0.25">
      <c r="A54" s="135" t="s">
        <v>57</v>
      </c>
      <c r="B54" s="145">
        <v>0</v>
      </c>
      <c r="C54" s="138">
        <v>0</v>
      </c>
    </row>
    <row r="55" spans="1:3" ht="21" customHeight="1" x14ac:dyDescent="0.25">
      <c r="A55" s="135" t="s">
        <v>58</v>
      </c>
      <c r="B55" s="145">
        <v>0</v>
      </c>
      <c r="C55" s="138">
        <v>0</v>
      </c>
    </row>
    <row r="56" spans="1:3" ht="21" customHeight="1" x14ac:dyDescent="0.25">
      <c r="A56" s="132" t="s">
        <v>59</v>
      </c>
      <c r="B56" s="155">
        <f>SUM(B57:B58)</f>
        <v>0</v>
      </c>
      <c r="C56" s="156">
        <f>SUM(C57:C58)</f>
        <v>0</v>
      </c>
    </row>
    <row r="57" spans="1:3" ht="21" customHeight="1" x14ac:dyDescent="0.25">
      <c r="A57" s="135" t="s">
        <v>60</v>
      </c>
      <c r="B57" s="145">
        <v>0</v>
      </c>
      <c r="C57" s="138">
        <v>0</v>
      </c>
    </row>
    <row r="58" spans="1:3" ht="21" customHeight="1" x14ac:dyDescent="0.25">
      <c r="A58" s="157" t="s">
        <v>61</v>
      </c>
      <c r="B58" s="158">
        <v>0</v>
      </c>
      <c r="C58" s="159">
        <v>0</v>
      </c>
    </row>
    <row r="59" spans="1:3" ht="5.25" customHeight="1" x14ac:dyDescent="0.25">
      <c r="A59" s="160"/>
    </row>
    <row r="60" spans="1:3" ht="6" customHeight="1" x14ac:dyDescent="0.25">
      <c r="A60" s="160"/>
    </row>
    <row r="61" spans="1:3" s="162" customFormat="1" ht="33.75" customHeight="1" x14ac:dyDescent="0.25">
      <c r="A61" s="161" t="s">
        <v>64</v>
      </c>
      <c r="B61" s="233" t="s">
        <v>65</v>
      </c>
      <c r="C61" s="261"/>
    </row>
    <row r="62" spans="1:3" s="162" customFormat="1" ht="15.6" customHeight="1" x14ac:dyDescent="0.25">
      <c r="A62" s="163" t="s">
        <v>67</v>
      </c>
      <c r="B62" s="236" t="s">
        <v>68</v>
      </c>
      <c r="C62" s="262"/>
    </row>
    <row r="63" spans="1:3" s="162" customFormat="1" ht="11.25" x14ac:dyDescent="0.25">
      <c r="A63" s="164"/>
      <c r="B63" s="165"/>
      <c r="C63" s="166"/>
    </row>
    <row r="64" spans="1:3" ht="41.25" customHeight="1" x14ac:dyDescent="0.25">
      <c r="A64" s="271" t="s">
        <v>66</v>
      </c>
      <c r="B64" s="272"/>
      <c r="C64" s="273"/>
    </row>
    <row r="73" spans="2:2" x14ac:dyDescent="0.25">
      <c r="B73" s="167"/>
    </row>
  </sheetData>
  <mergeCells count="8">
    <mergeCell ref="B62:C62"/>
    <mergeCell ref="A64:C64"/>
    <mergeCell ref="A1:C1"/>
    <mergeCell ref="A2:C2"/>
    <mergeCell ref="A3:C3"/>
    <mergeCell ref="A4:C4"/>
    <mergeCell ref="A5:C5"/>
    <mergeCell ref="B61:C6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1:G43"/>
  <sheetViews>
    <sheetView zoomScaleNormal="100" workbookViewId="0">
      <selection activeCell="F10" sqref="F10"/>
    </sheetView>
  </sheetViews>
  <sheetFormatPr baseColWidth="10" defaultRowHeight="15" x14ac:dyDescent="0.25"/>
  <cols>
    <col min="1" max="1" width="47" style="123" customWidth="1"/>
    <col min="2" max="5" width="25.7109375" style="123" customWidth="1"/>
    <col min="6" max="6" width="23.140625" style="123" customWidth="1"/>
    <col min="7" max="16384" width="11.42578125" style="123"/>
  </cols>
  <sheetData>
    <row r="1" spans="1:7" ht="15.75" x14ac:dyDescent="0.25">
      <c r="A1" s="283"/>
      <c r="B1" s="285" t="s">
        <v>0</v>
      </c>
      <c r="C1" s="285"/>
      <c r="D1" s="285"/>
      <c r="E1" s="285"/>
      <c r="F1" s="285"/>
    </row>
    <row r="2" spans="1:7" ht="15" customHeight="1" x14ac:dyDescent="0.25">
      <c r="A2" s="283"/>
      <c r="B2" s="285" t="s">
        <v>1</v>
      </c>
      <c r="C2" s="285"/>
      <c r="D2" s="285"/>
      <c r="E2" s="285"/>
      <c r="F2" s="285"/>
    </row>
    <row r="3" spans="1:7" ht="15" customHeight="1" x14ac:dyDescent="0.25">
      <c r="A3" s="283"/>
      <c r="B3" s="286" t="s">
        <v>143</v>
      </c>
      <c r="C3" s="286"/>
      <c r="D3" s="286"/>
      <c r="E3" s="286"/>
      <c r="F3" s="286"/>
    </row>
    <row r="4" spans="1:7" ht="15" customHeight="1" x14ac:dyDescent="0.25">
      <c r="A4" s="283"/>
      <c r="B4" s="285" t="str">
        <f>[1]EVHP.!B4</f>
        <v xml:space="preserve">Del 01 de Enero al 31 de Diciembre de 2022 </v>
      </c>
      <c r="C4" s="285"/>
      <c r="D4" s="285"/>
      <c r="E4" s="285"/>
      <c r="F4" s="285"/>
    </row>
    <row r="5" spans="1:7" ht="13.5" customHeight="1" x14ac:dyDescent="0.25">
      <c r="A5" s="284"/>
      <c r="B5" s="287" t="s">
        <v>144</v>
      </c>
      <c r="C5" s="287"/>
      <c r="D5" s="287"/>
      <c r="E5" s="287"/>
      <c r="F5" s="287"/>
    </row>
    <row r="6" spans="1:7" ht="5.25" customHeight="1" x14ac:dyDescent="0.25">
      <c r="A6" s="124"/>
    </row>
    <row r="7" spans="1:7" ht="18" customHeight="1" x14ac:dyDescent="0.25">
      <c r="A7" s="288" t="s">
        <v>5</v>
      </c>
      <c r="B7" s="125" t="s">
        <v>145</v>
      </c>
      <c r="C7" s="125" t="s">
        <v>146</v>
      </c>
      <c r="D7" s="125" t="s">
        <v>147</v>
      </c>
      <c r="E7" s="125" t="s">
        <v>148</v>
      </c>
      <c r="F7" s="288" t="s">
        <v>149</v>
      </c>
    </row>
    <row r="8" spans="1:7" ht="18" customHeight="1" x14ac:dyDescent="0.25">
      <c r="A8" s="289"/>
      <c r="B8" s="168">
        <v>1</v>
      </c>
      <c r="C8" s="168">
        <v>2</v>
      </c>
      <c r="D8" s="168">
        <v>3</v>
      </c>
      <c r="E8" s="168" t="s">
        <v>150</v>
      </c>
      <c r="F8" s="289"/>
    </row>
    <row r="9" spans="1:7" ht="19.5" customHeight="1" x14ac:dyDescent="0.25">
      <c r="A9" s="169" t="s">
        <v>6</v>
      </c>
      <c r="B9" s="170">
        <f>+B10+B18</f>
        <v>1032580655.08</v>
      </c>
      <c r="C9" s="170">
        <f>+C10+C18</f>
        <v>2320690263</v>
      </c>
      <c r="D9" s="170">
        <f>+D10+D18</f>
        <v>2271905310.7999997</v>
      </c>
      <c r="E9" s="170">
        <f>+E10+E18+0.5</f>
        <v>1081365608.0799999</v>
      </c>
      <c r="F9" s="170">
        <f>+F10+F18</f>
        <v>48784951.999999985</v>
      </c>
    </row>
    <row r="10" spans="1:7" ht="19.5" customHeight="1" x14ac:dyDescent="0.25">
      <c r="A10" s="171" t="s">
        <v>8</v>
      </c>
      <c r="B10" s="172">
        <f>SUM(B11:B17)</f>
        <v>8998478.0800000168</v>
      </c>
      <c r="C10" s="172">
        <f>SUM(C11:C17)</f>
        <v>2196131077</v>
      </c>
      <c r="D10" s="172">
        <f>SUM(D11:D17)</f>
        <v>2186082644.5999999</v>
      </c>
      <c r="E10" s="172">
        <f>SUM(E11:E17)</f>
        <v>19046910.480000012</v>
      </c>
      <c r="F10" s="172">
        <f>SUM(F11:F17)</f>
        <v>10048432.399999995</v>
      </c>
      <c r="G10" s="173"/>
    </row>
    <row r="11" spans="1:7" ht="19.5" customHeight="1" x14ac:dyDescent="0.25">
      <c r="A11" s="174" t="s">
        <v>10</v>
      </c>
      <c r="B11" s="175">
        <v>8580312.5400000177</v>
      </c>
      <c r="C11" s="176">
        <v>1984998920</v>
      </c>
      <c r="D11" s="176">
        <f>1975300427+0.3</f>
        <v>1975300427.3</v>
      </c>
      <c r="E11" s="177">
        <f>+B11+C11-D11</f>
        <v>18278805.24000001</v>
      </c>
      <c r="F11" s="176">
        <f>+E11-B11</f>
        <v>9698492.6999999918</v>
      </c>
    </row>
    <row r="12" spans="1:7" ht="19.5" customHeight="1" x14ac:dyDescent="0.25">
      <c r="A12" s="174" t="s">
        <v>12</v>
      </c>
      <c r="B12" s="175">
        <v>418165.53999999992</v>
      </c>
      <c r="C12" s="176">
        <v>40737660</v>
      </c>
      <c r="D12" s="176">
        <f>40387720+0.3</f>
        <v>40387720.299999997</v>
      </c>
      <c r="E12" s="177">
        <f>+B12+C12-D12</f>
        <v>768105.24000000209</v>
      </c>
      <c r="F12" s="176">
        <f>+E12-B12</f>
        <v>349939.70000000217</v>
      </c>
    </row>
    <row r="13" spans="1:7" ht="19.5" customHeight="1" x14ac:dyDescent="0.25">
      <c r="A13" s="174" t="s">
        <v>14</v>
      </c>
      <c r="B13" s="178">
        <v>0</v>
      </c>
      <c r="C13" s="176">
        <v>11519174</v>
      </c>
      <c r="D13" s="176">
        <v>11519174</v>
      </c>
      <c r="E13" s="175">
        <f t="shared" ref="E13:E27" si="0">+B13+C13-D13</f>
        <v>0</v>
      </c>
      <c r="F13" s="175">
        <f t="shared" ref="F13:F17" si="1">+E13-B13</f>
        <v>0</v>
      </c>
    </row>
    <row r="14" spans="1:7" ht="19.5" customHeight="1" x14ac:dyDescent="0.25">
      <c r="A14" s="174" t="s">
        <v>16</v>
      </c>
      <c r="B14" s="178">
        <v>0</v>
      </c>
      <c r="C14" s="178">
        <v>0</v>
      </c>
      <c r="D14" s="178">
        <v>0</v>
      </c>
      <c r="E14" s="175">
        <f t="shared" si="0"/>
        <v>0</v>
      </c>
      <c r="F14" s="175">
        <f t="shared" si="1"/>
        <v>0</v>
      </c>
    </row>
    <row r="15" spans="1:7" ht="19.5" customHeight="1" x14ac:dyDescent="0.25">
      <c r="A15" s="174" t="s">
        <v>18</v>
      </c>
      <c r="B15" s="178">
        <v>0</v>
      </c>
      <c r="C15" s="176">
        <v>158875323</v>
      </c>
      <c r="D15" s="176">
        <v>158875323</v>
      </c>
      <c r="E15" s="175">
        <f t="shared" si="0"/>
        <v>0</v>
      </c>
      <c r="F15" s="175">
        <f t="shared" si="1"/>
        <v>0</v>
      </c>
    </row>
    <row r="16" spans="1:7" ht="19.5" customHeight="1" x14ac:dyDescent="0.25">
      <c r="A16" s="174" t="s">
        <v>20</v>
      </c>
      <c r="B16" s="178">
        <v>0</v>
      </c>
      <c r="C16" s="178">
        <v>0</v>
      </c>
      <c r="D16" s="178">
        <v>0</v>
      </c>
      <c r="E16" s="175">
        <f t="shared" si="0"/>
        <v>0</v>
      </c>
      <c r="F16" s="175">
        <f t="shared" si="1"/>
        <v>0</v>
      </c>
    </row>
    <row r="17" spans="1:6" ht="19.5" customHeight="1" x14ac:dyDescent="0.25">
      <c r="A17" s="174" t="s">
        <v>22</v>
      </c>
      <c r="B17" s="178">
        <v>0</v>
      </c>
      <c r="C17" s="178">
        <v>0</v>
      </c>
      <c r="D17" s="178">
        <v>0</v>
      </c>
      <c r="E17" s="175">
        <f t="shared" si="0"/>
        <v>0</v>
      </c>
      <c r="F17" s="175">
        <f t="shared" si="1"/>
        <v>0</v>
      </c>
    </row>
    <row r="18" spans="1:6" ht="19.5" customHeight="1" x14ac:dyDescent="0.25">
      <c r="A18" s="171" t="s">
        <v>26</v>
      </c>
      <c r="B18" s="172">
        <f>SUM(B19:B27)</f>
        <v>1023582177</v>
      </c>
      <c r="C18" s="172">
        <f>SUM(C19:C27)</f>
        <v>124559186</v>
      </c>
      <c r="D18" s="172">
        <f>SUM(D19:D27)+0.3</f>
        <v>85822666.200000003</v>
      </c>
      <c r="E18" s="172">
        <f>SUM(E19:E27)</f>
        <v>1062318697.1</v>
      </c>
      <c r="F18" s="172">
        <f>SUM(F19:F27)-0.5</f>
        <v>38736519.599999994</v>
      </c>
    </row>
    <row r="19" spans="1:6" ht="19.5" customHeight="1" x14ac:dyDescent="0.25">
      <c r="A19" s="174" t="s">
        <v>28</v>
      </c>
      <c r="B19" s="178">
        <v>0</v>
      </c>
      <c r="C19" s="178">
        <v>0</v>
      </c>
      <c r="D19" s="178">
        <v>0</v>
      </c>
      <c r="E19" s="175">
        <f t="shared" si="0"/>
        <v>0</v>
      </c>
      <c r="F19" s="175">
        <f t="shared" ref="F19:F27" si="2">+E19-B19</f>
        <v>0</v>
      </c>
    </row>
    <row r="20" spans="1:6" ht="19.5" customHeight="1" x14ac:dyDescent="0.25">
      <c r="A20" s="174" t="s">
        <v>30</v>
      </c>
      <c r="B20" s="178">
        <v>0</v>
      </c>
      <c r="C20" s="178">
        <v>0</v>
      </c>
      <c r="D20" s="178">
        <v>0</v>
      </c>
      <c r="E20" s="175">
        <f t="shared" si="0"/>
        <v>0</v>
      </c>
      <c r="F20" s="175">
        <f t="shared" si="2"/>
        <v>0</v>
      </c>
    </row>
    <row r="21" spans="1:6" ht="19.5" customHeight="1" x14ac:dyDescent="0.25">
      <c r="A21" s="174" t="s">
        <v>32</v>
      </c>
      <c r="B21" s="176">
        <v>930918780</v>
      </c>
      <c r="C21" s="176">
        <v>47181772.5</v>
      </c>
      <c r="D21" s="178">
        <v>0</v>
      </c>
      <c r="E21" s="176">
        <f t="shared" si="0"/>
        <v>978100552.5</v>
      </c>
      <c r="F21" s="176">
        <f t="shared" si="2"/>
        <v>47181772.5</v>
      </c>
    </row>
    <row r="22" spans="1:6" ht="19.5" customHeight="1" x14ac:dyDescent="0.25">
      <c r="A22" s="174" t="s">
        <v>34</v>
      </c>
      <c r="B22" s="176">
        <v>137296056</v>
      </c>
      <c r="C22" s="176">
        <v>2433606.5</v>
      </c>
      <c r="D22" s="176">
        <v>565397.5</v>
      </c>
      <c r="E22" s="176">
        <f t="shared" si="0"/>
        <v>139164265</v>
      </c>
      <c r="F22" s="176">
        <f t="shared" si="2"/>
        <v>1868209</v>
      </c>
    </row>
    <row r="23" spans="1:6" ht="19.5" customHeight="1" x14ac:dyDescent="0.25">
      <c r="A23" s="174" t="s">
        <v>36</v>
      </c>
      <c r="B23" s="176">
        <v>6595046</v>
      </c>
      <c r="C23" s="178">
        <v>396720</v>
      </c>
      <c r="D23" s="178">
        <v>0</v>
      </c>
      <c r="E23" s="176">
        <f t="shared" si="0"/>
        <v>6991766</v>
      </c>
      <c r="F23" s="176">
        <f t="shared" si="2"/>
        <v>396720</v>
      </c>
    </row>
    <row r="24" spans="1:6" ht="19.5" customHeight="1" x14ac:dyDescent="0.25">
      <c r="A24" s="174" t="s">
        <v>38</v>
      </c>
      <c r="B24" s="176">
        <v>-51227705</v>
      </c>
      <c r="C24" s="176">
        <v>74547087</v>
      </c>
      <c r="D24" s="179">
        <v>85257268.400000006</v>
      </c>
      <c r="E24" s="176">
        <f t="shared" si="0"/>
        <v>-61937886.400000006</v>
      </c>
      <c r="F24" s="176">
        <f t="shared" si="2"/>
        <v>-10710181.400000006</v>
      </c>
    </row>
    <row r="25" spans="1:6" ht="19.5" customHeight="1" x14ac:dyDescent="0.25">
      <c r="A25" s="174" t="s">
        <v>40</v>
      </c>
      <c r="B25" s="178">
        <v>0</v>
      </c>
      <c r="C25" s="178">
        <v>0</v>
      </c>
      <c r="D25" s="178">
        <v>0</v>
      </c>
      <c r="E25" s="175">
        <f t="shared" si="0"/>
        <v>0</v>
      </c>
      <c r="F25" s="175">
        <f t="shared" si="2"/>
        <v>0</v>
      </c>
    </row>
    <row r="26" spans="1:6" ht="19.5" customHeight="1" x14ac:dyDescent="0.25">
      <c r="A26" s="174" t="s">
        <v>42</v>
      </c>
      <c r="B26" s="178">
        <v>0</v>
      </c>
      <c r="C26" s="178">
        <v>0</v>
      </c>
      <c r="D26" s="178">
        <v>0</v>
      </c>
      <c r="E26" s="175">
        <f t="shared" si="0"/>
        <v>0</v>
      </c>
      <c r="F26" s="175">
        <f t="shared" si="2"/>
        <v>0</v>
      </c>
    </row>
    <row r="27" spans="1:6" ht="19.5" customHeight="1" x14ac:dyDescent="0.25">
      <c r="A27" s="174" t="s">
        <v>44</v>
      </c>
      <c r="B27" s="178">
        <v>0</v>
      </c>
      <c r="C27" s="178">
        <v>0</v>
      </c>
      <c r="D27" s="178">
        <v>0</v>
      </c>
      <c r="E27" s="175">
        <f t="shared" si="0"/>
        <v>0</v>
      </c>
      <c r="F27" s="175">
        <f t="shared" si="2"/>
        <v>0</v>
      </c>
    </row>
    <row r="28" spans="1:6" ht="9" customHeight="1" x14ac:dyDescent="0.25">
      <c r="A28" s="160"/>
    </row>
    <row r="29" spans="1:6" ht="6" customHeight="1" x14ac:dyDescent="0.25">
      <c r="A29" s="160"/>
    </row>
    <row r="30" spans="1:6" x14ac:dyDescent="0.25">
      <c r="A30" s="160"/>
      <c r="B30" s="180"/>
      <c r="C30" s="180"/>
    </row>
    <row r="31" spans="1:6" s="162" customFormat="1" ht="36.75" customHeight="1" x14ac:dyDescent="0.25">
      <c r="A31" s="181" t="s">
        <v>64</v>
      </c>
      <c r="B31" s="233" t="s">
        <v>65</v>
      </c>
      <c r="C31" s="233"/>
      <c r="D31" s="290" t="s">
        <v>66</v>
      </c>
      <c r="E31" s="290"/>
      <c r="F31" s="290"/>
    </row>
    <row r="32" spans="1:6" s="162" customFormat="1" ht="15" customHeight="1" x14ac:dyDescent="0.25">
      <c r="A32" s="182" t="s">
        <v>67</v>
      </c>
      <c r="B32" s="236" t="s">
        <v>68</v>
      </c>
      <c r="C32" s="236"/>
      <c r="D32" s="183"/>
      <c r="E32" s="183"/>
      <c r="F32" s="183"/>
    </row>
    <row r="43" spans="4:4" x14ac:dyDescent="0.25">
      <c r="D43" s="167"/>
    </row>
  </sheetData>
  <mergeCells count="11">
    <mergeCell ref="A7:A8"/>
    <mergeCell ref="F7:F8"/>
    <mergeCell ref="B31:C31"/>
    <mergeCell ref="D31:F31"/>
    <mergeCell ref="B32:C32"/>
    <mergeCell ref="A1:A5"/>
    <mergeCell ref="B1:F1"/>
    <mergeCell ref="B2:F2"/>
    <mergeCell ref="B3:F3"/>
    <mergeCell ref="B4:F4"/>
    <mergeCell ref="B5:F5"/>
  </mergeCells>
  <pageMargins left="0.51181102362204722" right="0.51181102362204722" top="0.74803149606299213" bottom="0.55118110236220474" header="0.31496062992125984" footer="0.31496062992125984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E53"/>
  <sheetViews>
    <sheetView zoomScaleNormal="100" workbookViewId="0">
      <selection activeCell="A32" sqref="A32"/>
    </sheetView>
  </sheetViews>
  <sheetFormatPr baseColWidth="10" defaultRowHeight="15" x14ac:dyDescent="0.25"/>
  <cols>
    <col min="1" max="1" width="34.5703125" style="123" customWidth="1"/>
    <col min="2" max="2" width="24" style="123" customWidth="1"/>
    <col min="3" max="3" width="21.7109375" style="123" customWidth="1"/>
    <col min="4" max="4" width="23.140625" style="123" customWidth="1"/>
    <col min="5" max="5" width="25.42578125" style="123" customWidth="1"/>
    <col min="6" max="16384" width="11.42578125" style="123"/>
  </cols>
  <sheetData>
    <row r="1" spans="1:5" ht="15.75" x14ac:dyDescent="0.25">
      <c r="A1" s="283"/>
      <c r="B1" s="285" t="s">
        <v>0</v>
      </c>
      <c r="C1" s="285"/>
      <c r="D1" s="285"/>
      <c r="E1" s="285"/>
    </row>
    <row r="2" spans="1:5" ht="15.75" x14ac:dyDescent="0.25">
      <c r="A2" s="283"/>
      <c r="B2" s="285" t="s">
        <v>1</v>
      </c>
      <c r="C2" s="285"/>
      <c r="D2" s="285"/>
      <c r="E2" s="285"/>
    </row>
    <row r="3" spans="1:5" ht="15.75" x14ac:dyDescent="0.25">
      <c r="A3" s="283"/>
      <c r="B3" s="286" t="s">
        <v>151</v>
      </c>
      <c r="C3" s="286"/>
      <c r="D3" s="286"/>
      <c r="E3" s="286"/>
    </row>
    <row r="4" spans="1:5" ht="14.25" customHeight="1" x14ac:dyDescent="0.25">
      <c r="A4" s="283"/>
      <c r="B4" s="285" t="str">
        <f>[1]EVHP.!B4</f>
        <v xml:space="preserve">Del 01 de Enero al 31 de Diciembre de 2022 </v>
      </c>
      <c r="C4" s="285"/>
      <c r="D4" s="285"/>
      <c r="E4" s="285"/>
    </row>
    <row r="5" spans="1:5" ht="10.5" customHeight="1" x14ac:dyDescent="0.25">
      <c r="A5" s="284"/>
      <c r="B5" s="287" t="s">
        <v>4</v>
      </c>
      <c r="C5" s="287"/>
      <c r="D5" s="287"/>
      <c r="E5" s="287"/>
    </row>
    <row r="6" spans="1:5" ht="7.5" customHeight="1" x14ac:dyDescent="0.25">
      <c r="A6" s="124"/>
    </row>
    <row r="7" spans="1:5" ht="30" customHeight="1" x14ac:dyDescent="0.25">
      <c r="A7" s="184" t="s">
        <v>152</v>
      </c>
      <c r="B7" s="184" t="s">
        <v>153</v>
      </c>
      <c r="C7" s="184" t="s">
        <v>154</v>
      </c>
      <c r="D7" s="184" t="s">
        <v>155</v>
      </c>
      <c r="E7" s="184" t="s">
        <v>156</v>
      </c>
    </row>
    <row r="8" spans="1:5" ht="18.75" customHeight="1" x14ac:dyDescent="0.25">
      <c r="A8" s="185" t="s">
        <v>157</v>
      </c>
      <c r="B8" s="186"/>
      <c r="C8" s="186"/>
      <c r="D8" s="186"/>
      <c r="E8" s="186"/>
    </row>
    <row r="9" spans="1:5" ht="18.75" customHeight="1" x14ac:dyDescent="0.25">
      <c r="A9" s="182" t="s">
        <v>158</v>
      </c>
      <c r="B9" s="187"/>
      <c r="C9" s="187"/>
      <c r="D9" s="187"/>
      <c r="E9" s="187"/>
    </row>
    <row r="10" spans="1:5" ht="18.75" customHeight="1" x14ac:dyDescent="0.25">
      <c r="A10" s="188" t="s">
        <v>159</v>
      </c>
      <c r="B10" s="187"/>
      <c r="C10" s="187"/>
      <c r="D10" s="189">
        <v>0</v>
      </c>
      <c r="E10" s="189">
        <v>0</v>
      </c>
    </row>
    <row r="11" spans="1:5" ht="19.5" customHeight="1" x14ac:dyDescent="0.25">
      <c r="A11" s="190" t="s">
        <v>160</v>
      </c>
      <c r="B11" s="187"/>
      <c r="C11" s="187"/>
      <c r="D11" s="191">
        <v>0</v>
      </c>
      <c r="E11" s="191">
        <v>0</v>
      </c>
    </row>
    <row r="12" spans="1:5" ht="19.5" customHeight="1" x14ac:dyDescent="0.25">
      <c r="A12" s="190" t="s">
        <v>161</v>
      </c>
      <c r="B12" s="187"/>
      <c r="C12" s="187"/>
      <c r="D12" s="191">
        <v>0</v>
      </c>
      <c r="E12" s="191">
        <v>0</v>
      </c>
    </row>
    <row r="13" spans="1:5" ht="19.5" customHeight="1" x14ac:dyDescent="0.25">
      <c r="A13" s="190" t="s">
        <v>162</v>
      </c>
      <c r="B13" s="187"/>
      <c r="C13" s="187"/>
      <c r="D13" s="191">
        <v>0</v>
      </c>
      <c r="E13" s="191">
        <v>0</v>
      </c>
    </row>
    <row r="14" spans="1:5" ht="18.75" customHeight="1" x14ac:dyDescent="0.25">
      <c r="A14" s="188" t="s">
        <v>163</v>
      </c>
      <c r="B14" s="187"/>
      <c r="C14" s="187"/>
      <c r="D14" s="189">
        <v>0</v>
      </c>
      <c r="E14" s="189">
        <v>0</v>
      </c>
    </row>
    <row r="15" spans="1:5" ht="19.5" customHeight="1" x14ac:dyDescent="0.25">
      <c r="A15" s="190" t="s">
        <v>164</v>
      </c>
      <c r="B15" s="187"/>
      <c r="C15" s="187"/>
      <c r="D15" s="191">
        <v>0</v>
      </c>
      <c r="E15" s="191">
        <v>0</v>
      </c>
    </row>
    <row r="16" spans="1:5" ht="19.5" customHeight="1" x14ac:dyDescent="0.25">
      <c r="A16" s="190" t="s">
        <v>165</v>
      </c>
      <c r="B16" s="187"/>
      <c r="C16" s="187"/>
      <c r="D16" s="191">
        <v>0</v>
      </c>
      <c r="E16" s="191">
        <v>0</v>
      </c>
    </row>
    <row r="17" spans="1:5" ht="19.5" customHeight="1" x14ac:dyDescent="0.25">
      <c r="A17" s="190" t="s">
        <v>161</v>
      </c>
      <c r="B17" s="187"/>
      <c r="C17" s="187"/>
      <c r="D17" s="191">
        <v>0</v>
      </c>
      <c r="E17" s="191">
        <v>0</v>
      </c>
    </row>
    <row r="18" spans="1:5" ht="19.5" customHeight="1" x14ac:dyDescent="0.25">
      <c r="A18" s="190" t="s">
        <v>162</v>
      </c>
      <c r="B18" s="187"/>
      <c r="C18" s="187"/>
      <c r="D18" s="191">
        <v>0</v>
      </c>
      <c r="E18" s="191">
        <v>0</v>
      </c>
    </row>
    <row r="19" spans="1:5" ht="18.75" customHeight="1" x14ac:dyDescent="0.25">
      <c r="A19" s="192" t="s">
        <v>166</v>
      </c>
      <c r="B19" s="193"/>
      <c r="C19" s="193"/>
      <c r="D19" s="194">
        <v>0</v>
      </c>
      <c r="E19" s="195">
        <v>0</v>
      </c>
    </row>
    <row r="20" spans="1:5" ht="18.75" customHeight="1" x14ac:dyDescent="0.25">
      <c r="A20" s="182" t="s">
        <v>167</v>
      </c>
      <c r="B20" s="187"/>
      <c r="C20" s="187"/>
      <c r="D20" s="187"/>
      <c r="E20" s="187"/>
    </row>
    <row r="21" spans="1:5" ht="12.75" customHeight="1" x14ac:dyDescent="0.25">
      <c r="A21" s="188" t="s">
        <v>159</v>
      </c>
      <c r="B21" s="187"/>
      <c r="C21" s="187"/>
      <c r="D21" s="189">
        <v>0</v>
      </c>
      <c r="E21" s="189">
        <v>0</v>
      </c>
    </row>
    <row r="22" spans="1:5" ht="19.5" customHeight="1" x14ac:dyDescent="0.25">
      <c r="A22" s="190" t="s">
        <v>160</v>
      </c>
      <c r="B22" s="187"/>
      <c r="C22" s="187"/>
      <c r="D22" s="191">
        <v>0</v>
      </c>
      <c r="E22" s="191">
        <v>0</v>
      </c>
    </row>
    <row r="23" spans="1:5" ht="19.5" customHeight="1" x14ac:dyDescent="0.25">
      <c r="A23" s="190" t="s">
        <v>161</v>
      </c>
      <c r="B23" s="187"/>
      <c r="C23" s="187"/>
      <c r="D23" s="191">
        <v>0</v>
      </c>
      <c r="E23" s="191">
        <v>0</v>
      </c>
    </row>
    <row r="24" spans="1:5" ht="19.5" customHeight="1" x14ac:dyDescent="0.25">
      <c r="A24" s="190" t="s">
        <v>162</v>
      </c>
      <c r="B24" s="187"/>
      <c r="C24" s="187"/>
      <c r="D24" s="191">
        <v>0</v>
      </c>
      <c r="E24" s="191">
        <v>0</v>
      </c>
    </row>
    <row r="25" spans="1:5" ht="19.5" customHeight="1" x14ac:dyDescent="0.25">
      <c r="A25" s="188" t="s">
        <v>163</v>
      </c>
      <c r="B25" s="187"/>
      <c r="C25" s="187"/>
      <c r="D25" s="189">
        <v>0</v>
      </c>
      <c r="E25" s="189">
        <v>0</v>
      </c>
    </row>
    <row r="26" spans="1:5" ht="19.5" customHeight="1" x14ac:dyDescent="0.25">
      <c r="A26" s="190" t="s">
        <v>164</v>
      </c>
      <c r="B26" s="187"/>
      <c r="C26" s="187"/>
      <c r="D26" s="191">
        <v>0</v>
      </c>
      <c r="E26" s="191">
        <v>0</v>
      </c>
    </row>
    <row r="27" spans="1:5" ht="19.5" customHeight="1" x14ac:dyDescent="0.25">
      <c r="A27" s="190" t="s">
        <v>165</v>
      </c>
      <c r="B27" s="187"/>
      <c r="C27" s="187"/>
      <c r="D27" s="191">
        <v>0</v>
      </c>
      <c r="E27" s="191">
        <v>0</v>
      </c>
    </row>
    <row r="28" spans="1:5" ht="19.5" customHeight="1" x14ac:dyDescent="0.25">
      <c r="A28" s="190" t="s">
        <v>161</v>
      </c>
      <c r="B28" s="187"/>
      <c r="C28" s="187"/>
      <c r="D28" s="191">
        <v>0</v>
      </c>
      <c r="E28" s="191">
        <v>0</v>
      </c>
    </row>
    <row r="29" spans="1:5" ht="19.5" customHeight="1" x14ac:dyDescent="0.25">
      <c r="A29" s="190" t="s">
        <v>162</v>
      </c>
      <c r="B29" s="187"/>
      <c r="C29" s="187"/>
      <c r="D29" s="191">
        <v>0</v>
      </c>
      <c r="E29" s="191">
        <v>0</v>
      </c>
    </row>
    <row r="30" spans="1:5" x14ac:dyDescent="0.25">
      <c r="A30" s="192" t="s">
        <v>168</v>
      </c>
      <c r="B30" s="193"/>
      <c r="C30" s="193"/>
      <c r="D30" s="196">
        <v>0</v>
      </c>
      <c r="E30" s="196">
        <v>0</v>
      </c>
    </row>
    <row r="31" spans="1:5" ht="6.75" customHeight="1" x14ac:dyDescent="0.25">
      <c r="A31" s="187"/>
      <c r="B31" s="187"/>
      <c r="C31" s="187"/>
      <c r="D31" s="187"/>
      <c r="E31" s="187"/>
    </row>
    <row r="32" spans="1:5" ht="19.5" customHeight="1" x14ac:dyDescent="0.25">
      <c r="A32" s="197" t="s">
        <v>169</v>
      </c>
      <c r="B32" s="198"/>
      <c r="C32" s="198"/>
      <c r="D32" s="199">
        <v>11061567</v>
      </c>
      <c r="E32" s="200">
        <v>15646386.419999996</v>
      </c>
    </row>
    <row r="33" spans="1:5" ht="15.75" x14ac:dyDescent="0.25">
      <c r="A33" s="201" t="s">
        <v>170</v>
      </c>
      <c r="B33" s="202"/>
      <c r="C33" s="202"/>
      <c r="D33" s="203">
        <f>SUM(D32)</f>
        <v>11061567</v>
      </c>
      <c r="E33" s="204">
        <f>SUM(E32)</f>
        <v>15646386.419999996</v>
      </c>
    </row>
    <row r="34" spans="1:5" x14ac:dyDescent="0.25">
      <c r="A34" s="160"/>
    </row>
    <row r="35" spans="1:5" ht="9" customHeight="1" x14ac:dyDescent="0.25">
      <c r="A35" s="160"/>
    </row>
    <row r="36" spans="1:5" x14ac:dyDescent="0.25">
      <c r="A36" s="205"/>
      <c r="B36" s="180"/>
      <c r="C36" s="180"/>
    </row>
    <row r="37" spans="1:5" s="207" customFormat="1" ht="44.25" customHeight="1" x14ac:dyDescent="0.25">
      <c r="A37" s="206" t="s">
        <v>64</v>
      </c>
      <c r="B37" s="291" t="s">
        <v>65</v>
      </c>
      <c r="C37" s="291"/>
      <c r="D37" s="290" t="s">
        <v>66</v>
      </c>
      <c r="E37" s="290"/>
    </row>
    <row r="38" spans="1:5" s="207" customFormat="1" ht="13.5" customHeight="1" x14ac:dyDescent="0.25">
      <c r="A38" s="182" t="s">
        <v>67</v>
      </c>
      <c r="B38" s="292" t="s">
        <v>68</v>
      </c>
      <c r="C38" s="292"/>
      <c r="D38" s="208"/>
      <c r="E38" s="208"/>
    </row>
    <row r="39" spans="1:5" x14ac:dyDescent="0.25">
      <c r="A39" s="209"/>
      <c r="B39" s="209"/>
      <c r="C39" s="209"/>
    </row>
    <row r="53" spans="4:4" x14ac:dyDescent="0.25">
      <c r="D53" s="167"/>
    </row>
  </sheetData>
  <mergeCells count="9">
    <mergeCell ref="B37:C37"/>
    <mergeCell ref="D37:E37"/>
    <mergeCell ref="B38:C38"/>
    <mergeCell ref="A1:A5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workbookViewId="0">
      <selection sqref="A1:A7"/>
    </sheetView>
  </sheetViews>
  <sheetFormatPr baseColWidth="10" defaultRowHeight="15" x14ac:dyDescent="0.25"/>
  <cols>
    <col min="1" max="1" width="45.7109375" bestFit="1" customWidth="1"/>
    <col min="2" max="2" width="26" bestFit="1" customWidth="1"/>
    <col min="3" max="3" width="41.7109375" customWidth="1"/>
    <col min="4" max="4" width="16" customWidth="1"/>
    <col min="5" max="5" width="16.140625" customWidth="1"/>
    <col min="6" max="6" width="16" customWidth="1"/>
    <col min="7" max="7" width="10.7109375" customWidth="1"/>
  </cols>
  <sheetData>
    <row r="1" spans="1:7" ht="15" customHeight="1" x14ac:dyDescent="0.25">
      <c r="A1" s="301"/>
      <c r="B1" s="303" t="s">
        <v>0</v>
      </c>
      <c r="C1" s="303"/>
      <c r="D1" s="303"/>
      <c r="E1" s="303"/>
      <c r="F1" s="303"/>
      <c r="G1" s="303"/>
    </row>
    <row r="2" spans="1:7" ht="15" customHeight="1" x14ac:dyDescent="0.25">
      <c r="A2" s="301"/>
      <c r="B2" s="304"/>
      <c r="C2" s="304"/>
      <c r="D2" s="304"/>
      <c r="E2" s="304"/>
      <c r="F2" s="304"/>
      <c r="G2" s="304"/>
    </row>
    <row r="3" spans="1:7" ht="15" customHeight="1" x14ac:dyDescent="0.25">
      <c r="A3" s="301"/>
      <c r="B3" s="303" t="s">
        <v>1</v>
      </c>
      <c r="C3" s="303"/>
      <c r="D3" s="303"/>
      <c r="E3" s="303"/>
      <c r="F3" s="303"/>
      <c r="G3" s="303"/>
    </row>
    <row r="4" spans="1:7" ht="15" customHeight="1" x14ac:dyDescent="0.25">
      <c r="A4" s="301"/>
      <c r="B4" s="303" t="s">
        <v>171</v>
      </c>
      <c r="C4" s="303"/>
      <c r="D4" s="303"/>
      <c r="E4" s="303"/>
      <c r="F4" s="303"/>
      <c r="G4" s="303"/>
    </row>
    <row r="5" spans="1:7" ht="15" customHeight="1" x14ac:dyDescent="0.25">
      <c r="A5" s="301"/>
      <c r="B5" s="303" t="s">
        <v>172</v>
      </c>
      <c r="C5" s="303"/>
      <c r="D5" s="303"/>
      <c r="E5" s="303"/>
      <c r="F5" s="303"/>
      <c r="G5" s="303"/>
    </row>
    <row r="6" spans="1:7" ht="15" customHeight="1" x14ac:dyDescent="0.25">
      <c r="A6" s="301"/>
      <c r="B6" s="303" t="s">
        <v>70</v>
      </c>
      <c r="C6" s="303"/>
      <c r="D6" s="303"/>
      <c r="E6" s="303"/>
      <c r="F6" s="303"/>
      <c r="G6" s="303"/>
    </row>
    <row r="7" spans="1:7" ht="15" customHeight="1" x14ac:dyDescent="0.25">
      <c r="A7" s="302"/>
      <c r="B7" s="305" t="s">
        <v>126</v>
      </c>
      <c r="C7" s="305"/>
      <c r="D7" s="305"/>
      <c r="E7" s="305"/>
      <c r="F7" s="305"/>
      <c r="G7" s="305"/>
    </row>
    <row r="8" spans="1:7" x14ac:dyDescent="0.25">
      <c r="A8" s="210"/>
    </row>
    <row r="9" spans="1:7" x14ac:dyDescent="0.25">
      <c r="A9" s="210"/>
    </row>
    <row r="10" spans="1:7" x14ac:dyDescent="0.25">
      <c r="A10" s="210"/>
    </row>
    <row r="11" spans="1:7" x14ac:dyDescent="0.25">
      <c r="A11" s="210"/>
    </row>
    <row r="12" spans="1:7" ht="15.6" customHeight="1" x14ac:dyDescent="0.25">
      <c r="A12" s="293" t="s">
        <v>5</v>
      </c>
      <c r="B12" s="296" t="s">
        <v>173</v>
      </c>
      <c r="C12" s="297"/>
      <c r="D12" s="297"/>
      <c r="E12" s="297"/>
      <c r="F12" s="298"/>
      <c r="G12" s="293" t="s">
        <v>174</v>
      </c>
    </row>
    <row r="13" spans="1:7" ht="15.6" customHeight="1" x14ac:dyDescent="0.25">
      <c r="A13" s="294"/>
      <c r="B13" s="211" t="s">
        <v>175</v>
      </c>
      <c r="C13" s="211" t="s">
        <v>176</v>
      </c>
      <c r="D13" s="211" t="s">
        <v>177</v>
      </c>
      <c r="E13" s="211" t="s">
        <v>178</v>
      </c>
      <c r="F13" s="211" t="s">
        <v>179</v>
      </c>
      <c r="G13" s="295"/>
    </row>
    <row r="14" spans="1:7" ht="15.6" customHeight="1" x14ac:dyDescent="0.25">
      <c r="A14" s="295"/>
      <c r="B14" s="211">
        <v>1</v>
      </c>
      <c r="C14" s="211">
        <v>2</v>
      </c>
      <c r="D14" s="211" t="s">
        <v>180</v>
      </c>
      <c r="E14" s="211">
        <v>4</v>
      </c>
      <c r="F14" s="211">
        <v>5</v>
      </c>
      <c r="G14" s="211" t="s">
        <v>181</v>
      </c>
    </row>
    <row r="15" spans="1:7" ht="24.2" customHeight="1" x14ac:dyDescent="0.25">
      <c r="A15" s="212" t="s">
        <v>131</v>
      </c>
      <c r="B15" s="213">
        <v>296761689</v>
      </c>
      <c r="C15" s="213">
        <v>-15329841</v>
      </c>
      <c r="D15" s="213">
        <v>281431848</v>
      </c>
      <c r="E15" s="213">
        <v>280688108</v>
      </c>
      <c r="F15" s="213">
        <v>280688108</v>
      </c>
      <c r="G15" s="214">
        <v>743740</v>
      </c>
    </row>
    <row r="16" spans="1:7" ht="24.2" customHeight="1" x14ac:dyDescent="0.25">
      <c r="A16" s="215" t="s">
        <v>182</v>
      </c>
      <c r="B16" s="216">
        <v>139001149</v>
      </c>
      <c r="C16" s="216">
        <v>6288836</v>
      </c>
      <c r="D16" s="216">
        <v>145289985</v>
      </c>
      <c r="E16" s="216">
        <v>145289985</v>
      </c>
      <c r="F16" s="216">
        <v>145289985</v>
      </c>
      <c r="G16" s="217">
        <v>0</v>
      </c>
    </row>
    <row r="17" spans="1:7" ht="24.2" customHeight="1" x14ac:dyDescent="0.25">
      <c r="A17" s="215" t="s">
        <v>183</v>
      </c>
      <c r="B17" s="216">
        <v>5912436</v>
      </c>
      <c r="C17" s="216">
        <v>-1576314</v>
      </c>
      <c r="D17" s="216">
        <v>4336122</v>
      </c>
      <c r="E17" s="216">
        <v>4336122</v>
      </c>
      <c r="F17" s="216">
        <v>4336122</v>
      </c>
      <c r="G17" s="217">
        <v>0</v>
      </c>
    </row>
    <row r="18" spans="1:7" ht="24.2" customHeight="1" x14ac:dyDescent="0.25">
      <c r="A18" s="215" t="s">
        <v>184</v>
      </c>
      <c r="B18" s="216">
        <v>48268243</v>
      </c>
      <c r="C18" s="216">
        <v>-855080</v>
      </c>
      <c r="D18" s="216">
        <v>47413163</v>
      </c>
      <c r="E18" s="216">
        <v>47413163</v>
      </c>
      <c r="F18" s="216">
        <v>47413163</v>
      </c>
      <c r="G18" s="217">
        <v>0</v>
      </c>
    </row>
    <row r="19" spans="1:7" ht="24.2" customHeight="1" x14ac:dyDescent="0.25">
      <c r="A19" s="215" t="s">
        <v>185</v>
      </c>
      <c r="B19" s="216">
        <v>36308698</v>
      </c>
      <c r="C19" s="216">
        <v>-6609625</v>
      </c>
      <c r="D19" s="216">
        <v>29699073</v>
      </c>
      <c r="E19" s="216">
        <v>28955333</v>
      </c>
      <c r="F19" s="216">
        <v>28955333</v>
      </c>
      <c r="G19" s="218">
        <v>743740</v>
      </c>
    </row>
    <row r="20" spans="1:7" ht="24.2" customHeight="1" x14ac:dyDescent="0.25">
      <c r="A20" s="215" t="s">
        <v>186</v>
      </c>
      <c r="B20" s="216">
        <v>51250551</v>
      </c>
      <c r="C20" s="216">
        <v>-2928446</v>
      </c>
      <c r="D20" s="216">
        <v>48322105</v>
      </c>
      <c r="E20" s="216">
        <v>48322105</v>
      </c>
      <c r="F20" s="216">
        <v>48322105</v>
      </c>
      <c r="G20" s="217">
        <v>0</v>
      </c>
    </row>
    <row r="21" spans="1:7" ht="24.2" customHeight="1" x14ac:dyDescent="0.25">
      <c r="A21" s="215" t="s">
        <v>187</v>
      </c>
      <c r="B21" s="216">
        <v>6000000</v>
      </c>
      <c r="C21" s="216">
        <v>-6000000</v>
      </c>
      <c r="D21" s="219">
        <v>0</v>
      </c>
      <c r="E21" s="219">
        <v>0</v>
      </c>
      <c r="F21" s="219">
        <v>0</v>
      </c>
      <c r="G21" s="217">
        <v>0</v>
      </c>
    </row>
    <row r="22" spans="1:7" ht="24.2" customHeight="1" x14ac:dyDescent="0.25">
      <c r="A22" s="215" t="s">
        <v>188</v>
      </c>
      <c r="B22" s="216">
        <v>10020612</v>
      </c>
      <c r="C22" s="216">
        <v>-3649211</v>
      </c>
      <c r="D22" s="216">
        <v>6371401</v>
      </c>
      <c r="E22" s="216">
        <v>6371401</v>
      </c>
      <c r="F22" s="216">
        <v>6371401</v>
      </c>
      <c r="G22" s="217">
        <v>0</v>
      </c>
    </row>
    <row r="23" spans="1:7" ht="24.2" customHeight="1" x14ac:dyDescent="0.25">
      <c r="A23" s="212" t="s">
        <v>132</v>
      </c>
      <c r="B23" s="213">
        <v>4735200</v>
      </c>
      <c r="C23" s="213">
        <v>3540922</v>
      </c>
      <c r="D23" s="213">
        <v>8276122</v>
      </c>
      <c r="E23" s="213">
        <v>8271147</v>
      </c>
      <c r="F23" s="213">
        <v>8271147</v>
      </c>
      <c r="G23" s="214">
        <v>4975</v>
      </c>
    </row>
    <row r="24" spans="1:7" ht="24.2" customHeight="1" x14ac:dyDescent="0.25">
      <c r="A24" s="215" t="s">
        <v>189</v>
      </c>
      <c r="B24" s="216">
        <v>1100000</v>
      </c>
      <c r="C24" s="216">
        <v>1791573</v>
      </c>
      <c r="D24" s="216">
        <v>2891573</v>
      </c>
      <c r="E24" s="216">
        <v>2891573</v>
      </c>
      <c r="F24" s="216">
        <v>2891573</v>
      </c>
      <c r="G24" s="217">
        <v>0</v>
      </c>
    </row>
    <row r="25" spans="1:7" ht="24.2" customHeight="1" x14ac:dyDescent="0.25">
      <c r="A25" s="215" t="s">
        <v>190</v>
      </c>
      <c r="B25" s="216">
        <v>300000</v>
      </c>
      <c r="C25" s="216">
        <v>-20955</v>
      </c>
      <c r="D25" s="216">
        <v>279045</v>
      </c>
      <c r="E25" s="216">
        <v>279045</v>
      </c>
      <c r="F25" s="216">
        <v>279045</v>
      </c>
      <c r="G25" s="217">
        <v>0</v>
      </c>
    </row>
    <row r="26" spans="1:7" ht="24.2" customHeight="1" x14ac:dyDescent="0.25">
      <c r="A26" s="215" t="s">
        <v>191</v>
      </c>
      <c r="B26" s="219">
        <v>0</v>
      </c>
      <c r="C26" s="219">
        <v>0</v>
      </c>
      <c r="D26" s="219">
        <v>0</v>
      </c>
      <c r="E26" s="219">
        <v>0</v>
      </c>
      <c r="F26" s="219">
        <v>0</v>
      </c>
      <c r="G26" s="217">
        <v>0</v>
      </c>
    </row>
    <row r="27" spans="1:7" ht="24.2" customHeight="1" x14ac:dyDescent="0.25">
      <c r="A27" s="215" t="s">
        <v>192</v>
      </c>
      <c r="B27" s="216">
        <v>600000</v>
      </c>
      <c r="C27" s="216">
        <v>1190325</v>
      </c>
      <c r="D27" s="216">
        <v>1790325</v>
      </c>
      <c r="E27" s="216">
        <v>1790325</v>
      </c>
      <c r="F27" s="216">
        <v>1790325</v>
      </c>
      <c r="G27" s="217">
        <v>0</v>
      </c>
    </row>
    <row r="28" spans="1:7" ht="24.2" customHeight="1" x14ac:dyDescent="0.25">
      <c r="A28" s="215" t="s">
        <v>193</v>
      </c>
      <c r="B28" s="216">
        <v>335200</v>
      </c>
      <c r="C28" s="216">
        <v>101156</v>
      </c>
      <c r="D28" s="216">
        <v>436356</v>
      </c>
      <c r="E28" s="216">
        <v>431937</v>
      </c>
      <c r="F28" s="216">
        <v>431937</v>
      </c>
      <c r="G28" s="218">
        <v>4419</v>
      </c>
    </row>
    <row r="29" spans="1:7" ht="24.2" customHeight="1" x14ac:dyDescent="0.25">
      <c r="A29" s="215" t="s">
        <v>194</v>
      </c>
      <c r="B29" s="216">
        <v>700000</v>
      </c>
      <c r="C29" s="216">
        <v>-225566</v>
      </c>
      <c r="D29" s="216">
        <v>474434</v>
      </c>
      <c r="E29" s="216">
        <v>474434</v>
      </c>
      <c r="F29" s="216">
        <v>474434</v>
      </c>
      <c r="G29" s="217">
        <v>0</v>
      </c>
    </row>
    <row r="30" spans="1:7" ht="24.2" customHeight="1" x14ac:dyDescent="0.25">
      <c r="A30" s="215" t="s">
        <v>195</v>
      </c>
      <c r="B30" s="216">
        <v>700000</v>
      </c>
      <c r="C30" s="216">
        <v>50906</v>
      </c>
      <c r="D30" s="216">
        <v>750906</v>
      </c>
      <c r="E30" s="216">
        <v>750349</v>
      </c>
      <c r="F30" s="216">
        <v>750349</v>
      </c>
      <c r="G30" s="217">
        <v>557</v>
      </c>
    </row>
    <row r="31" spans="1:7" ht="24.2" customHeight="1" x14ac:dyDescent="0.25">
      <c r="A31" s="215" t="s">
        <v>196</v>
      </c>
      <c r="B31" s="219">
        <v>0</v>
      </c>
      <c r="C31" s="219">
        <v>0</v>
      </c>
      <c r="D31" s="219">
        <v>0</v>
      </c>
      <c r="E31" s="219">
        <v>0</v>
      </c>
      <c r="F31" s="219">
        <v>0</v>
      </c>
      <c r="G31" s="217">
        <v>0</v>
      </c>
    </row>
    <row r="32" spans="1:7" ht="24.2" customHeight="1" x14ac:dyDescent="0.25">
      <c r="A32" s="215" t="s">
        <v>197</v>
      </c>
      <c r="B32" s="216">
        <v>1000000</v>
      </c>
      <c r="C32" s="216">
        <v>653484</v>
      </c>
      <c r="D32" s="216">
        <v>1653484</v>
      </c>
      <c r="E32" s="216">
        <v>1653484</v>
      </c>
      <c r="F32" s="216">
        <v>1653484</v>
      </c>
      <c r="G32" s="217">
        <v>0</v>
      </c>
    </row>
    <row r="33" spans="1:7" ht="24.2" customHeight="1" x14ac:dyDescent="0.25">
      <c r="A33" s="212" t="s">
        <v>133</v>
      </c>
      <c r="B33" s="213">
        <v>53223558</v>
      </c>
      <c r="C33" s="213">
        <v>37386286</v>
      </c>
      <c r="D33" s="213">
        <v>90609844</v>
      </c>
      <c r="E33" s="213">
        <v>89018210</v>
      </c>
      <c r="F33" s="213">
        <v>89018210</v>
      </c>
      <c r="G33" s="214">
        <v>1591634</v>
      </c>
    </row>
    <row r="34" spans="1:7" ht="24.2" customHeight="1" x14ac:dyDescent="0.25">
      <c r="A34" s="215" t="s">
        <v>198</v>
      </c>
      <c r="B34" s="216">
        <v>5933000</v>
      </c>
      <c r="C34" s="216">
        <v>1396584</v>
      </c>
      <c r="D34" s="216">
        <v>7329584</v>
      </c>
      <c r="E34" s="216">
        <v>6820076</v>
      </c>
      <c r="F34" s="216">
        <v>6820076</v>
      </c>
      <c r="G34" s="218">
        <v>509508</v>
      </c>
    </row>
    <row r="35" spans="1:7" ht="24.2" customHeight="1" x14ac:dyDescent="0.25">
      <c r="A35" s="215" t="s">
        <v>199</v>
      </c>
      <c r="B35" s="216">
        <v>4753091</v>
      </c>
      <c r="C35" s="216">
        <v>-253792</v>
      </c>
      <c r="D35" s="216">
        <v>4499299</v>
      </c>
      <c r="E35" s="216">
        <v>4499299</v>
      </c>
      <c r="F35" s="216">
        <v>4499299</v>
      </c>
      <c r="G35" s="217">
        <v>0</v>
      </c>
    </row>
    <row r="36" spans="1:7" ht="24.2" customHeight="1" x14ac:dyDescent="0.25">
      <c r="A36" s="215" t="s">
        <v>200</v>
      </c>
      <c r="B36" s="216">
        <v>21263114</v>
      </c>
      <c r="C36" s="216">
        <v>24724040</v>
      </c>
      <c r="D36" s="216">
        <v>45987154</v>
      </c>
      <c r="E36" s="216">
        <v>44905470</v>
      </c>
      <c r="F36" s="216">
        <v>44905470</v>
      </c>
      <c r="G36" s="218">
        <v>1081683</v>
      </c>
    </row>
    <row r="37" spans="1:7" ht="24.2" customHeight="1" x14ac:dyDescent="0.25">
      <c r="A37" s="215" t="s">
        <v>201</v>
      </c>
      <c r="B37" s="216">
        <v>2000000</v>
      </c>
      <c r="C37" s="216">
        <v>-844620</v>
      </c>
      <c r="D37" s="216">
        <v>1155380</v>
      </c>
      <c r="E37" s="216">
        <v>1155380</v>
      </c>
      <c r="F37" s="216">
        <v>1155380</v>
      </c>
      <c r="G37" s="217">
        <v>0</v>
      </c>
    </row>
    <row r="38" spans="1:7" ht="24.2" customHeight="1" x14ac:dyDescent="0.25">
      <c r="A38" s="215" t="s">
        <v>202</v>
      </c>
      <c r="B38" s="216">
        <v>9474353</v>
      </c>
      <c r="C38" s="216">
        <v>9636791</v>
      </c>
      <c r="D38" s="216">
        <v>19111144</v>
      </c>
      <c r="E38" s="216">
        <v>19111144</v>
      </c>
      <c r="F38" s="216">
        <v>19111144</v>
      </c>
      <c r="G38" s="217">
        <v>0</v>
      </c>
    </row>
    <row r="39" spans="1:7" ht="24.2" customHeight="1" x14ac:dyDescent="0.25">
      <c r="A39" s="215" t="s">
        <v>203</v>
      </c>
      <c r="B39" s="216">
        <v>200000</v>
      </c>
      <c r="C39" s="216">
        <v>-112600</v>
      </c>
      <c r="D39" s="216">
        <v>87400</v>
      </c>
      <c r="E39" s="216">
        <v>87400</v>
      </c>
      <c r="F39" s="216">
        <v>87400</v>
      </c>
      <c r="G39" s="217">
        <v>0</v>
      </c>
    </row>
    <row r="40" spans="1:7" ht="24.2" customHeight="1" x14ac:dyDescent="0.25">
      <c r="A40" s="215" t="s">
        <v>204</v>
      </c>
      <c r="B40" s="216">
        <v>500000</v>
      </c>
      <c r="C40" s="216">
        <v>508713</v>
      </c>
      <c r="D40" s="216">
        <v>1008713</v>
      </c>
      <c r="E40" s="216">
        <v>1008270</v>
      </c>
      <c r="F40" s="216">
        <v>1008270</v>
      </c>
      <c r="G40" s="217">
        <v>442</v>
      </c>
    </row>
    <row r="41" spans="1:7" ht="24.2" customHeight="1" x14ac:dyDescent="0.25">
      <c r="A41" s="215" t="s">
        <v>205</v>
      </c>
      <c r="B41" s="216">
        <v>1700000</v>
      </c>
      <c r="C41" s="216">
        <v>1695941</v>
      </c>
      <c r="D41" s="216">
        <v>3395941</v>
      </c>
      <c r="E41" s="216">
        <v>3395941</v>
      </c>
      <c r="F41" s="216">
        <v>3395941</v>
      </c>
      <c r="G41" s="217">
        <v>0</v>
      </c>
    </row>
    <row r="42" spans="1:7" ht="24.2" customHeight="1" x14ac:dyDescent="0.25">
      <c r="A42" s="215" t="s">
        <v>206</v>
      </c>
      <c r="B42" s="216">
        <v>7400000</v>
      </c>
      <c r="C42" s="216">
        <v>635231</v>
      </c>
      <c r="D42" s="216">
        <v>8035231</v>
      </c>
      <c r="E42" s="216">
        <v>8035231</v>
      </c>
      <c r="F42" s="216">
        <v>8035231</v>
      </c>
      <c r="G42" s="217">
        <v>0</v>
      </c>
    </row>
    <row r="43" spans="1:7" ht="24.2" customHeight="1" x14ac:dyDescent="0.25">
      <c r="A43" s="212" t="s">
        <v>207</v>
      </c>
      <c r="B43" s="213">
        <v>37835888</v>
      </c>
      <c r="C43" s="213">
        <v>30002897</v>
      </c>
      <c r="D43" s="213">
        <v>67838785</v>
      </c>
      <c r="E43" s="213">
        <v>67603436</v>
      </c>
      <c r="F43" s="213">
        <v>67603436</v>
      </c>
      <c r="G43" s="214">
        <v>235349</v>
      </c>
    </row>
    <row r="44" spans="1:7" ht="24.2" customHeight="1" x14ac:dyDescent="0.25">
      <c r="A44" s="215" t="s">
        <v>208</v>
      </c>
      <c r="B44" s="219">
        <v>0</v>
      </c>
      <c r="C44" s="219">
        <v>0</v>
      </c>
      <c r="D44" s="219">
        <v>0</v>
      </c>
      <c r="E44" s="219">
        <v>0</v>
      </c>
      <c r="F44" s="219">
        <v>0</v>
      </c>
      <c r="G44" s="217">
        <v>0</v>
      </c>
    </row>
    <row r="45" spans="1:7" ht="24.2" customHeight="1" x14ac:dyDescent="0.25">
      <c r="A45" s="215" t="s">
        <v>209</v>
      </c>
      <c r="B45" s="219">
        <v>0</v>
      </c>
      <c r="C45" s="219">
        <v>0</v>
      </c>
      <c r="D45" s="219">
        <v>0</v>
      </c>
      <c r="E45" s="219">
        <v>0</v>
      </c>
      <c r="F45" s="219">
        <v>0</v>
      </c>
      <c r="G45" s="217">
        <v>0</v>
      </c>
    </row>
    <row r="46" spans="1:7" ht="24.2" customHeight="1" x14ac:dyDescent="0.25">
      <c r="A46" s="215" t="s">
        <v>210</v>
      </c>
      <c r="B46" s="219">
        <v>0</v>
      </c>
      <c r="C46" s="219">
        <v>0</v>
      </c>
      <c r="D46" s="219">
        <v>0</v>
      </c>
      <c r="E46" s="219">
        <v>0</v>
      </c>
      <c r="F46" s="219">
        <v>0</v>
      </c>
      <c r="G46" s="217">
        <v>0</v>
      </c>
    </row>
    <row r="47" spans="1:7" ht="24.2" customHeight="1" x14ac:dyDescent="0.25">
      <c r="A47" s="215" t="s">
        <v>211</v>
      </c>
      <c r="B47" s="216">
        <v>11418360</v>
      </c>
      <c r="C47" s="216">
        <v>9169467</v>
      </c>
      <c r="D47" s="216">
        <v>20587827</v>
      </c>
      <c r="E47" s="216">
        <v>20352478</v>
      </c>
      <c r="F47" s="216">
        <v>20352478</v>
      </c>
      <c r="G47" s="218">
        <v>235349</v>
      </c>
    </row>
    <row r="48" spans="1:7" ht="24.2" customHeight="1" x14ac:dyDescent="0.25">
      <c r="A48" s="215" t="s">
        <v>212</v>
      </c>
      <c r="B48" s="216">
        <v>26417528</v>
      </c>
      <c r="C48" s="216">
        <v>20833430</v>
      </c>
      <c r="D48" s="216">
        <v>47250958</v>
      </c>
      <c r="E48" s="216">
        <v>47250958</v>
      </c>
      <c r="F48" s="216">
        <v>47250958</v>
      </c>
      <c r="G48" s="217">
        <v>0</v>
      </c>
    </row>
    <row r="49" spans="1:7" ht="24.2" customHeight="1" x14ac:dyDescent="0.25">
      <c r="A49" s="215" t="s">
        <v>213</v>
      </c>
      <c r="B49" s="219">
        <v>0</v>
      </c>
      <c r="C49" s="219">
        <v>0</v>
      </c>
      <c r="D49" s="219">
        <v>0</v>
      </c>
      <c r="E49" s="219">
        <v>0</v>
      </c>
      <c r="F49" s="219">
        <v>0</v>
      </c>
      <c r="G49" s="217">
        <v>0</v>
      </c>
    </row>
    <row r="50" spans="1:7" ht="24.2" customHeight="1" x14ac:dyDescent="0.25">
      <c r="A50" s="215" t="s">
        <v>214</v>
      </c>
      <c r="B50" s="219">
        <v>0</v>
      </c>
      <c r="C50" s="219">
        <v>0</v>
      </c>
      <c r="D50" s="219">
        <v>0</v>
      </c>
      <c r="E50" s="219">
        <v>0</v>
      </c>
      <c r="F50" s="219">
        <v>0</v>
      </c>
      <c r="G50" s="217">
        <v>0</v>
      </c>
    </row>
    <row r="51" spans="1:7" ht="24.2" customHeight="1" x14ac:dyDescent="0.25">
      <c r="A51" s="215" t="s">
        <v>215</v>
      </c>
      <c r="B51" s="219">
        <v>0</v>
      </c>
      <c r="C51" s="219">
        <v>0</v>
      </c>
      <c r="D51" s="219">
        <v>0</v>
      </c>
      <c r="E51" s="219">
        <v>0</v>
      </c>
      <c r="F51" s="219">
        <v>0</v>
      </c>
      <c r="G51" s="217">
        <v>0</v>
      </c>
    </row>
    <row r="52" spans="1:7" ht="24.2" customHeight="1" x14ac:dyDescent="0.25">
      <c r="A52" s="215" t="s">
        <v>216</v>
      </c>
      <c r="B52" s="219">
        <v>0</v>
      </c>
      <c r="C52" s="219">
        <v>0</v>
      </c>
      <c r="D52" s="219">
        <v>0</v>
      </c>
      <c r="E52" s="219">
        <v>0</v>
      </c>
      <c r="F52" s="219">
        <v>0</v>
      </c>
      <c r="G52" s="217">
        <v>0</v>
      </c>
    </row>
    <row r="53" spans="1:7" ht="24.2" customHeight="1" x14ac:dyDescent="0.25">
      <c r="A53" s="212" t="s">
        <v>217</v>
      </c>
      <c r="B53" s="213">
        <v>9570000</v>
      </c>
      <c r="C53" s="213">
        <v>-6790191</v>
      </c>
      <c r="D53" s="213">
        <v>2779809</v>
      </c>
      <c r="E53" s="213">
        <v>2779809</v>
      </c>
      <c r="F53" s="213">
        <v>2779809</v>
      </c>
      <c r="G53" s="220">
        <v>0</v>
      </c>
    </row>
    <row r="54" spans="1:7" ht="24.2" customHeight="1" x14ac:dyDescent="0.25">
      <c r="A54" s="215" t="s">
        <v>218</v>
      </c>
      <c r="B54" s="216">
        <v>5600000</v>
      </c>
      <c r="C54" s="216">
        <v>-4409336</v>
      </c>
      <c r="D54" s="216">
        <v>1190664</v>
      </c>
      <c r="E54" s="216">
        <v>1190664</v>
      </c>
      <c r="F54" s="216">
        <v>1190664</v>
      </c>
      <c r="G54" s="217">
        <v>0</v>
      </c>
    </row>
    <row r="55" spans="1:7" ht="24.2" customHeight="1" x14ac:dyDescent="0.25">
      <c r="A55" s="215" t="s">
        <v>219</v>
      </c>
      <c r="B55" s="216">
        <v>200000</v>
      </c>
      <c r="C55" s="216">
        <v>-85300</v>
      </c>
      <c r="D55" s="216">
        <v>114700</v>
      </c>
      <c r="E55" s="216">
        <v>114700</v>
      </c>
      <c r="F55" s="216">
        <v>114700</v>
      </c>
      <c r="G55" s="217">
        <v>0</v>
      </c>
    </row>
    <row r="56" spans="1:7" ht="24.2" customHeight="1" x14ac:dyDescent="0.25">
      <c r="A56" s="215" t="s">
        <v>220</v>
      </c>
      <c r="B56" s="216">
        <v>100000</v>
      </c>
      <c r="C56" s="216">
        <v>-78499</v>
      </c>
      <c r="D56" s="216">
        <v>21501</v>
      </c>
      <c r="E56" s="216">
        <v>21501</v>
      </c>
      <c r="F56" s="216">
        <v>21501</v>
      </c>
      <c r="G56" s="217">
        <v>0</v>
      </c>
    </row>
    <row r="57" spans="1:7" ht="24.2" customHeight="1" x14ac:dyDescent="0.25">
      <c r="A57" s="215" t="s">
        <v>221</v>
      </c>
      <c r="B57" s="216">
        <v>870000</v>
      </c>
      <c r="C57" s="216">
        <v>-235100</v>
      </c>
      <c r="D57" s="216">
        <v>634900</v>
      </c>
      <c r="E57" s="216">
        <v>634900</v>
      </c>
      <c r="F57" s="216">
        <v>634900</v>
      </c>
      <c r="G57" s="217">
        <v>0</v>
      </c>
    </row>
    <row r="58" spans="1:7" ht="24.2" customHeight="1" x14ac:dyDescent="0.25">
      <c r="A58" s="215" t="s">
        <v>222</v>
      </c>
      <c r="B58" s="219">
        <v>0</v>
      </c>
      <c r="C58" s="219">
        <v>0</v>
      </c>
      <c r="D58" s="219">
        <v>0</v>
      </c>
      <c r="E58" s="219">
        <v>0</v>
      </c>
      <c r="F58" s="219">
        <v>0</v>
      </c>
      <c r="G58" s="217">
        <v>0</v>
      </c>
    </row>
    <row r="59" spans="1:7" ht="24.2" customHeight="1" x14ac:dyDescent="0.25">
      <c r="A59" s="215" t="s">
        <v>223</v>
      </c>
      <c r="B59" s="216">
        <v>800000</v>
      </c>
      <c r="C59" s="216">
        <v>-378676</v>
      </c>
      <c r="D59" s="216">
        <v>421324</v>
      </c>
      <c r="E59" s="216">
        <v>421324</v>
      </c>
      <c r="F59" s="216">
        <v>421324</v>
      </c>
      <c r="G59" s="217">
        <v>0</v>
      </c>
    </row>
    <row r="60" spans="1:7" ht="24.2" customHeight="1" x14ac:dyDescent="0.25">
      <c r="A60" s="215" t="s">
        <v>224</v>
      </c>
      <c r="B60" s="219">
        <v>0</v>
      </c>
      <c r="C60" s="219">
        <v>0</v>
      </c>
      <c r="D60" s="219">
        <v>0</v>
      </c>
      <c r="E60" s="219">
        <v>0</v>
      </c>
      <c r="F60" s="219">
        <v>0</v>
      </c>
      <c r="G60" s="217">
        <v>0</v>
      </c>
    </row>
    <row r="61" spans="1:7" ht="24.2" customHeight="1" x14ac:dyDescent="0.25">
      <c r="A61" s="215" t="s">
        <v>225</v>
      </c>
      <c r="B61" s="219">
        <v>0</v>
      </c>
      <c r="C61" s="219">
        <v>0</v>
      </c>
      <c r="D61" s="219">
        <v>0</v>
      </c>
      <c r="E61" s="219">
        <v>0</v>
      </c>
      <c r="F61" s="219">
        <v>0</v>
      </c>
      <c r="G61" s="217">
        <v>0</v>
      </c>
    </row>
    <row r="62" spans="1:7" ht="24.2" customHeight="1" x14ac:dyDescent="0.25">
      <c r="A62" s="215" t="s">
        <v>226</v>
      </c>
      <c r="B62" s="216">
        <v>2000000</v>
      </c>
      <c r="C62" s="216">
        <v>-1603280</v>
      </c>
      <c r="D62" s="216">
        <v>396720</v>
      </c>
      <c r="E62" s="216">
        <v>396720</v>
      </c>
      <c r="F62" s="216">
        <v>396720</v>
      </c>
      <c r="G62" s="217">
        <v>0</v>
      </c>
    </row>
    <row r="63" spans="1:7" ht="24.2" customHeight="1" x14ac:dyDescent="0.25">
      <c r="A63" s="212" t="s">
        <v>227</v>
      </c>
      <c r="B63" s="221">
        <v>0</v>
      </c>
      <c r="C63" s="221">
        <v>0</v>
      </c>
      <c r="D63" s="221">
        <v>0</v>
      </c>
      <c r="E63" s="221">
        <v>0</v>
      </c>
      <c r="F63" s="221">
        <v>0</v>
      </c>
      <c r="G63" s="220">
        <v>0</v>
      </c>
    </row>
    <row r="64" spans="1:7" ht="24.2" customHeight="1" x14ac:dyDescent="0.25">
      <c r="A64" s="215" t="s">
        <v>228</v>
      </c>
      <c r="B64" s="219">
        <v>0</v>
      </c>
      <c r="C64" s="219">
        <v>0</v>
      </c>
      <c r="D64" s="219">
        <v>0</v>
      </c>
      <c r="E64" s="219">
        <v>0</v>
      </c>
      <c r="F64" s="219">
        <v>0</v>
      </c>
      <c r="G64" s="217">
        <v>0</v>
      </c>
    </row>
    <row r="65" spans="1:7" ht="24.2" customHeight="1" x14ac:dyDescent="0.25">
      <c r="A65" s="215" t="s">
        <v>229</v>
      </c>
      <c r="B65" s="219">
        <v>0</v>
      </c>
      <c r="C65" s="219">
        <v>0</v>
      </c>
      <c r="D65" s="219">
        <v>0</v>
      </c>
      <c r="E65" s="219">
        <v>0</v>
      </c>
      <c r="F65" s="219">
        <v>0</v>
      </c>
      <c r="G65" s="217">
        <v>0</v>
      </c>
    </row>
    <row r="66" spans="1:7" ht="24.2" customHeight="1" x14ac:dyDescent="0.25">
      <c r="A66" s="215" t="s">
        <v>230</v>
      </c>
      <c r="B66" s="219">
        <v>0</v>
      </c>
      <c r="C66" s="219">
        <v>0</v>
      </c>
      <c r="D66" s="219">
        <v>0</v>
      </c>
      <c r="E66" s="219">
        <v>0</v>
      </c>
      <c r="F66" s="219">
        <v>0</v>
      </c>
      <c r="G66" s="217">
        <v>0</v>
      </c>
    </row>
    <row r="67" spans="1:7" ht="24.2" customHeight="1" x14ac:dyDescent="0.25">
      <c r="A67" s="212" t="s">
        <v>231</v>
      </c>
      <c r="B67" s="221">
        <v>0</v>
      </c>
      <c r="C67" s="221">
        <v>0</v>
      </c>
      <c r="D67" s="221">
        <v>0</v>
      </c>
      <c r="E67" s="221">
        <v>0</v>
      </c>
      <c r="F67" s="221">
        <v>0</v>
      </c>
      <c r="G67" s="220">
        <v>0</v>
      </c>
    </row>
    <row r="68" spans="1:7" ht="24.2" customHeight="1" x14ac:dyDescent="0.25">
      <c r="A68" s="215" t="s">
        <v>232</v>
      </c>
      <c r="B68" s="219">
        <v>0</v>
      </c>
      <c r="C68" s="219">
        <v>0</v>
      </c>
      <c r="D68" s="219">
        <v>0</v>
      </c>
      <c r="E68" s="219">
        <v>0</v>
      </c>
      <c r="F68" s="219">
        <v>0</v>
      </c>
      <c r="G68" s="217">
        <v>0</v>
      </c>
    </row>
    <row r="69" spans="1:7" ht="24.2" customHeight="1" x14ac:dyDescent="0.25">
      <c r="A69" s="215" t="s">
        <v>233</v>
      </c>
      <c r="B69" s="219">
        <v>0</v>
      </c>
      <c r="C69" s="219">
        <v>0</v>
      </c>
      <c r="D69" s="219">
        <v>0</v>
      </c>
      <c r="E69" s="219">
        <v>0</v>
      </c>
      <c r="F69" s="219">
        <v>0</v>
      </c>
      <c r="G69" s="217">
        <v>0</v>
      </c>
    </row>
    <row r="70" spans="1:7" ht="24.2" customHeight="1" x14ac:dyDescent="0.25">
      <c r="A70" s="215" t="s">
        <v>234</v>
      </c>
      <c r="B70" s="219">
        <v>0</v>
      </c>
      <c r="C70" s="219">
        <v>0</v>
      </c>
      <c r="D70" s="219">
        <v>0</v>
      </c>
      <c r="E70" s="219">
        <v>0</v>
      </c>
      <c r="F70" s="219">
        <v>0</v>
      </c>
      <c r="G70" s="217">
        <v>0</v>
      </c>
    </row>
    <row r="71" spans="1:7" ht="24.2" customHeight="1" x14ac:dyDescent="0.25">
      <c r="A71" s="215" t="s">
        <v>235</v>
      </c>
      <c r="B71" s="219">
        <v>0</v>
      </c>
      <c r="C71" s="219">
        <v>0</v>
      </c>
      <c r="D71" s="219">
        <v>0</v>
      </c>
      <c r="E71" s="219">
        <v>0</v>
      </c>
      <c r="F71" s="219">
        <v>0</v>
      </c>
      <c r="G71" s="217">
        <v>0</v>
      </c>
    </row>
    <row r="72" spans="1:7" ht="24.2" customHeight="1" x14ac:dyDescent="0.25">
      <c r="A72" s="215" t="s">
        <v>236</v>
      </c>
      <c r="B72" s="219">
        <v>0</v>
      </c>
      <c r="C72" s="219">
        <v>0</v>
      </c>
      <c r="D72" s="219">
        <v>0</v>
      </c>
      <c r="E72" s="219">
        <v>0</v>
      </c>
      <c r="F72" s="219">
        <v>0</v>
      </c>
      <c r="G72" s="217">
        <v>0</v>
      </c>
    </row>
    <row r="73" spans="1:7" ht="24.2" customHeight="1" x14ac:dyDescent="0.25">
      <c r="A73" s="215" t="s">
        <v>237</v>
      </c>
      <c r="B73" s="219">
        <v>0</v>
      </c>
      <c r="C73" s="219">
        <v>0</v>
      </c>
      <c r="D73" s="219">
        <v>0</v>
      </c>
      <c r="E73" s="219">
        <v>0</v>
      </c>
      <c r="F73" s="219">
        <v>0</v>
      </c>
      <c r="G73" s="217">
        <v>0</v>
      </c>
    </row>
    <row r="74" spans="1:7" ht="24.2" customHeight="1" x14ac:dyDescent="0.25">
      <c r="A74" s="215" t="s">
        <v>238</v>
      </c>
      <c r="B74" s="219">
        <v>0</v>
      </c>
      <c r="C74" s="219">
        <v>0</v>
      </c>
      <c r="D74" s="219">
        <v>0</v>
      </c>
      <c r="E74" s="219">
        <v>0</v>
      </c>
      <c r="F74" s="219">
        <v>0</v>
      </c>
      <c r="G74" s="217">
        <v>0</v>
      </c>
    </row>
    <row r="75" spans="1:7" ht="24.2" customHeight="1" x14ac:dyDescent="0.25">
      <c r="A75" s="212" t="s">
        <v>239</v>
      </c>
      <c r="B75" s="221">
        <v>0</v>
      </c>
      <c r="C75" s="221">
        <v>0</v>
      </c>
      <c r="D75" s="221">
        <v>0</v>
      </c>
      <c r="E75" s="221">
        <v>0</v>
      </c>
      <c r="F75" s="221">
        <v>0</v>
      </c>
      <c r="G75" s="220">
        <v>0</v>
      </c>
    </row>
    <row r="76" spans="1:7" ht="24.2" customHeight="1" x14ac:dyDescent="0.25">
      <c r="A76" s="215" t="s">
        <v>240</v>
      </c>
      <c r="B76" s="219">
        <v>0</v>
      </c>
      <c r="C76" s="219">
        <v>0</v>
      </c>
      <c r="D76" s="219">
        <v>0</v>
      </c>
      <c r="E76" s="219">
        <v>0</v>
      </c>
      <c r="F76" s="219">
        <v>0</v>
      </c>
      <c r="G76" s="217">
        <v>0</v>
      </c>
    </row>
    <row r="77" spans="1:7" ht="24.2" customHeight="1" x14ac:dyDescent="0.25">
      <c r="A77" s="215" t="s">
        <v>241</v>
      </c>
      <c r="B77" s="219">
        <v>0</v>
      </c>
      <c r="C77" s="219">
        <v>0</v>
      </c>
      <c r="D77" s="219">
        <v>0</v>
      </c>
      <c r="E77" s="219">
        <v>0</v>
      </c>
      <c r="F77" s="219">
        <v>0</v>
      </c>
      <c r="G77" s="217">
        <v>0</v>
      </c>
    </row>
    <row r="78" spans="1:7" ht="24.2" customHeight="1" x14ac:dyDescent="0.25">
      <c r="A78" s="215" t="s">
        <v>242</v>
      </c>
      <c r="B78" s="219">
        <v>0</v>
      </c>
      <c r="C78" s="219">
        <v>0</v>
      </c>
      <c r="D78" s="219">
        <v>0</v>
      </c>
      <c r="E78" s="219">
        <v>0</v>
      </c>
      <c r="F78" s="219">
        <v>0</v>
      </c>
      <c r="G78" s="217">
        <v>0</v>
      </c>
    </row>
    <row r="79" spans="1:7" ht="24.2" customHeight="1" x14ac:dyDescent="0.25">
      <c r="A79" s="212" t="s">
        <v>157</v>
      </c>
      <c r="B79" s="221">
        <v>0</v>
      </c>
      <c r="C79" s="221">
        <v>0</v>
      </c>
      <c r="D79" s="221">
        <v>0</v>
      </c>
      <c r="E79" s="221">
        <v>0</v>
      </c>
      <c r="F79" s="221">
        <v>0</v>
      </c>
      <c r="G79" s="220">
        <v>0</v>
      </c>
    </row>
    <row r="80" spans="1:7" ht="24.2" customHeight="1" x14ac:dyDescent="0.25">
      <c r="A80" s="215" t="s">
        <v>243</v>
      </c>
      <c r="B80" s="219">
        <v>0</v>
      </c>
      <c r="C80" s="219">
        <v>0</v>
      </c>
      <c r="D80" s="219">
        <v>0</v>
      </c>
      <c r="E80" s="219">
        <v>0</v>
      </c>
      <c r="F80" s="219">
        <v>0</v>
      </c>
      <c r="G80" s="217">
        <v>0</v>
      </c>
    </row>
    <row r="81" spans="1:7" ht="24.2" customHeight="1" x14ac:dyDescent="0.25">
      <c r="A81" s="215" t="s">
        <v>244</v>
      </c>
      <c r="B81" s="219">
        <v>0</v>
      </c>
      <c r="C81" s="219">
        <v>0</v>
      </c>
      <c r="D81" s="219">
        <v>0</v>
      </c>
      <c r="E81" s="219">
        <v>0</v>
      </c>
      <c r="F81" s="219">
        <v>0</v>
      </c>
      <c r="G81" s="217">
        <v>0</v>
      </c>
    </row>
    <row r="82" spans="1:7" ht="24.2" customHeight="1" x14ac:dyDescent="0.25">
      <c r="A82" s="215" t="s">
        <v>245</v>
      </c>
      <c r="B82" s="219">
        <v>0</v>
      </c>
      <c r="C82" s="219">
        <v>0</v>
      </c>
      <c r="D82" s="219">
        <v>0</v>
      </c>
      <c r="E82" s="219">
        <v>0</v>
      </c>
      <c r="F82" s="219">
        <v>0</v>
      </c>
      <c r="G82" s="217">
        <v>0</v>
      </c>
    </row>
    <row r="83" spans="1:7" ht="24.2" customHeight="1" x14ac:dyDescent="0.25">
      <c r="A83" s="215" t="s">
        <v>246</v>
      </c>
      <c r="B83" s="219">
        <v>0</v>
      </c>
      <c r="C83" s="219">
        <v>0</v>
      </c>
      <c r="D83" s="219">
        <v>0</v>
      </c>
      <c r="E83" s="219">
        <v>0</v>
      </c>
      <c r="F83" s="219">
        <v>0</v>
      </c>
      <c r="G83" s="217">
        <v>0</v>
      </c>
    </row>
    <row r="84" spans="1:7" ht="24.2" customHeight="1" x14ac:dyDescent="0.25">
      <c r="A84" s="215" t="s">
        <v>247</v>
      </c>
      <c r="B84" s="219">
        <v>0</v>
      </c>
      <c r="C84" s="219">
        <v>0</v>
      </c>
      <c r="D84" s="219">
        <v>0</v>
      </c>
      <c r="E84" s="219">
        <v>0</v>
      </c>
      <c r="F84" s="219">
        <v>0</v>
      </c>
      <c r="G84" s="217">
        <v>0</v>
      </c>
    </row>
    <row r="85" spans="1:7" ht="24.2" customHeight="1" x14ac:dyDescent="0.25">
      <c r="A85" s="215" t="s">
        <v>248</v>
      </c>
      <c r="B85" s="219">
        <v>0</v>
      </c>
      <c r="C85" s="219">
        <v>0</v>
      </c>
      <c r="D85" s="219">
        <v>0</v>
      </c>
      <c r="E85" s="219">
        <v>0</v>
      </c>
      <c r="F85" s="219">
        <v>0</v>
      </c>
      <c r="G85" s="217">
        <v>0</v>
      </c>
    </row>
    <row r="86" spans="1:7" ht="24.2" customHeight="1" x14ac:dyDescent="0.25">
      <c r="A86" s="215" t="s">
        <v>249</v>
      </c>
      <c r="B86" s="219">
        <v>0</v>
      </c>
      <c r="C86" s="219">
        <v>0</v>
      </c>
      <c r="D86" s="219">
        <v>0</v>
      </c>
      <c r="E86" s="219">
        <v>0</v>
      </c>
      <c r="F86" s="219">
        <v>0</v>
      </c>
      <c r="G86" s="217">
        <v>0</v>
      </c>
    </row>
    <row r="87" spans="1:7" ht="24.2" customHeight="1" x14ac:dyDescent="0.25">
      <c r="A87" s="211" t="s">
        <v>250</v>
      </c>
      <c r="B87" s="222">
        <v>402126335</v>
      </c>
      <c r="C87" s="222">
        <v>48810073</v>
      </c>
      <c r="D87" s="222">
        <v>450936408</v>
      </c>
      <c r="E87" s="222">
        <v>448360710</v>
      </c>
      <c r="F87" s="222">
        <v>448360710</v>
      </c>
      <c r="G87" s="222">
        <v>2575698</v>
      </c>
    </row>
    <row r="88" spans="1:7" ht="15.75" x14ac:dyDescent="0.25">
      <c r="A88" s="223"/>
    </row>
    <row r="89" spans="1:7" ht="15.75" x14ac:dyDescent="0.25">
      <c r="A89" s="223"/>
    </row>
    <row r="90" spans="1:7" ht="15.75" x14ac:dyDescent="0.25">
      <c r="A90" s="223"/>
    </row>
    <row r="91" spans="1:7" ht="15.75" customHeight="1" x14ac:dyDescent="0.25">
      <c r="A91" s="224" t="s">
        <v>64</v>
      </c>
      <c r="B91" s="224" t="s">
        <v>65</v>
      </c>
      <c r="C91" s="299" t="s">
        <v>251</v>
      </c>
      <c r="D91" s="299"/>
      <c r="E91" s="299"/>
      <c r="F91" s="299"/>
    </row>
    <row r="92" spans="1:7" ht="10.7" customHeight="1" x14ac:dyDescent="0.25">
      <c r="A92" s="225" t="s">
        <v>67</v>
      </c>
      <c r="B92" s="225" t="s">
        <v>68</v>
      </c>
      <c r="C92" s="300"/>
      <c r="D92" s="300"/>
      <c r="E92" s="300"/>
      <c r="F92" s="300"/>
    </row>
  </sheetData>
  <mergeCells count="12">
    <mergeCell ref="A12:A14"/>
    <mergeCell ref="B12:F12"/>
    <mergeCell ref="G12:G13"/>
    <mergeCell ref="C91:F92"/>
    <mergeCell ref="A1:A7"/>
    <mergeCell ref="B1:G1"/>
    <mergeCell ref="B2:G2"/>
    <mergeCell ref="B3:G3"/>
    <mergeCell ref="B4:G4"/>
    <mergeCell ref="B5:G5"/>
    <mergeCell ref="B6:G6"/>
    <mergeCell ref="B7:G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Edo Sit Financiera</vt:lpstr>
      <vt:lpstr>Edo Actividades</vt:lpstr>
      <vt:lpstr>Edo. Act Dic 22</vt:lpstr>
      <vt:lpstr>Edo Camb Sit Financiera</vt:lpstr>
      <vt:lpstr>Edo Analitico Activo</vt:lpstr>
      <vt:lpstr>Edo Analitico Pasivo</vt:lpstr>
      <vt:lpstr>Edo Objeto del Gasto</vt:lpstr>
      <vt:lpstr>'Edo Actividades'!Área_de_impresión</vt:lpstr>
      <vt:lpstr>'Edo Analitico Activo'!Área_de_impresión</vt:lpstr>
      <vt:lpstr>'Edo Analitico Pasivo'!Área_de_impresión</vt:lpstr>
      <vt:lpstr>'Edo Camb Sit Financiera'!Área_de_impresión</vt:lpstr>
      <vt:lpstr>'Edo Sit Financiera'!Área_de_impresión</vt:lpstr>
      <vt:lpstr>'Edo. Act Dic 22'!Área_de_impresión</vt:lpstr>
      <vt:lpstr>'Edo Actividades'!Títulos_a_imprimir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cp:lastPrinted>2023-01-12T17:17:19Z</cp:lastPrinted>
  <dcterms:created xsi:type="dcterms:W3CDTF">2023-01-12T16:05:29Z</dcterms:created>
  <dcterms:modified xsi:type="dcterms:W3CDTF">2023-01-12T17:26:37Z</dcterms:modified>
</cp:coreProperties>
</file>