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2\ART 36\CUARTO TRIMESTRE\CUARTO TRIMESTRE\"/>
    </mc:Choice>
  </mc:AlternateContent>
  <bookViews>
    <workbookView xWindow="0" yWindow="0" windowWidth="20490" windowHeight="7650" firstSheet="1" activeTab="6"/>
  </bookViews>
  <sheets>
    <sheet name="Datos Generales" sheetId="1" r:id="rId1"/>
    <sheet name="Ene-Mar" sheetId="2" r:id="rId2"/>
    <sheet name="Abr-Jun" sheetId="11" r:id="rId3"/>
    <sheet name="Jul-Sep" sheetId="12" r:id="rId4"/>
    <sheet name="Oct-Dic" sheetId="13" r:id="rId5"/>
    <sheet name="Saldos al final del ejerc." sheetId="15" r:id="rId6"/>
    <sheet name="IMPRIMIR" sheetId="14" r:id="rId7"/>
    <sheet name="Datos" sheetId="7" r:id="rId8"/>
  </sheets>
  <externalReferences>
    <externalReference r:id="rId9"/>
    <externalReference r:id="rId10"/>
  </externalReferences>
  <definedNames>
    <definedName name="_xlnm._FilterDatabase" localSheetId="7" hidden="1">Datos!$B$126:$B$185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13" l="1"/>
  <c r="D19" i="15"/>
  <c r="F22" i="14" s="1"/>
  <c r="E17" i="12"/>
  <c r="E17" i="13" l="1"/>
  <c r="D30" i="1" l="1"/>
  <c r="E45" i="13" l="1"/>
  <c r="E31" i="13"/>
  <c r="D7" i="13" s="1"/>
  <c r="B9" i="15" l="1"/>
  <c r="D48" i="13"/>
  <c r="F12" i="14" s="1"/>
  <c r="D9" i="15"/>
  <c r="E31" i="11"/>
  <c r="E17" i="11"/>
  <c r="E45" i="2"/>
  <c r="D50" i="2" s="1"/>
  <c r="C16" i="14" s="1"/>
  <c r="A47" i="14"/>
  <c r="B8" i="15"/>
  <c r="B7" i="15"/>
  <c r="B6" i="15"/>
  <c r="F25" i="14"/>
  <c r="E5" i="14"/>
  <c r="B5" i="14"/>
  <c r="C10" i="15"/>
  <c r="E42" i="14"/>
  <c r="B42" i="14"/>
  <c r="C7" i="14"/>
  <c r="E7" i="14"/>
  <c r="D5" i="13"/>
  <c r="F10" i="14" s="1"/>
  <c r="D5" i="12"/>
  <c r="D59" i="13"/>
  <c r="C50" i="13"/>
  <c r="C49" i="13"/>
  <c r="C48" i="13"/>
  <c r="D50" i="13"/>
  <c r="F16" i="14" s="1"/>
  <c r="D49" i="13"/>
  <c r="F14" i="14" s="1"/>
  <c r="D59" i="12"/>
  <c r="C50" i="12"/>
  <c r="C49" i="12"/>
  <c r="C48" i="12"/>
  <c r="E45" i="12"/>
  <c r="D50" i="12" s="1"/>
  <c r="E16" i="14" s="1"/>
  <c r="E31" i="12"/>
  <c r="D49" i="12" s="1"/>
  <c r="E14" i="14" s="1"/>
  <c r="D48" i="12"/>
  <c r="E12" i="14"/>
  <c r="D59" i="11"/>
  <c r="C50" i="11"/>
  <c r="C49" i="11"/>
  <c r="C48" i="11"/>
  <c r="E45" i="11"/>
  <c r="D50" i="11"/>
  <c r="D16" i="14" s="1"/>
  <c r="D49" i="11"/>
  <c r="D14" i="14" s="1"/>
  <c r="D48" i="11"/>
  <c r="D51" i="11" s="1"/>
  <c r="B10" i="15"/>
  <c r="D7" i="15"/>
  <c r="E7" i="15" s="1"/>
  <c r="D10" i="14"/>
  <c r="E10" i="14"/>
  <c r="C50" i="2"/>
  <c r="C49" i="2"/>
  <c r="C48" i="2"/>
  <c r="E31" i="2"/>
  <c r="D49" i="2"/>
  <c r="C14" i="14" s="1"/>
  <c r="D5" i="2"/>
  <c r="C10" i="14"/>
  <c r="D48" i="2"/>
  <c r="C12" i="14"/>
  <c r="D7" i="2"/>
  <c r="D6" i="15" s="1"/>
  <c r="E6" i="15" s="1"/>
  <c r="D59" i="2"/>
  <c r="D31" i="1"/>
  <c r="D51" i="2" l="1"/>
  <c r="D9" i="2"/>
  <c r="D3" i="11" s="1"/>
  <c r="D9" i="11" s="1"/>
  <c r="D3" i="12" s="1"/>
  <c r="D9" i="12" s="1"/>
  <c r="D3" i="13" s="1"/>
  <c r="D9" i="13" s="1"/>
  <c r="D51" i="12"/>
  <c r="D7" i="12"/>
  <c r="D8" i="15" s="1"/>
  <c r="E8" i="15" s="1"/>
  <c r="D12" i="14"/>
  <c r="D10" i="15"/>
  <c r="E9" i="15"/>
  <c r="D51" i="13"/>
  <c r="E10" i="15" l="1"/>
  <c r="F11" i="15" l="1"/>
  <c r="D15" i="15"/>
  <c r="D22" i="15" s="1"/>
  <c r="D24" i="15" s="1"/>
  <c r="F21" i="14" l="1"/>
  <c r="F23" i="14" l="1"/>
  <c r="F24" i="14" l="1"/>
  <c r="F23" i="15"/>
</calcChain>
</file>

<file path=xl/sharedStrings.xml><?xml version="1.0" encoding="utf-8"?>
<sst xmlns="http://schemas.openxmlformats.org/spreadsheetml/2006/main" count="610" uniqueCount="505">
  <si>
    <t>Universidad:</t>
  </si>
  <si>
    <t>Entidad Federativa:</t>
  </si>
  <si>
    <t>Tipo de Universidad:</t>
  </si>
  <si>
    <t>Datos de la cuenta específica productiva para el ejercicio del recursos :</t>
  </si>
  <si>
    <t>Número de cuenta CLABE:</t>
  </si>
  <si>
    <t>Institución financiera</t>
  </si>
  <si>
    <t>Recursos recibidos:</t>
  </si>
  <si>
    <t>Trimestre</t>
  </si>
  <si>
    <t>Importe de capital a reintegrar</t>
  </si>
  <si>
    <t>Rendimientos bancarios a reintegrar</t>
  </si>
  <si>
    <t>Personal de mando</t>
  </si>
  <si>
    <t>Importe</t>
  </si>
  <si>
    <t>Saldo al final del periodo</t>
  </si>
  <si>
    <t>Saldo al inicio del periodo</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</si>
  <si>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</si>
  <si>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</si>
  <si>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</si>
  <si>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</si>
  <si>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</si>
  <si>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</si>
  <si>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</si>
  <si>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</si>
  <si>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</si>
  <si>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</si>
  <si>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</si>
  <si>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</si>
  <si>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</si>
  <si>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</si>
  <si>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</si>
  <si>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</si>
  <si>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</si>
  <si>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</si>
  <si>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</si>
  <si>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</si>
  <si>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</si>
  <si>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</si>
  <si>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</si>
  <si>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</si>
  <si>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</si>
  <si>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</si>
  <si>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</si>
  <si>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</si>
  <si>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</si>
  <si>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</si>
  <si>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</si>
  <si>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</si>
  <si>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</si>
  <si>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</si>
  <si>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</si>
  <si>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</si>
  <si>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</si>
  <si>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</si>
  <si>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</si>
  <si>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</si>
  <si>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</si>
  <si>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</si>
  <si>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</si>
  <si>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</si>
  <si>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</si>
  <si>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</si>
  <si>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</si>
  <si>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</si>
  <si>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</si>
  <si>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</si>
  <si>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</si>
  <si>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</si>
  <si>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</si>
  <si>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</si>
  <si>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</si>
  <si>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</si>
  <si>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</si>
  <si>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</si>
  <si>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</si>
  <si>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</si>
  <si>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Autorizó</t>
  </si>
  <si>
    <t>Información complementaria Enero - Marzo</t>
  </si>
  <si>
    <t>Recursos pagados:</t>
  </si>
  <si>
    <t>I. Capitulo 1000. Servicios personales.</t>
  </si>
  <si>
    <t>Concepto</t>
  </si>
  <si>
    <t>Personal docente</t>
  </si>
  <si>
    <t>Personal administrativo</t>
  </si>
  <si>
    <t>Plazas</t>
  </si>
  <si>
    <t>II. Capítulo 2000 Materiales y suministros</t>
  </si>
  <si>
    <t xml:space="preserve">No. </t>
  </si>
  <si>
    <t>III. Capítulo 3000 Servicios Generales</t>
  </si>
  <si>
    <t>IV. Matricula atendida.</t>
  </si>
  <si>
    <t>No. De Alumnos</t>
  </si>
  <si>
    <t>Información complementaria Abril-Junio</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</si>
  <si>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</si>
  <si>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</si>
  <si>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</si>
  <si>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</si>
  <si>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</si>
  <si>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</si>
  <si>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</si>
  <si>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</si>
  <si>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</si>
  <si>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</si>
  <si>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</si>
  <si>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</si>
  <si>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</si>
  <si>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</si>
  <si>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</si>
  <si>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</si>
  <si>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</si>
  <si>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</si>
  <si>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</si>
  <si>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</si>
  <si>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</si>
  <si>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</si>
  <si>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</si>
  <si>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</si>
  <si>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</si>
  <si>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</si>
  <si>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</si>
  <si>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</si>
  <si>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</si>
  <si>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</si>
  <si>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</si>
  <si>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</si>
  <si>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</si>
  <si>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</si>
  <si>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</si>
  <si>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</si>
  <si>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</si>
  <si>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</si>
  <si>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</si>
  <si>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</si>
  <si>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</si>
  <si>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</si>
  <si>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</si>
  <si>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</si>
  <si>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</si>
  <si>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</si>
  <si>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</si>
  <si>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</si>
  <si>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</si>
  <si>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</si>
  <si>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</si>
  <si>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</si>
  <si>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</si>
  <si>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</si>
  <si>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</si>
  <si>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</si>
  <si>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</si>
  <si>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</si>
  <si>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</si>
  <si>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</si>
  <si>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</si>
  <si>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</si>
  <si>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</si>
  <si>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</si>
  <si>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</si>
  <si>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</si>
  <si>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</si>
  <si>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</si>
  <si>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</si>
  <si>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</si>
  <si>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</si>
  <si>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</si>
  <si>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</si>
  <si>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</si>
  <si>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</si>
  <si>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</si>
  <si>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</si>
  <si>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</si>
  <si>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</si>
  <si>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</si>
  <si>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</si>
  <si>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</si>
  <si>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</si>
  <si>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</si>
  <si>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</si>
  <si>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</si>
  <si>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</si>
  <si>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</si>
  <si>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</si>
  <si>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</si>
  <si>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</si>
  <si>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</si>
  <si>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</si>
  <si>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</si>
  <si>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</si>
  <si>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</si>
  <si>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</si>
  <si>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</si>
  <si>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</si>
  <si>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</si>
  <si>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</si>
  <si>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</si>
  <si>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</si>
  <si>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</si>
  <si>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</si>
  <si>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</si>
  <si>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</si>
  <si>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</si>
  <si>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</si>
  <si>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</si>
  <si>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</si>
  <si>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</si>
  <si>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</si>
  <si>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</si>
  <si>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</si>
  <si>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</si>
  <si>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</si>
  <si>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</si>
  <si>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</si>
  <si>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</si>
  <si>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</si>
  <si>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</si>
  <si>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</si>
  <si>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</si>
  <si>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</si>
  <si>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</si>
  <si>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</si>
  <si>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</si>
  <si>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</si>
  <si>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</si>
  <si>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</si>
  <si>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</si>
  <si>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</si>
  <si>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</si>
  <si>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</si>
  <si>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</si>
  <si>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</si>
  <si>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</si>
  <si>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</si>
  <si>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</si>
  <si>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</si>
  <si>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</si>
  <si>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</si>
  <si>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</si>
  <si>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</si>
  <si>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</si>
  <si>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</si>
  <si>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</si>
  <si>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</si>
  <si>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</si>
  <si>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</si>
  <si>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</si>
  <si>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</si>
  <si>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</si>
  <si>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</si>
  <si>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</si>
  <si>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</si>
  <si>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</si>
  <si>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</si>
  <si>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</si>
  <si>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</si>
  <si>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</si>
  <si>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</si>
  <si>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</si>
  <si>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</si>
  <si>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</si>
  <si>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</si>
  <si>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</si>
  <si>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</si>
  <si>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</si>
  <si>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</si>
  <si>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</si>
  <si>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</si>
  <si>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</si>
  <si>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</si>
  <si>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</si>
  <si>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</si>
  <si>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</si>
  <si>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</si>
  <si>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</si>
  <si>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</si>
  <si>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</si>
  <si>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</si>
  <si>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</si>
  <si>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</si>
  <si>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Elaboró</t>
  </si>
  <si>
    <t>I. Datos generales del subsidio otorgado.</t>
  </si>
  <si>
    <t>II. Datos financieros.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</si>
  <si>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</si>
  <si>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</si>
  <si>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</si>
  <si>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</si>
  <si>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</si>
  <si>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</si>
  <si>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</si>
  <si>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</si>
  <si>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</si>
  <si>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</si>
  <si>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</si>
  <si>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</si>
  <si>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</si>
  <si>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</si>
  <si>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</si>
  <si>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</si>
  <si>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</si>
  <si>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</si>
  <si>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</si>
  <si>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</si>
  <si>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</si>
  <si>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</si>
  <si>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</si>
  <si>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</si>
  <si>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</si>
  <si>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</si>
  <si>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</si>
  <si>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</si>
  <si>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</si>
  <si>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</si>
  <si>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</si>
  <si>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</si>
  <si>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</si>
  <si>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</si>
  <si>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</si>
  <si>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</si>
  <si>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</si>
  <si>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</si>
  <si>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</si>
  <si>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</si>
  <si>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</si>
  <si>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</si>
  <si>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</si>
  <si>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</si>
  <si>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</si>
  <si>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</si>
  <si>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</si>
  <si>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</si>
  <si>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</si>
  <si>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</si>
  <si>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</si>
  <si>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</si>
  <si>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</si>
  <si>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</si>
  <si>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</si>
  <si>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</si>
  <si>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</si>
  <si>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</si>
  <si>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</si>
  <si>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</si>
  <si>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</si>
  <si>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</si>
  <si>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</si>
  <si>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</si>
  <si>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</si>
  <si>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</si>
  <si>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</si>
  <si>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</si>
  <si>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</si>
  <si>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</si>
  <si>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</si>
  <si>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</si>
  <si>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</si>
  <si>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</si>
  <si>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</si>
  <si>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</si>
  <si>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</si>
  <si>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</si>
  <si>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</si>
  <si>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</si>
  <si>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</si>
  <si>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</si>
  <si>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</si>
  <si>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</si>
  <si>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</si>
  <si>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</si>
  <si>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</si>
  <si>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</si>
  <si>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</si>
  <si>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</si>
  <si>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</si>
  <si>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</si>
  <si>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</si>
  <si>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</si>
  <si>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</si>
  <si>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</si>
  <si>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</si>
  <si>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</si>
  <si>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</si>
  <si>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</si>
  <si>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</si>
  <si>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</si>
  <si>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</si>
  <si>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</si>
  <si>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</si>
  <si>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</si>
  <si>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</si>
  <si>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</si>
  <si>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</si>
  <si>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</si>
  <si>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</si>
  <si>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</si>
  <si>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</si>
  <si>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</si>
  <si>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</si>
  <si>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</si>
  <si>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</si>
  <si>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</si>
  <si>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</si>
  <si>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</si>
  <si>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</si>
  <si>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</si>
  <si>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</si>
  <si>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</si>
  <si>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</si>
  <si>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</si>
  <si>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</si>
  <si>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</si>
  <si>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</si>
  <si>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</si>
  <si>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</si>
  <si>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</si>
  <si>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</si>
  <si>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</si>
  <si>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</si>
  <si>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</si>
  <si>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</si>
  <si>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</si>
  <si>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</si>
  <si>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</si>
  <si>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</si>
  <si>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</si>
  <si>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</si>
  <si>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</si>
  <si>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</si>
  <si>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</si>
  <si>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</si>
  <si>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</si>
  <si>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</si>
  <si>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</si>
  <si>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</si>
  <si>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</si>
  <si>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</si>
  <si>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</si>
  <si>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</si>
  <si>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</si>
  <si>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</si>
  <si>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</si>
  <si>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</si>
  <si>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</si>
  <si>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</si>
  <si>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</si>
  <si>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</si>
  <si>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</si>
  <si>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</si>
  <si>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</si>
  <si>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</si>
  <si>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</si>
  <si>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</si>
  <si>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</si>
  <si>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</si>
  <si>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</si>
  <si>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</si>
  <si>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</si>
  <si>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</si>
  <si>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</si>
  <si>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</si>
  <si>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</si>
  <si>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</si>
  <si>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</si>
  <si>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</si>
  <si>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</si>
  <si>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</si>
  <si>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</si>
  <si>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Informe de la aplicación de los recursos otorgados por la SEP. Ejercicio Fiscal 2022</t>
  </si>
  <si>
    <t>Recursos Federales recibidos:</t>
  </si>
  <si>
    <t>Partida Generica</t>
  </si>
  <si>
    <t>Importe total por partida generica</t>
  </si>
  <si>
    <t>TOTAL EROGADO DEL CAPITULO 1000</t>
  </si>
  <si>
    <t>TOTAL EROGADO DEL CAPITULO 3000</t>
  </si>
  <si>
    <t>TOTAL EROGADO DEL CAPITULO 2000</t>
  </si>
  <si>
    <t>Técnico Superior Universitario</t>
  </si>
  <si>
    <t>Ingenieria / Licenciatura</t>
  </si>
  <si>
    <t>Información complementaria Octubre-Diciembre</t>
  </si>
  <si>
    <t>Información complementaria Julio - Septiembre</t>
  </si>
  <si>
    <t>CLABE</t>
  </si>
  <si>
    <t>1er Trimestre</t>
  </si>
  <si>
    <t>2do Trimestre</t>
  </si>
  <si>
    <t>3er Trimestre</t>
  </si>
  <si>
    <t>4to Trimestre</t>
  </si>
  <si>
    <t>Recurso recibido</t>
  </si>
  <si>
    <t>Nombre completo del titular de la Rectoría de la Universidad</t>
  </si>
  <si>
    <t>Titular de la Rectoría</t>
  </si>
  <si>
    <t xml:space="preserve">Nombre completo del titular de la Dirección de Administración, Finanzas u homólogo </t>
  </si>
  <si>
    <t>Titular de la Dirección de Administración, Finanzas u homólogo</t>
  </si>
  <si>
    <t>Monto Federal otorgado por convenio.</t>
  </si>
  <si>
    <t>Recursos Otorgados por Convenio con la Federación</t>
  </si>
  <si>
    <t>Rendimientos Financieros Generados</t>
  </si>
  <si>
    <t>Saldos finales.</t>
  </si>
  <si>
    <t>Saldos Finales de los recursos otorgados en el Ejercicio Fiscal 2022 con objeto de reintegro.</t>
  </si>
  <si>
    <t>Recursos disponibles en la cuenta bancaria específica al 31 de diciembre</t>
  </si>
  <si>
    <t>Recursos comprometidos al 31 de diciembre que se deberán ejercer a más tardar el  30 de marzo del año siguiente</t>
  </si>
  <si>
    <t>III. Servidores públicos que suscriben el presente informe</t>
  </si>
  <si>
    <t>Importe total a reintegrar a más tardar el 15 de enero del ejercicio fiscal siguiente (A+B)</t>
  </si>
  <si>
    <t>Importe de capital a reintegrar (A)</t>
  </si>
  <si>
    <t>Rendimientos bancarios a reintegrar (B)</t>
  </si>
  <si>
    <t>Saldo final de los recursos otorgados en el Ejercicio Fiscal 2022 con objeto de reintegro.</t>
  </si>
  <si>
    <t>Ejercido 
Cap. 1000</t>
  </si>
  <si>
    <t>Ejercido 
Cap. 2000</t>
  </si>
  <si>
    <t>Ejercido 
Cap. 3000</t>
  </si>
  <si>
    <r>
      <t xml:space="preserve">El detalle de los recursos en cada uno de los trimestres corresponden a la recepción de los recursos, así como los documentos anexos al informe, son parte integrante del mismo.
La Universidad manifiesta que lleva los registros específicos respecto de la aplicación de los recuros que se presentan en este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carácter judicial, ya sean del fuero común y/o federal.
Lo anterior, en cumplimiento al Artículo 70 de la Ley General de Contabilidad Gubernamental, la Clausula "sexta" del convenio de apoyo Financiero y los "Criterios Generales para la Distribución del Programa Presupuestario U006" emitidos por la Subsecretaría de Educación Superior.
</t>
    </r>
    <r>
      <rPr>
        <b/>
        <u/>
        <sz val="6"/>
        <color theme="1"/>
        <rFont val="Montserrat Light"/>
      </rPr>
      <t>Los que suscriben el presente informe, en ejercicio de las facultades que les otorgan los cargos que ostentan en la Universidad, declaran bajo protesta de decir verdad que toda la información contenida en el mismo, así como los anexos que lo acompañan son ciertos y verificables en cualquier momento.</t>
    </r>
  </si>
  <si>
    <t>Universidad Tecnológica</t>
  </si>
  <si>
    <t>´012680001182621523</t>
  </si>
  <si>
    <t xml:space="preserve">GRUPO FINANCIERO BBVA Mexico, SA </t>
  </si>
  <si>
    <t>M. en C. José Carlos Arredondo Velázquez</t>
  </si>
  <si>
    <t>MDCO. Apolinar Villegas Arcos</t>
  </si>
  <si>
    <r>
      <rPr>
        <b/>
        <sz val="9"/>
        <rFont val="Montserrat"/>
      </rPr>
      <t>*Nota:</t>
    </r>
    <r>
      <rPr>
        <sz val="9"/>
        <rFont val="Montserrat"/>
      </rPr>
      <t xml:space="preserve"> La información que se reporta corresponde a los registros del Primer Trimestre 2022. Para el inicio del ciclo escolar en el mes de septiembre 2021 la distribución de la matrícula es la siguiente: Técnico Superior Universitario 3,383, Licenciatura 2,374; Maestría 45 dando un total de 5,802 alumnos.</t>
    </r>
  </si>
  <si>
    <t xml:space="preserve">17 TSU; 2 POSTGRADOS; 13 ING/LIC </t>
  </si>
  <si>
    <t>Columna1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</si>
</sst>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F800]dddd\,\ mmmm\ dd\,\ yyyy"/>
    <numFmt numFmtId="165" formatCode="_-* #,##0_-;\-* #,##0_-;_-* &quot;-&quot;??_-;_-@_-"/>
  </numFmts>
  <fonts count="2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color theme="1" tint="4.9989318521683403E-2"/>
      <name val="Calibri"/>
      <family val="2"/>
      <scheme val="minor"/>
    </font>
    <font>
      <b/>
      <sz val="11"/>
      <color theme="4"/>
      <name val="Calibri"/>
      <family val="2"/>
      <scheme val="minor"/>
    </font>
    <font>
      <b/>
      <sz val="11"/>
      <color theme="1"/>
      <name val="Montserrat"/>
    </font>
    <font>
      <sz val="10"/>
      <color theme="1"/>
      <name val="Montserrat"/>
    </font>
    <font>
      <sz val="9"/>
      <color theme="1"/>
      <name val="Montserrat"/>
    </font>
    <font>
      <sz val="8"/>
      <color theme="1"/>
      <name val="Montserrat"/>
    </font>
    <font>
      <sz val="8"/>
      <color theme="1"/>
      <name val="Montserrat ExtraLight"/>
    </font>
    <font>
      <sz val="7"/>
      <color theme="1"/>
      <name val="Montserrat ExtraLight"/>
    </font>
    <font>
      <sz val="6"/>
      <color theme="1"/>
      <name val="Montserrat"/>
    </font>
    <font>
      <sz val="8"/>
      <color theme="1"/>
      <name val="Calibri"/>
      <family val="2"/>
      <scheme val="minor"/>
    </font>
    <font>
      <sz val="10"/>
      <color theme="0"/>
      <name val="Calibri"/>
      <family val="2"/>
      <scheme val="minor"/>
    </font>
    <font>
      <sz val="7"/>
      <color theme="1"/>
      <name val="Montserrat Light"/>
    </font>
    <font>
      <sz val="7"/>
      <color theme="1"/>
      <name val="Montserrat"/>
    </font>
    <font>
      <b/>
      <sz val="10"/>
      <color theme="1"/>
      <name val="Montserrat"/>
    </font>
    <font>
      <sz val="6"/>
      <color theme="1"/>
      <name val="Montserrat Light"/>
    </font>
    <font>
      <b/>
      <u/>
      <sz val="6"/>
      <color theme="1"/>
      <name val="Montserrat Light"/>
    </font>
    <font>
      <b/>
      <sz val="10"/>
      <name val="Calibri"/>
      <family val="2"/>
      <scheme val="minor"/>
    </font>
    <font>
      <sz val="10"/>
      <name val="Arial"/>
      <family val="2"/>
    </font>
    <font>
      <sz val="9"/>
      <name val="Montserrat"/>
    </font>
    <font>
      <b/>
      <sz val="9"/>
      <name val="Montserrat"/>
    </font>
    <font>
      <sz val="11"/>
      <color rgb="FF000000"/>
      <name val="Calibri"/>
    </font>
    <font>
      <sz val="11"/>
      <color theme="1"/>
      <name val="Calibri"/>
      <scheme val="minor"/>
    </font>
    <font>
      <sz val="11"/>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cellStyleXfs>
  <cellXfs count="121">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4" borderId="0" xfId="0" applyFill="1" applyBorder="1" applyAlignment="1"/>
    <xf numFmtId="0" fontId="0" fillId="0" borderId="0" xfId="0" applyBorder="1"/>
    <xf numFmtId="0" fontId="0" fillId="0" borderId="0" xfId="0" applyBorder="1" applyAlignment="1">
      <alignment vertical="center"/>
    </xf>
    <xf numFmtId="0" fontId="0" fillId="0" borderId="3" xfId="0" applyBorder="1"/>
    <xf numFmtId="0" fontId="0" fillId="4" borderId="0" xfId="0" applyFill="1" applyBorder="1"/>
    <xf numFmtId="0" fontId="0" fillId="4" borderId="0" xfId="0" applyFill="1" applyBorder="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0" fontId="0" fillId="0" borderId="0" xfId="0" applyFill="1"/>
    <xf numFmtId="43" fontId="0" fillId="2" borderId="1" xfId="0" applyNumberFormat="1" applyFill="1" applyBorder="1" applyAlignment="1">
      <alignment horizontal="right" vertical="center" wrapText="1"/>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0" fontId="0" fillId="0" borderId="0" xfId="0" applyFill="1" applyBorder="1" applyAlignment="1">
      <alignment horizontal="right"/>
    </xf>
    <xf numFmtId="49" fontId="0" fillId="0" borderId="1" xfId="0" applyNumberFormat="1" applyBorder="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right"/>
    </xf>
    <xf numFmtId="44" fontId="6" fillId="4" borderId="0" xfId="2" applyFont="1" applyFill="1" applyAlignment="1">
      <alignment vertical="center" wrapText="1"/>
    </xf>
    <xf numFmtId="0" fontId="5" fillId="4" borderId="0" xfId="0" applyFont="1" applyFill="1" applyAlignment="1"/>
    <xf numFmtId="44" fontId="0" fillId="0" borderId="0" xfId="2" applyFont="1" applyAlignment="1">
      <alignment horizontal="center" vertical="center"/>
    </xf>
    <xf numFmtId="44" fontId="0" fillId="0" borderId="0" xfId="0" applyNumberFormat="1" applyAlignment="1">
      <alignment horizontal="right"/>
    </xf>
    <xf numFmtId="0" fontId="0" fillId="0" borderId="1" xfId="0" applyBorder="1"/>
    <xf numFmtId="0" fontId="0" fillId="4" borderId="1" xfId="0" applyFill="1" applyBorder="1" applyAlignment="1">
      <alignment wrapText="1"/>
    </xf>
    <xf numFmtId="0" fontId="0" fillId="4" borderId="2" xfId="0" applyFill="1" applyBorder="1" applyAlignment="1">
      <alignment wrapText="1"/>
    </xf>
    <xf numFmtId="49" fontId="7" fillId="4" borderId="0" xfId="0" applyNumberFormat="1" applyFont="1" applyFill="1" applyAlignment="1"/>
    <xf numFmtId="0" fontId="0" fillId="2" borderId="1" xfId="0" quotePrefix="1" applyNumberFormat="1" applyFill="1" applyBorder="1" applyAlignment="1">
      <alignment horizontal="center" vertical="center"/>
    </xf>
    <xf numFmtId="44" fontId="0" fillId="4" borderId="1" xfId="2" applyFont="1" applyFill="1" applyBorder="1"/>
    <xf numFmtId="0" fontId="14" fillId="4" borderId="0" xfId="0" applyFont="1" applyFill="1"/>
    <xf numFmtId="43" fontId="0" fillId="2" borderId="1" xfId="1" applyFont="1" applyFill="1" applyBorder="1" applyAlignment="1">
      <alignment horizontal="right" vertical="center" wrapText="1"/>
    </xf>
    <xf numFmtId="43" fontId="0" fillId="2" borderId="3" xfId="1" applyFont="1" applyFill="1" applyBorder="1"/>
    <xf numFmtId="43" fontId="0" fillId="2" borderId="1" xfId="1" applyFont="1" applyFill="1" applyBorder="1"/>
    <xf numFmtId="0" fontId="4" fillId="0" borderId="0" xfId="0" applyFont="1" applyAlignment="1">
      <alignment horizontal="center" vertical="center" wrapText="1"/>
    </xf>
    <xf numFmtId="0" fontId="16" fillId="4" borderId="0" xfId="0" applyFont="1" applyFill="1" applyBorder="1" applyAlignment="1">
      <alignment horizontal="center" vertical="center" wrapText="1"/>
    </xf>
    <xf numFmtId="0" fontId="8" fillId="4" borderId="0" xfId="0" applyFont="1" applyFill="1" applyAlignment="1">
      <alignment horizontal="right"/>
    </xf>
    <xf numFmtId="44" fontId="17" fillId="4" borderId="1" xfId="2" applyFont="1" applyFill="1" applyBorder="1" applyAlignment="1">
      <alignment horizontal="right"/>
    </xf>
    <xf numFmtId="0" fontId="10" fillId="4" borderId="9" xfId="0" applyFont="1" applyFill="1" applyBorder="1" applyAlignment="1">
      <alignment horizontal="center" vertical="center"/>
    </xf>
    <xf numFmtId="0" fontId="16" fillId="4" borderId="0" xfId="0" applyFont="1" applyFill="1" applyBorder="1" applyAlignment="1">
      <alignment vertical="center" wrapText="1"/>
    </xf>
    <xf numFmtId="17" fontId="0" fillId="0" borderId="1" xfId="0" applyNumberFormat="1" applyFont="1" applyBorder="1" applyAlignment="1">
      <alignment horizontal="left"/>
    </xf>
    <xf numFmtId="43" fontId="1" fillId="0" borderId="1" xfId="1" applyFont="1" applyBorder="1" applyAlignment="1">
      <alignment horizontal="left"/>
    </xf>
    <xf numFmtId="165" fontId="21" fillId="6" borderId="12" xfId="1" applyNumberFormat="1" applyFont="1" applyFill="1" applyBorder="1" applyAlignment="1">
      <alignment horizontal="center"/>
    </xf>
    <xf numFmtId="3" fontId="0" fillId="0" borderId="0" xfId="0" applyNumberFormat="1"/>
    <xf numFmtId="43" fontId="0" fillId="2" borderId="1" xfId="2" applyNumberFormat="1" applyFont="1" applyFill="1" applyBorder="1" applyAlignment="1">
      <alignment vertical="center" wrapText="1"/>
    </xf>
    <xf numFmtId="4" fontId="0" fillId="0" borderId="0" xfId="0" applyNumberFormat="1"/>
    <xf numFmtId="4" fontId="0" fillId="0" borderId="0" xfId="2" applyNumberFormat="1" applyFont="1" applyAlignment="1">
      <alignment horizontal="right"/>
    </xf>
    <xf numFmtId="165" fontId="0" fillId="4" borderId="1" xfId="2" applyNumberFormat="1" applyFont="1" applyFill="1" applyBorder="1"/>
    <xf numFmtId="165" fontId="0" fillId="0" borderId="0" xfId="2" applyNumberFormat="1" applyFont="1" applyAlignment="1">
      <alignment horizontal="right"/>
    </xf>
    <xf numFmtId="165" fontId="0" fillId="0" borderId="0" xfId="2" applyNumberFormat="1" applyFont="1" applyAlignment="1">
      <alignment horizontal="center" vertical="center"/>
    </xf>
    <xf numFmtId="44" fontId="0" fillId="0" borderId="0" xfId="0" applyNumberFormat="1"/>
    <xf numFmtId="43" fontId="0" fillId="0" borderId="0" xfId="1" applyFont="1"/>
    <xf numFmtId="43" fontId="25" fillId="0" borderId="0" xfId="1" applyNumberFormat="1" applyFont="1"/>
    <xf numFmtId="0" fontId="0" fillId="0" borderId="0" xfId="0" applyAlignment="1">
      <alignment horizontal="center"/>
    </xf>
    <xf numFmtId="43" fontId="26" fillId="0" borderId="0" xfId="1" applyNumberFormat="1" applyFont="1"/>
    <xf numFmtId="43" fontId="26" fillId="0" borderId="0" xfId="1" applyFont="1"/>
    <xf numFmtId="44" fontId="27" fillId="0" borderId="0" xfId="2" applyFont="1" applyAlignment="1">
      <alignment horizontal="right" vertical="center"/>
    </xf>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0" xfId="0" applyFill="1" applyAlignment="1">
      <alignment horizontal="center" wrapText="1"/>
    </xf>
    <xf numFmtId="0" fontId="3" fillId="5" borderId="4" xfId="0" applyFont="1" applyFill="1" applyBorder="1" applyAlignment="1">
      <alignment horizontal="center" wrapText="1"/>
    </xf>
    <xf numFmtId="0" fontId="0" fillId="0" borderId="0" xfId="0" applyAlignment="1">
      <alignment horizontal="center" wrapText="1"/>
    </xf>
    <xf numFmtId="0" fontId="23" fillId="0" borderId="10" xfId="3" applyFont="1" applyBorder="1" applyAlignment="1">
      <alignment horizontal="justify" vertical="center" wrapText="1"/>
    </xf>
    <xf numFmtId="0" fontId="23" fillId="0" borderId="0" xfId="3" applyFont="1" applyAlignment="1">
      <alignment horizontal="justify" vertical="center" wrapText="1"/>
    </xf>
    <xf numFmtId="44" fontId="0" fillId="0" borderId="0" xfId="2" applyFont="1" applyAlignment="1">
      <alignment horizontal="center"/>
    </xf>
    <xf numFmtId="44" fontId="0" fillId="0" borderId="0" xfId="2" applyFont="1" applyAlignment="1">
      <alignment horizontal="center" vertical="center"/>
    </xf>
    <xf numFmtId="0" fontId="0" fillId="0" borderId="0" xfId="0" applyAlignment="1">
      <alignment horizontal="right"/>
    </xf>
    <xf numFmtId="0" fontId="0" fillId="4" borderId="0" xfId="0" applyFill="1" applyAlignment="1">
      <alignment horizontal="right"/>
    </xf>
    <xf numFmtId="0" fontId="0" fillId="0" borderId="1" xfId="0" applyBorder="1" applyAlignment="1">
      <alignment horizontal="right"/>
    </xf>
    <xf numFmtId="0" fontId="15" fillId="5" borderId="4" xfId="0" applyFont="1" applyFill="1" applyBorder="1" applyAlignment="1">
      <alignment horizontal="center" wrapText="1"/>
    </xf>
    <xf numFmtId="0" fontId="0" fillId="0" borderId="1" xfId="0" applyBorder="1" applyAlignment="1">
      <alignment horizontal="right" wrapText="1"/>
    </xf>
    <xf numFmtId="0" fontId="0" fillId="4" borderId="1" xfId="0" applyFill="1" applyBorder="1" applyAlignment="1">
      <alignment horizontal="right"/>
    </xf>
    <xf numFmtId="0" fontId="19" fillId="4" borderId="0" xfId="0" applyFont="1" applyFill="1" applyBorder="1" applyAlignment="1">
      <alignment horizontal="center" vertical="center" wrapText="1"/>
    </xf>
    <xf numFmtId="0" fontId="10" fillId="4" borderId="0" xfId="0" applyFont="1" applyFill="1" applyBorder="1" applyAlignment="1">
      <alignment horizontal="center" wrapText="1"/>
    </xf>
    <xf numFmtId="164" fontId="17" fillId="4" borderId="4" xfId="0" applyNumberFormat="1" applyFont="1" applyFill="1" applyBorder="1" applyAlignment="1">
      <alignment horizontal="right"/>
    </xf>
    <xf numFmtId="0" fontId="8" fillId="4" borderId="2" xfId="0" applyFont="1" applyFill="1" applyBorder="1" applyAlignment="1">
      <alignment horizontal="center"/>
    </xf>
    <xf numFmtId="0" fontId="8" fillId="4" borderId="3" xfId="0" applyFont="1" applyFill="1" applyBorder="1" applyAlignment="1">
      <alignment horizontal="center"/>
    </xf>
    <xf numFmtId="0" fontId="13" fillId="4" borderId="1" xfId="0" applyFont="1" applyFill="1" applyBorder="1" applyAlignment="1">
      <alignment horizontal="right"/>
    </xf>
    <xf numFmtId="0" fontId="11" fillId="4" borderId="0" xfId="0" applyFont="1" applyFill="1" applyAlignment="1">
      <alignment horizontal="center"/>
    </xf>
    <xf numFmtId="0" fontId="11" fillId="4" borderId="10" xfId="0" applyFont="1" applyFill="1" applyBorder="1" applyAlignment="1">
      <alignment horizontal="center" vertical="top" wrapText="1"/>
    </xf>
    <xf numFmtId="0" fontId="11" fillId="4" borderId="0" xfId="0" applyFont="1" applyFill="1" applyBorder="1" applyAlignment="1">
      <alignment horizontal="center" vertical="top" wrapText="1"/>
    </xf>
    <xf numFmtId="0" fontId="12" fillId="4" borderId="0" xfId="0" applyFont="1" applyFill="1" applyAlignment="1">
      <alignment horizontal="center" vertical="top"/>
    </xf>
    <xf numFmtId="0" fontId="12" fillId="4" borderId="0" xfId="0" applyFont="1" applyFill="1" applyAlignment="1">
      <alignment horizontal="center" vertical="top" wrapText="1"/>
    </xf>
    <xf numFmtId="0" fontId="10" fillId="4" borderId="1" xfId="0" applyFont="1" applyFill="1" applyBorder="1" applyAlignment="1">
      <alignment horizontal="center" vertical="center" wrapText="1"/>
    </xf>
    <xf numFmtId="44" fontId="10" fillId="4" borderId="9" xfId="0" applyNumberFormat="1" applyFont="1" applyFill="1" applyBorder="1" applyAlignment="1">
      <alignment horizontal="center" wrapText="1"/>
    </xf>
    <xf numFmtId="0" fontId="10" fillId="4" borderId="6" xfId="0" applyFont="1" applyFill="1" applyBorder="1" applyAlignment="1">
      <alignment horizontal="center" wrapText="1"/>
    </xf>
    <xf numFmtId="44" fontId="10" fillId="4" borderId="6" xfId="0" applyNumberFormat="1" applyFont="1" applyFill="1" applyBorder="1" applyAlignment="1">
      <alignment horizont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xf>
    <xf numFmtId="49" fontId="18" fillId="4" borderId="4" xfId="0" applyNumberFormat="1" applyFont="1" applyFill="1" applyBorder="1" applyAlignment="1">
      <alignment horizontal="center" vertical="center"/>
    </xf>
    <xf numFmtId="49" fontId="18" fillId="4" borderId="0" xfId="0" applyNumberFormat="1" applyFont="1" applyFill="1" applyBorder="1" applyAlignment="1">
      <alignment horizontal="center" vertical="center"/>
    </xf>
    <xf numFmtId="0" fontId="10" fillId="4" borderId="1" xfId="0" applyFont="1" applyFill="1" applyBorder="1" applyAlignment="1">
      <alignment horizontal="center" wrapText="1"/>
    </xf>
  </cellXfs>
  <cellStyles count="4">
    <cellStyle name="Millares" xfId="1" builtinId="3"/>
    <cellStyle name="Moneda" xfId="2" builtinId="4"/>
    <cellStyle name="Normal" xfId="0" builtinId="0"/>
    <cellStyle name="Normal 2" xfId="3"/>
  </cellStyles>
  <dxfs count="78">
    <dxf>
      <font>
        <b val="0"/>
        <i val="0"/>
        <strike val="0"/>
        <condense val="0"/>
        <extend val="0"/>
        <outline val="0"/>
        <shadow val="0"/>
        <u val="none"/>
        <vertAlign val="baseline"/>
        <sz val="11"/>
        <color rgb="FF000000"/>
        <name val="Calibri"/>
        <scheme val="none"/>
      </font>
      <numFmt numFmtId="35" formatCode="_-* #,##0.00_-;\-* #,##0.00_-;_-* &quot;-&quot;??_-;_-@_-"/>
    </dxf>
    <dxf>
      <font>
        <b val="0"/>
        <i val="0"/>
        <strike val="0"/>
        <condense val="0"/>
        <extend val="0"/>
        <outline val="0"/>
        <shadow val="0"/>
        <u val="none"/>
        <vertAlign val="baseline"/>
        <sz val="11"/>
        <color rgb="FF000000"/>
        <name val="Calibri"/>
        <scheme val="none"/>
      </font>
      <numFmt numFmtId="35" formatCode="_-* #,##0.00_-;\-* #,##0.00_-;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dxf>
    <dxf>
      <alignment horizontal="general" vertical="center" textRotation="0" wrapText="1" indent="0" justifyLastLine="0" shrinkToFit="0" readingOrder="0"/>
    </dxf>
    <dxf>
      <alignment horizontal="general" vertical="bottom" textRotation="0" wrapText="1" indent="0" justifyLastLine="0" shrinkToFit="0" readingOrder="0"/>
    </dxf>
    <dxf>
      <numFmt numFmtId="4" formatCode="#,##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numFmt numFmtId="4" formatCode="#,##0.00"/>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4" formatCode="_-&quot;$&quot;* #,##0.00_-;\-&quot;$&quot;* #,##0.00_-;_-&quot;$&quot;* &quot;-&quot;??_-;_-@_-"/>
      <alignment horizontal="right" vertical="center"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numFmt numFmtId="3" formatCode="#,##0"/>
    </dxf>
    <dxf>
      <alignment horizontal="general" vertical="bottom" textRotation="0" wrapText="1" indent="0" justifyLastLine="0" shrinkToFit="0" readingOrder="0"/>
    </dxf>
    <dxf>
      <numFmt numFmtId="34" formatCode="_-&quot;$&quot;* #,##0.00_-;\-&quot;$&quot;* #,##0.00_-;_-&quot;$&quot;* &quot;-&quot;??_-;_-@_-"/>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numFmt numFmtId="34" formatCode="_-&quot;$&quot;* #,##0.00_-;\-&quot;$&quot;* #,##0.00_-;_-&quot;$&quot;* &quot;-&quot;??_-;_-@_-"/>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42861</xdr:rowOff>
    </xdr:from>
    <xdr:to>
      <xdr:col>5</xdr:col>
      <xdr:colOff>562318</xdr:colOff>
      <xdr:row>2</xdr:row>
      <xdr:rowOff>85724</xdr:rowOff>
    </xdr:to>
    <xdr:pic>
      <xdr:nvPicPr>
        <xdr:cNvPr id="3" name="Imagen 2">
          <a:extLst>
            <a:ext uri="{FF2B5EF4-FFF2-40B4-BE49-F238E27FC236}">
              <a16:creationId xmlns:a16="http://schemas.microsoft.com/office/drawing/2014/main" id="{0C52813C-8371-42D3-8889-39A60AEDC269}"/>
            </a:ext>
          </a:extLst>
        </xdr:cNvPr>
        <xdr:cNvPicPr>
          <a:picLocks noChangeAspect="1"/>
        </xdr:cNvPicPr>
      </xdr:nvPicPr>
      <xdr:blipFill>
        <a:blip xmlns:r="http://schemas.openxmlformats.org/officeDocument/2006/relationships" r:embed="rId1"/>
        <a:stretch>
          <a:fillRect/>
        </a:stretch>
      </xdr:blipFill>
      <xdr:spPr>
        <a:xfrm>
          <a:off x="161925" y="42861"/>
          <a:ext cx="4856436" cy="4238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Q/Downloads/Anexo%201%20Formato%20Ingreso%20-%20Gasto%202022%20Avance%20Trimestral%20Mar-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EQ/Downloads/22_01_ART36_V_UT_Q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Detalle de Ingres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cción V"/>
    </sheetNames>
    <sheetDataSet>
      <sheetData sheetId="0"/>
    </sheetDataSet>
  </externalBook>
</externalLink>
</file>

<file path=xl/tables/table1.xml><?xml version="1.0" encoding="utf-8"?>
<table xmlns="http://schemas.openxmlformats.org/spreadsheetml/2006/main" id="1" name="Tabla1" displayName="Tabla1" ref="B18:D30" totalsRowShown="0" headerRowDxfId="77" headerRowBorderDxfId="76" tableBorderDxfId="75" totalsRowBorderDxfId="74">
  <tableColumns count="3">
    <tableColumn id="1" name="Mes " dataDxfId="73"/>
    <tableColumn id="2" name="Fecha de Transferencia" dataDxfId="72"/>
    <tableColumn id="3" name="Importe" dataDxfId="71" dataCellStyle="Millares"/>
  </tableColumns>
  <tableStyleInfo name="TableStyleMedium2" showFirstColumn="0" showLastColumn="0" showRowStripes="1" showColumnStripes="0"/>
</table>
</file>

<file path=xl/tables/table10.xml><?xml version="1.0" encoding="utf-8"?>
<table xmlns="http://schemas.openxmlformats.org/spreadsheetml/2006/main" id="11" name="Tabla5412" displayName="Tabla5412" ref="B13:D16" totalsRowShown="0" headerRowDxfId="41">
  <tableColumns count="3">
    <tableColumn id="1" name="Concepto" dataDxfId="40"/>
    <tableColumn id="3" name="Plazas" dataDxfId="39"/>
    <tableColumn id="4" name="Importe" dataDxfId="38" dataCellStyle="Moneda"/>
  </tableColumns>
  <tableStyleInfo name="TableStyleMedium13" showFirstColumn="0" showLastColumn="0" showRowStripes="1" showColumnStripes="0"/>
</table>
</file>

<file path=xl/tables/table11.xml><?xml version="1.0" encoding="utf-8"?>
<table xmlns="http://schemas.openxmlformats.org/spreadsheetml/2006/main" id="12" name="Tabla6513" displayName="Tabla6513" ref="B21:D30" totalsRowShown="0" headerRowDxfId="37">
  <tableColumns count="3">
    <tableColumn id="1" name="No. " dataDxfId="36"/>
    <tableColumn id="2" name="Partida Generica" dataDxfId="35"/>
    <tableColumn id="3" name="Importe total por partida generica" dataDxfId="34" dataCellStyle="Moneda"/>
  </tableColumns>
  <tableStyleInfo name="TableStyleMedium2" showFirstColumn="0" showLastColumn="0" showRowStripes="1" showColumnStripes="0"/>
</table>
</file>

<file path=xl/tables/table12.xml><?xml version="1.0" encoding="utf-8"?>
<table xmlns="http://schemas.openxmlformats.org/spreadsheetml/2006/main" id="13" name="Tabla681014" displayName="Tabla681014" ref="B35:D44" totalsRowShown="0" headerRowDxfId="33" dataDxfId="32">
  <tableColumns count="3">
    <tableColumn id="1" name="No. " dataDxfId="31"/>
    <tableColumn id="2" name="Partida Generica" dataDxfId="30"/>
    <tableColumn id="3" name="Importe total por partida generica" dataDxfId="29" dataCellStyle="Moneda"/>
  </tableColumns>
  <tableStyleInfo name="TableStyleMedium2" showFirstColumn="0" showLastColumn="0" showRowStripes="1" showColumnStripes="0"/>
</table>
</file>

<file path=xl/tables/table13.xml><?xml version="1.0" encoding="utf-8"?>
<table xmlns="http://schemas.openxmlformats.org/spreadsheetml/2006/main" id="14" name="Tabla81115" displayName="Tabla81115" ref="C55:D58" totalsRowShown="0">
  <tableColumns count="2">
    <tableColumn id="1" name="Concepto" dataDxfId="28"/>
    <tableColumn id="2" name="No. De Alumnos"/>
  </tableColumns>
  <tableStyleInfo name="TableStyleMedium2" showFirstColumn="0" showLastColumn="0" showRowStripes="1" showColumnStripes="0"/>
</table>
</file>

<file path=xl/tables/table14.xml><?xml version="1.0" encoding="utf-8"?>
<table xmlns="http://schemas.openxmlformats.org/spreadsheetml/2006/main" id="15" name="Tabla541216" displayName="Tabla541216" ref="B13:D16" totalsRowShown="0" headerRowDxfId="27">
  <tableColumns count="3">
    <tableColumn id="1" name="Concepto" dataDxfId="26"/>
    <tableColumn id="3" name="Plazas" dataDxfId="25"/>
    <tableColumn id="4" name="Importe" dataDxfId="24" dataCellStyle="Moneda"/>
  </tableColumns>
  <tableStyleInfo name="TableStyleMedium13" showFirstColumn="0" showLastColumn="0" showRowStripes="1" showColumnStripes="0"/>
</table>
</file>

<file path=xl/tables/table15.xml><?xml version="1.0" encoding="utf-8"?>
<table xmlns="http://schemas.openxmlformats.org/spreadsheetml/2006/main" id="16" name="Tabla651317" displayName="Tabla651317" ref="B21:D30" totalsRowShown="0" headerRowDxfId="23">
  <tableColumns count="3">
    <tableColumn id="1" name="No. " dataDxfId="22"/>
    <tableColumn id="2" name="Partida Generica" dataDxfId="21"/>
    <tableColumn id="3" name="Importe total por partida generica" dataDxfId="20" dataCellStyle="Moneda">
      <calculatedColumnFormula>SUBTOTAL(9,D16:D21)</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17" name="Tabla68101418" displayName="Tabla68101418" ref="B35:D44" totalsRowShown="0" headerRowDxfId="19" dataDxfId="18">
  <tableColumns count="3">
    <tableColumn id="1" name="No. " dataDxfId="17"/>
    <tableColumn id="2" name="Partida Generica" dataDxfId="16"/>
    <tableColumn id="3" name="Importe total por partida generica" dataDxfId="15" dataCellStyle="Moneda"/>
  </tableColumns>
  <tableStyleInfo name="TableStyleMedium2" showFirstColumn="0" showLastColumn="0" showRowStripes="1" showColumnStripes="0"/>
</table>
</file>

<file path=xl/tables/table17.xml><?xml version="1.0" encoding="utf-8"?>
<table xmlns="http://schemas.openxmlformats.org/spreadsheetml/2006/main" id="18" name="Tabla8111519" displayName="Tabla8111519" ref="C55:D58" totalsRowShown="0">
  <tableColumns count="2">
    <tableColumn id="1" name="Concepto" dataDxfId="14"/>
    <tableColumn id="2" name="No. De Alumnos"/>
  </tableColumns>
  <tableStyleInfo name="TableStyleMedium2" showFirstColumn="0" showLastColumn="0" showRowStripes="1" showColumnStripes="0"/>
</table>
</file>

<file path=xl/tables/table18.xml><?xml version="1.0" encoding="utf-8"?>
<table xmlns="http://schemas.openxmlformats.org/spreadsheetml/2006/main" id="20" name="Tabla221" displayName="Tabla221" ref="A5:F11" totalsRowCount="1" headerRowDxfId="13" dataDxfId="12" dataCellStyle="Millares">
  <tableColumns count="6">
    <tableColumn id="1" name="Trimestre" dataDxfId="11" totalsRowDxfId="10"/>
    <tableColumn id="2" name="Recursos Otorgados por Convenio con la Federación" dataDxfId="9" totalsRowDxfId="8" dataCellStyle="Millares">
      <calculatedColumnFormula>SUM(B3:B5)</calculatedColumnFormula>
    </tableColumn>
    <tableColumn id="3" name="Rendimientos Financieros Generados" dataDxfId="7" totalsRowDxfId="6" dataCellStyle="Millares">
      <calculatedColumnFormula>SUM(C3:C5)</calculatedColumnFormula>
    </tableColumn>
    <tableColumn id="4" name="Recursos Ejercidos" dataDxfId="5" totalsRowDxfId="4" dataCellStyle="Millares">
      <calculatedColumnFormula>'Abr-Jun'!D6</calculatedColumnFormula>
    </tableColumn>
    <tableColumn id="5" name="Saldo" dataDxfId="3" totalsRowDxfId="2" dataCellStyle="Millares"/>
    <tableColumn id="6" name="Columna1" totalsRowFunction="custom" dataDxfId="1" totalsRowDxfId="0" dataCellStyle="Millares">
      <totalsRowFormula>+E10-F10</totalsRowFormula>
    </tableColumn>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13:D16" totalsRowShown="0" headerRowDxfId="70">
  <tableColumns count="3">
    <tableColumn id="1" name="Concepto" dataDxfId="69"/>
    <tableColumn id="3" name="Plazas" dataDxfId="68"/>
    <tableColumn id="4" name="Importe" dataDxfId="67" dataCellStyle="Moneda"/>
  </tableColumns>
  <tableStyleInfo name="TableStyleMedium13" showFirstColumn="0" showLastColumn="0" showRowStripes="1" showColumnStripes="0"/>
</table>
</file>

<file path=xl/tables/table3.xml><?xml version="1.0" encoding="utf-8"?>
<table xmlns="http://schemas.openxmlformats.org/spreadsheetml/2006/main" id="6" name="Tabla6" displayName="Tabla6" ref="B21:D30" totalsRowShown="0" headerRowDxfId="66">
  <tableColumns count="3">
    <tableColumn id="1" name="No. " dataDxfId="65"/>
    <tableColumn id="2" name="Partida Generica" dataDxfId="64"/>
    <tableColumn id="3" name="Importe total por partida generica" dataDxfId="63" dataCellStyle="Moneda"/>
  </tableColumns>
  <tableStyleInfo name="TableStyleMedium2" showFirstColumn="0" showLastColumn="0" showRowStripes="1" showColumnStripes="0"/>
</table>
</file>

<file path=xl/tables/table4.xml><?xml version="1.0" encoding="utf-8"?>
<table xmlns="http://schemas.openxmlformats.org/spreadsheetml/2006/main" id="7" name="Tabla68" displayName="Tabla68" ref="B35:D44" totalsRowShown="0" headerRowDxfId="62" dataDxfId="61">
  <tableColumns count="3">
    <tableColumn id="1" name="No. " dataDxfId="60"/>
    <tableColumn id="2" name="Partida Generica" dataDxfId="59"/>
    <tableColumn id="3" name="Importe total por partida generica" dataDxfId="58" dataCellStyle="Moneda">
      <calculatedColumnFormula>+'[1]Anexo 1'!$E$33</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8" name="Tabla8" displayName="Tabla8" ref="C55:D58" totalsRowShown="0">
  <tableColumns count="2">
    <tableColumn id="1" name="Concepto" dataDxfId="57"/>
    <tableColumn id="2" name="No. De Alumnos" dataDxfId="56">
      <calculatedColumnFormula>+'[2]Fracción V'!$G$7</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3" name="Tabla54" displayName="Tabla54" ref="B13:D16" totalsRowShown="0" headerRowDxfId="55">
  <tableColumns count="3">
    <tableColumn id="1" name="Concepto" dataDxfId="54"/>
    <tableColumn id="3" name="Plazas" dataDxfId="53"/>
    <tableColumn id="4" name="Importe" dataDxfId="52" dataCellStyle="Moneda"/>
  </tableColumns>
  <tableStyleInfo name="TableStyleMedium13" showFirstColumn="0" showLastColumn="0" showRowStripes="1" showColumnStripes="0"/>
</table>
</file>

<file path=xl/tables/table7.xml><?xml version="1.0" encoding="utf-8"?>
<table xmlns="http://schemas.openxmlformats.org/spreadsheetml/2006/main" id="4" name="Tabla65" displayName="Tabla65" ref="B21:D30" totalsRowShown="0" headerRowDxfId="51">
  <tableColumns count="3">
    <tableColumn id="1" name="No. " dataDxfId="50"/>
    <tableColumn id="2" name="Partida Generica" dataDxfId="49"/>
    <tableColumn id="3" name="Importe total por partida generica" dataDxfId="48" dataCellStyle="Moneda"/>
  </tableColumns>
  <tableStyleInfo name="TableStyleMedium2" showFirstColumn="0" showLastColumn="0" showRowStripes="1" showColumnStripes="0"/>
</table>
</file>

<file path=xl/tables/table8.xml><?xml version="1.0" encoding="utf-8"?>
<table xmlns="http://schemas.openxmlformats.org/spreadsheetml/2006/main" id="9" name="Tabla6810" displayName="Tabla6810" ref="B35:D44" totalsRowShown="0" headerRowDxfId="47" dataDxfId="46">
  <tableColumns count="3">
    <tableColumn id="1" name="No. " dataDxfId="45"/>
    <tableColumn id="2" name="Partida Generica" dataDxfId="44"/>
    <tableColumn id="3" name="Importe total por partida generica" dataDxfId="43" dataCellStyle="Moneda"/>
  </tableColumns>
  <tableStyleInfo name="TableStyleMedium2" showFirstColumn="0" showLastColumn="0" showRowStripes="1" showColumnStripes="0"/>
</table>
</file>

<file path=xl/tables/table9.xml><?xml version="1.0" encoding="utf-8"?>
<table xmlns="http://schemas.openxmlformats.org/spreadsheetml/2006/main" id="10" name="Tabla811" displayName="Tabla811" ref="C55:D58" totalsRowShown="0">
  <tableColumns count="2">
    <tableColumn id="1" name="Concepto" dataDxfId="42"/>
    <tableColumn id="2" name="No. De Alumnos"/>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opLeftCell="A28" zoomScale="85" zoomScaleNormal="85" workbookViewId="0">
      <selection activeCell="D30" sqref="D30"/>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s>
  <sheetData>
    <row r="1" spans="1:6" ht="15" customHeight="1">
      <c r="A1" s="89" t="s">
        <v>71</v>
      </c>
      <c r="B1" s="89"/>
      <c r="C1" s="89"/>
      <c r="D1" s="89"/>
      <c r="E1" s="89"/>
      <c r="F1" s="1"/>
    </row>
    <row r="2" spans="1:6" ht="15" customHeight="1">
      <c r="A2" s="89" t="s">
        <v>460</v>
      </c>
      <c r="B2" s="89"/>
      <c r="C2" s="89"/>
      <c r="D2" s="89"/>
      <c r="E2" s="89"/>
      <c r="F2" s="1"/>
    </row>
    <row r="3" spans="1:6" ht="15" customHeight="1">
      <c r="A3" s="88" t="s">
        <v>274</v>
      </c>
      <c r="B3" s="88"/>
      <c r="C3" s="88"/>
      <c r="D3" s="88"/>
      <c r="E3" s="88"/>
    </row>
    <row r="5" spans="1:6" ht="30">
      <c r="A5" s="16" t="s">
        <v>1</v>
      </c>
      <c r="B5" s="17" t="s">
        <v>35</v>
      </c>
      <c r="C5" s="12"/>
      <c r="D5" s="19" t="s">
        <v>2</v>
      </c>
      <c r="E5" s="14" t="s">
        <v>497</v>
      </c>
    </row>
    <row r="6" spans="1:6">
      <c r="A6" s="9"/>
      <c r="B6" s="7"/>
      <c r="C6" s="9"/>
      <c r="D6" s="8"/>
      <c r="E6" s="7"/>
    </row>
    <row r="7" spans="1:6" ht="45.75" customHeight="1">
      <c r="A7" s="15" t="s">
        <v>0</v>
      </c>
      <c r="B7" s="17" t="s">
        <v>406</v>
      </c>
      <c r="C7" s="11"/>
      <c r="D7" s="33" t="s">
        <v>481</v>
      </c>
      <c r="E7" s="70">
        <v>85377991</v>
      </c>
    </row>
    <row r="9" spans="1:6" ht="14.25" customHeight="1"/>
    <row r="10" spans="1:6" ht="15" customHeight="1">
      <c r="A10" s="88" t="s">
        <v>275</v>
      </c>
      <c r="B10" s="88"/>
      <c r="C10" s="88"/>
      <c r="D10" s="88"/>
      <c r="E10" s="88"/>
    </row>
    <row r="11" spans="1:6" ht="12" customHeight="1"/>
    <row r="12" spans="1:6">
      <c r="A12" s="87" t="s">
        <v>3</v>
      </c>
      <c r="B12" s="87"/>
      <c r="C12" s="87"/>
      <c r="D12" s="87"/>
      <c r="E12" s="87"/>
    </row>
    <row r="14" spans="1:6" ht="45">
      <c r="A14" s="42" t="s">
        <v>4</v>
      </c>
      <c r="B14" s="54" t="s">
        <v>498</v>
      </c>
      <c r="C14" s="6"/>
      <c r="D14" s="19" t="s">
        <v>5</v>
      </c>
      <c r="E14" s="18" t="s">
        <v>499</v>
      </c>
    </row>
    <row r="16" spans="1:6">
      <c r="A16" s="87" t="s">
        <v>461</v>
      </c>
      <c r="B16" s="87"/>
      <c r="C16" s="87"/>
      <c r="D16" s="87"/>
      <c r="E16" s="87"/>
    </row>
    <row r="18" spans="2:4" s="3" customFormat="1" ht="31.5" customHeight="1">
      <c r="B18" s="21" t="s">
        <v>48</v>
      </c>
      <c r="C18" s="22" t="s">
        <v>49</v>
      </c>
      <c r="D18" s="23" t="s">
        <v>11</v>
      </c>
    </row>
    <row r="19" spans="2:4">
      <c r="B19" s="10" t="s">
        <v>50</v>
      </c>
      <c r="C19" s="27"/>
      <c r="D19" s="20">
        <v>0</v>
      </c>
    </row>
    <row r="20" spans="2:4">
      <c r="B20" s="10" t="s">
        <v>51</v>
      </c>
      <c r="C20" s="66">
        <v>44593</v>
      </c>
      <c r="D20" s="67">
        <v>0</v>
      </c>
    </row>
    <row r="21" spans="2:4">
      <c r="B21" s="10" t="s">
        <v>52</v>
      </c>
      <c r="C21" s="66">
        <v>44621</v>
      </c>
      <c r="D21" s="67">
        <v>16283870</v>
      </c>
    </row>
    <row r="22" spans="2:4">
      <c r="B22" s="10" t="s">
        <v>53</v>
      </c>
      <c r="C22" s="27"/>
      <c r="D22" s="20">
        <v>8167897</v>
      </c>
    </row>
    <row r="23" spans="2:4">
      <c r="B23" s="10" t="s">
        <v>54</v>
      </c>
      <c r="C23" s="27"/>
      <c r="D23" s="20">
        <v>8141935</v>
      </c>
    </row>
    <row r="24" spans="2:4">
      <c r="B24" s="10" t="s">
        <v>55</v>
      </c>
      <c r="C24" s="27"/>
      <c r="D24" s="20">
        <v>8141935</v>
      </c>
    </row>
    <row r="25" spans="2:4">
      <c r="B25" s="10" t="s">
        <v>56</v>
      </c>
      <c r="C25" s="27"/>
      <c r="D25" s="20">
        <v>8141935</v>
      </c>
    </row>
    <row r="26" spans="2:4">
      <c r="B26" s="10" t="s">
        <v>57</v>
      </c>
      <c r="C26" s="27"/>
      <c r="D26" s="20">
        <v>8141935</v>
      </c>
    </row>
    <row r="27" spans="2:4">
      <c r="B27" s="10" t="s">
        <v>58</v>
      </c>
      <c r="C27" s="27"/>
      <c r="D27" s="20">
        <v>8141935</v>
      </c>
    </row>
    <row r="28" spans="2:4">
      <c r="B28" s="10" t="s">
        <v>59</v>
      </c>
      <c r="C28" s="27"/>
      <c r="D28" s="20">
        <v>8115973</v>
      </c>
    </row>
    <row r="29" spans="2:4">
      <c r="B29" s="10" t="s">
        <v>60</v>
      </c>
      <c r="C29" s="27"/>
      <c r="D29" s="20">
        <v>8141935</v>
      </c>
    </row>
    <row r="30" spans="2:4">
      <c r="B30" s="24" t="s">
        <v>61</v>
      </c>
      <c r="C30" s="28"/>
      <c r="D30" s="20">
        <f>3958641+4464.39</f>
        <v>3963105.39</v>
      </c>
    </row>
    <row r="31" spans="2:4">
      <c r="C31" s="26" t="s">
        <v>62</v>
      </c>
      <c r="D31" s="25">
        <f>SUM(D19:D30)</f>
        <v>85382455.390000001</v>
      </c>
    </row>
    <row r="33" spans="1:5">
      <c r="A33" s="88" t="s">
        <v>488</v>
      </c>
      <c r="B33" s="88"/>
      <c r="C33" s="88"/>
      <c r="D33" s="88"/>
      <c r="E33" s="88"/>
    </row>
    <row r="35" spans="1:5">
      <c r="C35" s="43"/>
    </row>
    <row r="36" spans="1:5" ht="45">
      <c r="B36" s="52" t="s">
        <v>477</v>
      </c>
      <c r="C36" s="83" t="s">
        <v>500</v>
      </c>
      <c r="D36" s="84"/>
    </row>
    <row r="38" spans="1:5" ht="60">
      <c r="B38" s="51" t="s">
        <v>479</v>
      </c>
      <c r="C38" s="85" t="s">
        <v>501</v>
      </c>
      <c r="D38" s="86"/>
    </row>
  </sheetData>
  <dataConsolidate/>
  <mergeCells count="9">
    <mergeCell ref="C36:D36"/>
    <mergeCell ref="C38:D38"/>
    <mergeCell ref="A16:E16"/>
    <mergeCell ref="A33:E33"/>
    <mergeCell ref="A1:E1"/>
    <mergeCell ref="A2:E2"/>
    <mergeCell ref="A3:E3"/>
    <mergeCell ref="A10:E10"/>
    <mergeCell ref="A12:E12"/>
  </mergeCells>
  <dataValidations xWindow="394" yWindow="706" count="4">
    <dataValidation type="list" allowBlank="1" showInputMessage="1" showErrorMessage="1" sqref="E5">
      <formula1>"Universidad Tecnológica, Universidad Politécnica, Universidad Aeronáutica de Queretaro (UnAQ)"</formula1>
    </dataValidation>
    <dataValidation type="decimal" allowBlank="1" showInputMessage="1" showErrorMessage="1" sqref="E7">
      <formula1>0</formula1>
      <formula2>9999999999.99</formula2>
    </dataValidation>
    <dataValidation allowBlank="1" showInputMessage="1" showErrorMessage="1" promptTitle="CLABE" prompt="Coloca tu CLABE de 18 dígitos._x000a_Coloca ' al inicio de la cuenta CLABE_x000a_" sqref="B14"/>
    <dataValidation allowBlank="1" showInputMessage="1" showErrorMessage="1" promptTitle="Fechas" prompt="Coloca la fecha en formato dd/mm/aaaa" sqref="C19:C30"/>
  </dataValidations>
  <pageMargins left="0.7" right="0.7" top="0.99264705882352944" bottom="0.75" header="0.3" footer="0.3"/>
  <pageSetup scale="93" orientation="portrait" r:id="rId1"/>
  <tableParts count="1">
    <tablePart r:id="rId2"/>
  </tableParts>
  <extLst>
    <ext xmlns:x14="http://schemas.microsoft.com/office/spreadsheetml/2009/9/main" uri="{CCE6A557-97BC-4b89-ADB6-D9C93CAAB3DF}">
      <x14:dataValidations xmlns:xm="http://schemas.microsoft.com/office/excel/2006/main" xWindow="394" yWindow="706" count="2">
        <x14:dataValidation type="list" allowBlank="1" showInputMessage="1" showErrorMessage="1">
          <x14:formula1>
            <xm:f>Datos!$A$2:$A$33</xm:f>
          </x14:formula1>
          <xm:sqref>B5</xm:sqref>
        </x14:dataValidation>
        <x14:dataValidation type="list" allowBlank="1" showInputMessage="1" showErrorMessage="1">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opLeftCell="A25" zoomScale="145" zoomScaleNormal="145" workbookViewId="0">
      <selection activeCell="D7" sqref="D7"/>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89" t="s">
        <v>75</v>
      </c>
      <c r="B1" s="89"/>
      <c r="C1" s="89"/>
      <c r="D1" s="89"/>
      <c r="E1" s="89"/>
      <c r="F1" s="89"/>
    </row>
    <row r="3" spans="1:6">
      <c r="A3" s="94" t="s">
        <v>13</v>
      </c>
      <c r="B3" s="94"/>
      <c r="D3" s="57"/>
    </row>
    <row r="5" spans="1:6">
      <c r="A5" s="94" t="s">
        <v>6</v>
      </c>
      <c r="B5" s="94"/>
      <c r="D5" s="35">
        <f>SUM('Datos Generales'!D19:D21)</f>
        <v>16283870</v>
      </c>
    </row>
    <row r="7" spans="1:6">
      <c r="A7" s="95" t="s">
        <v>76</v>
      </c>
      <c r="B7" s="95"/>
      <c r="C7" s="6"/>
      <c r="D7" s="40">
        <f>+E17+E31+E45</f>
        <v>12424275.600000001</v>
      </c>
    </row>
    <row r="9" spans="1:6">
      <c r="A9" s="94" t="s">
        <v>12</v>
      </c>
      <c r="B9" s="94"/>
      <c r="C9" s="94"/>
      <c r="D9" s="57">
        <f>+D3+D5-D7</f>
        <v>3859594.3999999985</v>
      </c>
    </row>
    <row r="11" spans="1:6" ht="15" customHeight="1">
      <c r="A11" s="88" t="s">
        <v>77</v>
      </c>
      <c r="B11" s="88"/>
      <c r="C11" s="88"/>
      <c r="D11" s="88"/>
      <c r="E11" s="88"/>
      <c r="F11" s="88"/>
    </row>
    <row r="13" spans="1:6">
      <c r="B13" s="3" t="s">
        <v>78</v>
      </c>
      <c r="C13" s="3" t="s">
        <v>81</v>
      </c>
      <c r="D13" s="3" t="s">
        <v>11</v>
      </c>
      <c r="F13" s="47"/>
    </row>
    <row r="14" spans="1:6" ht="28.5" customHeight="1">
      <c r="B14" s="43" t="s">
        <v>10</v>
      </c>
      <c r="C14" s="3">
        <v>41</v>
      </c>
      <c r="D14" s="36"/>
      <c r="E14" s="46"/>
      <c r="F14" s="46"/>
    </row>
    <row r="15" spans="1:6" ht="28.5" customHeight="1">
      <c r="B15" s="43" t="s">
        <v>79</v>
      </c>
      <c r="C15" s="3">
        <v>341</v>
      </c>
      <c r="D15" s="36"/>
      <c r="E15" s="46"/>
      <c r="F15" s="46"/>
    </row>
    <row r="16" spans="1:6" ht="28.5" customHeight="1">
      <c r="B16" s="43" t="s">
        <v>80</v>
      </c>
      <c r="C16" s="3">
        <v>101</v>
      </c>
      <c r="D16" s="36"/>
      <c r="E16" s="46"/>
      <c r="F16" s="46"/>
    </row>
    <row r="17" spans="1:6">
      <c r="B17" s="92" t="s">
        <v>464</v>
      </c>
      <c r="C17" s="92"/>
      <c r="D17" s="92"/>
      <c r="E17" s="68">
        <v>11683368.680000002</v>
      </c>
    </row>
    <row r="18" spans="1:6">
      <c r="B18" s="2"/>
      <c r="C18" s="2"/>
      <c r="D18" s="2"/>
      <c r="E18" s="5"/>
    </row>
    <row r="19" spans="1:6">
      <c r="A19" s="88" t="s">
        <v>82</v>
      </c>
      <c r="B19" s="88"/>
      <c r="C19" s="88"/>
      <c r="D19" s="88"/>
      <c r="E19" s="88"/>
      <c r="F19" s="88"/>
    </row>
    <row r="21" spans="1:6" ht="37.5" customHeight="1">
      <c r="B21" s="3" t="s">
        <v>83</v>
      </c>
      <c r="C21" s="3" t="s">
        <v>462</v>
      </c>
      <c r="D21" s="3" t="s">
        <v>463</v>
      </c>
    </row>
    <row r="22" spans="1:6">
      <c r="B22" s="43">
        <v>1</v>
      </c>
      <c r="C22" s="3">
        <v>2100</v>
      </c>
      <c r="D22" s="36"/>
    </row>
    <row r="23" spans="1:6">
      <c r="B23" s="43">
        <v>2</v>
      </c>
      <c r="C23" s="3">
        <v>2200</v>
      </c>
      <c r="D23" s="36"/>
    </row>
    <row r="24" spans="1:6">
      <c r="B24" s="43">
        <v>3</v>
      </c>
      <c r="C24" s="3">
        <v>2300</v>
      </c>
      <c r="D24" s="36"/>
    </row>
    <row r="25" spans="1:6">
      <c r="B25" s="43">
        <v>4</v>
      </c>
      <c r="C25" s="3">
        <v>2400</v>
      </c>
      <c r="D25" s="36"/>
    </row>
    <row r="26" spans="1:6">
      <c r="B26" s="43">
        <v>5</v>
      </c>
      <c r="C26" s="3">
        <v>2500</v>
      </c>
      <c r="D26" s="36"/>
    </row>
    <row r="27" spans="1:6">
      <c r="B27" s="43">
        <v>6</v>
      </c>
      <c r="C27" s="3">
        <v>2600</v>
      </c>
      <c r="D27" s="36"/>
    </row>
    <row r="28" spans="1:6">
      <c r="B28" s="43">
        <v>7</v>
      </c>
      <c r="C28" s="3">
        <v>2700</v>
      </c>
      <c r="D28" s="36">
        <v>0</v>
      </c>
    </row>
    <row r="29" spans="1:6">
      <c r="B29" s="43">
        <v>8</v>
      </c>
      <c r="C29" s="3">
        <v>2800</v>
      </c>
      <c r="D29" s="36"/>
    </row>
    <row r="30" spans="1:6">
      <c r="B30" s="43">
        <v>9</v>
      </c>
      <c r="C30" s="3">
        <v>2900</v>
      </c>
      <c r="D30" s="36"/>
    </row>
    <row r="31" spans="1:6">
      <c r="B31" s="92" t="s">
        <v>466</v>
      </c>
      <c r="C31" s="92"/>
      <c r="D31" s="92"/>
      <c r="E31" s="55">
        <f>SUM(D22:D30)</f>
        <v>0</v>
      </c>
    </row>
    <row r="33" spans="1:6">
      <c r="A33" s="88" t="s">
        <v>84</v>
      </c>
      <c r="B33" s="88"/>
      <c r="C33" s="88"/>
      <c r="D33" s="88"/>
      <c r="E33" s="88"/>
      <c r="F33" s="88"/>
    </row>
    <row r="35" spans="1:6" ht="30">
      <c r="A35" s="34"/>
      <c r="B35" s="3" t="s">
        <v>83</v>
      </c>
      <c r="C35" s="3" t="s">
        <v>462</v>
      </c>
      <c r="D35" s="3" t="s">
        <v>463</v>
      </c>
    </row>
    <row r="36" spans="1:6">
      <c r="A36" s="34"/>
      <c r="B36" s="43">
        <v>1</v>
      </c>
      <c r="C36" s="3">
        <v>3100</v>
      </c>
      <c r="D36" s="48">
        <v>710423.23</v>
      </c>
    </row>
    <row r="37" spans="1:6">
      <c r="A37" s="34"/>
      <c r="B37" s="43">
        <v>2</v>
      </c>
      <c r="C37" s="3">
        <v>3200</v>
      </c>
      <c r="D37" s="48">
        <v>26768.69</v>
      </c>
    </row>
    <row r="38" spans="1:6">
      <c r="A38" s="34"/>
      <c r="B38" s="43">
        <v>3</v>
      </c>
      <c r="C38" s="3">
        <v>3300</v>
      </c>
      <c r="D38" s="48"/>
    </row>
    <row r="39" spans="1:6">
      <c r="A39" s="34"/>
      <c r="B39" s="43">
        <v>4</v>
      </c>
      <c r="C39" s="3">
        <v>3400</v>
      </c>
      <c r="D39" s="48"/>
    </row>
    <row r="40" spans="1:6">
      <c r="A40" s="34"/>
      <c r="B40" s="43">
        <v>5</v>
      </c>
      <c r="C40" s="3">
        <v>3500</v>
      </c>
      <c r="D40" s="48">
        <v>3715</v>
      </c>
    </row>
    <row r="41" spans="1:6">
      <c r="A41" s="34"/>
      <c r="B41" s="43">
        <v>6</v>
      </c>
      <c r="C41" s="3">
        <v>3600</v>
      </c>
      <c r="D41" s="48"/>
    </row>
    <row r="42" spans="1:6">
      <c r="A42" s="34"/>
      <c r="B42" s="43">
        <v>7</v>
      </c>
      <c r="C42" s="3">
        <v>3700</v>
      </c>
      <c r="D42" s="48"/>
    </row>
    <row r="43" spans="1:6">
      <c r="A43" s="34"/>
      <c r="B43" s="43">
        <v>8</v>
      </c>
      <c r="C43" s="3">
        <v>3800</v>
      </c>
      <c r="D43" s="48"/>
    </row>
    <row r="44" spans="1:6">
      <c r="A44" s="34"/>
      <c r="B44" s="43">
        <v>9</v>
      </c>
      <c r="C44" s="3">
        <v>3900</v>
      </c>
      <c r="D44" s="48"/>
    </row>
    <row r="45" spans="1:6">
      <c r="A45" s="34"/>
      <c r="B45" s="93" t="s">
        <v>465</v>
      </c>
      <c r="C45" s="93"/>
      <c r="D45" s="93"/>
      <c r="E45" s="55">
        <f>SUM(D36:D44)</f>
        <v>740906.91999999993</v>
      </c>
    </row>
    <row r="48" spans="1:6">
      <c r="C48" s="49" t="str">
        <f>B17</f>
        <v>TOTAL EROGADO DEL CAPITULO 1000</v>
      </c>
      <c r="D48" s="40">
        <f>E17</f>
        <v>11683368.680000002</v>
      </c>
    </row>
    <row r="49" spans="1:10">
      <c r="C49" s="49" t="str">
        <f>B31</f>
        <v>TOTAL EROGADO DEL CAPITULO 2000</v>
      </c>
      <c r="D49" s="40">
        <f>E31</f>
        <v>0</v>
      </c>
    </row>
    <row r="50" spans="1:10">
      <c r="C50" s="49" t="str">
        <f>B45</f>
        <v>TOTAL EROGADO DEL CAPITULO 3000</v>
      </c>
      <c r="D50" s="40">
        <f>E45</f>
        <v>740906.91999999993</v>
      </c>
    </row>
    <row r="51" spans="1:10">
      <c r="C51" s="41" t="s">
        <v>62</v>
      </c>
      <c r="D51" s="76">
        <f>SUM(D48:D50)</f>
        <v>12424275.600000001</v>
      </c>
    </row>
    <row r="53" spans="1:10">
      <c r="A53" s="88" t="s">
        <v>85</v>
      </c>
      <c r="B53" s="88"/>
      <c r="C53" s="88"/>
      <c r="D53" s="88"/>
      <c r="E53" s="88"/>
      <c r="F53" s="88"/>
    </row>
    <row r="55" spans="1:10">
      <c r="C55" t="s">
        <v>78</v>
      </c>
      <c r="D55" t="s">
        <v>86</v>
      </c>
    </row>
    <row r="56" spans="1:10" ht="30">
      <c r="C56" s="1" t="s">
        <v>467</v>
      </c>
      <c r="D56" s="69">
        <v>3093</v>
      </c>
    </row>
    <row r="57" spans="1:10" ht="30">
      <c r="C57" s="1" t="s">
        <v>468</v>
      </c>
      <c r="D57" s="69">
        <v>2578</v>
      </c>
    </row>
    <row r="58" spans="1:10">
      <c r="C58" s="1" t="s">
        <v>14</v>
      </c>
      <c r="D58" s="69">
        <v>45</v>
      </c>
    </row>
    <row r="59" spans="1:10">
      <c r="C59" s="2" t="s">
        <v>62</v>
      </c>
      <c r="D59" s="50">
        <f>SUM(Tabla8[No. De Alumnos])</f>
        <v>5716</v>
      </c>
      <c r="E59" s="90" t="s">
        <v>502</v>
      </c>
      <c r="F59" s="90"/>
      <c r="G59" s="90"/>
      <c r="H59" s="90"/>
      <c r="I59" s="90"/>
      <c r="J59" s="90"/>
    </row>
    <row r="60" spans="1:10">
      <c r="E60" s="91"/>
      <c r="F60" s="91"/>
      <c r="G60" s="91"/>
      <c r="H60" s="91"/>
      <c r="I60" s="91"/>
      <c r="J60" s="91"/>
    </row>
    <row r="62" spans="1:10" ht="45">
      <c r="B62" s="38"/>
      <c r="C62" s="39" t="s">
        <v>73</v>
      </c>
      <c r="D62" s="13" t="s">
        <v>503</v>
      </c>
    </row>
  </sheetData>
  <mergeCells count="13">
    <mergeCell ref="A1:F1"/>
    <mergeCell ref="A3:B3"/>
    <mergeCell ref="A5:B5"/>
    <mergeCell ref="A7:B7"/>
    <mergeCell ref="A9:C9"/>
    <mergeCell ref="E59:J60"/>
    <mergeCell ref="A53:F53"/>
    <mergeCell ref="B17:D17"/>
    <mergeCell ref="A19:F19"/>
    <mergeCell ref="A11:F11"/>
    <mergeCell ref="A33:F33"/>
    <mergeCell ref="B45:D45"/>
    <mergeCell ref="B31:D31"/>
  </mergeCells>
  <pageMargins left="0.7" right="0.7" top="0.75" bottom="0.75" header="0.3" footer="0.3"/>
  <pageSetup scale="92" fitToHeight="0"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view="pageBreakPreview" topLeftCell="A37" zoomScale="145" zoomScaleNormal="145" zoomScaleSheetLayoutView="145" workbookViewId="0">
      <selection activeCell="D7" sqref="D7"/>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89" t="s">
        <v>87</v>
      </c>
      <c r="B1" s="89"/>
      <c r="C1" s="89"/>
      <c r="D1" s="89"/>
      <c r="E1" s="89"/>
      <c r="F1" s="89"/>
    </row>
    <row r="3" spans="1:6">
      <c r="A3" s="94" t="s">
        <v>13</v>
      </c>
      <c r="B3" s="94"/>
      <c r="D3" s="57">
        <f>'Ene-Mar'!D9</f>
        <v>3859594.3999999985</v>
      </c>
    </row>
    <row r="5" spans="1:6">
      <c r="A5" s="94" t="s">
        <v>6</v>
      </c>
      <c r="B5" s="94"/>
      <c r="D5" s="35">
        <v>24451767</v>
      </c>
    </row>
    <row r="7" spans="1:6">
      <c r="A7" s="95" t="s">
        <v>76</v>
      </c>
      <c r="B7" s="95"/>
      <c r="C7" s="6"/>
      <c r="D7" s="40">
        <v>13740582.550000001</v>
      </c>
    </row>
    <row r="9" spans="1:6">
      <c r="A9" s="94" t="s">
        <v>12</v>
      </c>
      <c r="B9" s="94"/>
      <c r="C9" s="94"/>
      <c r="D9" s="57">
        <f>+D3+D5-D7</f>
        <v>14570778.849999998</v>
      </c>
    </row>
    <row r="11" spans="1:6" ht="15" customHeight="1">
      <c r="A11" s="88" t="s">
        <v>77</v>
      </c>
      <c r="B11" s="88"/>
      <c r="C11" s="88"/>
      <c r="D11" s="88"/>
      <c r="E11" s="88"/>
      <c r="F11" s="88"/>
    </row>
    <row r="13" spans="1:6">
      <c r="B13" s="3" t="s">
        <v>78</v>
      </c>
      <c r="C13" s="3" t="s">
        <v>81</v>
      </c>
      <c r="D13" s="3" t="s">
        <v>11</v>
      </c>
      <c r="F13" s="47"/>
    </row>
    <row r="14" spans="1:6" ht="28.5" customHeight="1">
      <c r="B14" s="43" t="s">
        <v>10</v>
      </c>
      <c r="C14" s="3">
        <v>42</v>
      </c>
      <c r="D14" s="36">
        <v>2267297.9700000002</v>
      </c>
      <c r="E14" s="46"/>
      <c r="F14" s="46"/>
    </row>
    <row r="15" spans="1:6" ht="28.5" customHeight="1">
      <c r="B15" s="43" t="s">
        <v>79</v>
      </c>
      <c r="C15" s="3">
        <v>338</v>
      </c>
      <c r="D15" s="36">
        <v>8020373.5899999999</v>
      </c>
      <c r="E15" s="46"/>
      <c r="F15" s="46"/>
    </row>
    <row r="16" spans="1:6" ht="28.5" customHeight="1">
      <c r="B16" s="43" t="s">
        <v>80</v>
      </c>
      <c r="C16" s="3">
        <v>101</v>
      </c>
      <c r="D16" s="36">
        <v>1302149.44</v>
      </c>
      <c r="E16" s="46"/>
      <c r="F16" s="46"/>
    </row>
    <row r="17" spans="1:6">
      <c r="B17" s="92" t="s">
        <v>464</v>
      </c>
      <c r="C17" s="92"/>
      <c r="D17" s="92"/>
      <c r="E17" s="55">
        <f>SUM(D14:D16)</f>
        <v>11589821</v>
      </c>
    </row>
    <row r="18" spans="1:6">
      <c r="B18" s="45"/>
      <c r="C18" s="45"/>
      <c r="D18" s="45"/>
      <c r="E18" s="5"/>
    </row>
    <row r="19" spans="1:6">
      <c r="A19" s="88" t="s">
        <v>82</v>
      </c>
      <c r="B19" s="88"/>
      <c r="C19" s="88"/>
      <c r="D19" s="88"/>
      <c r="E19" s="88"/>
      <c r="F19" s="88"/>
    </row>
    <row r="21" spans="1:6" ht="37.5" customHeight="1">
      <c r="B21" s="3" t="s">
        <v>83</v>
      </c>
      <c r="C21" s="3" t="s">
        <v>462</v>
      </c>
      <c r="D21" s="3" t="s">
        <v>463</v>
      </c>
    </row>
    <row r="22" spans="1:6">
      <c r="B22" s="43">
        <v>1</v>
      </c>
      <c r="C22" s="3">
        <v>2100</v>
      </c>
      <c r="D22" s="36">
        <v>39657.74</v>
      </c>
    </row>
    <row r="23" spans="1:6">
      <c r="B23" s="43">
        <v>2</v>
      </c>
      <c r="C23" s="3">
        <v>2200</v>
      </c>
      <c r="D23" s="36"/>
    </row>
    <row r="24" spans="1:6">
      <c r="B24" s="43">
        <v>3</v>
      </c>
      <c r="C24" s="3">
        <v>2300</v>
      </c>
      <c r="D24" s="36"/>
    </row>
    <row r="25" spans="1:6">
      <c r="B25" s="43">
        <v>4</v>
      </c>
      <c r="C25" s="3">
        <v>2400</v>
      </c>
      <c r="D25" s="36">
        <v>110434.99</v>
      </c>
    </row>
    <row r="26" spans="1:6">
      <c r="B26" s="43">
        <v>5</v>
      </c>
      <c r="C26" s="3">
        <v>2500</v>
      </c>
      <c r="D26" s="36">
        <v>26324.66</v>
      </c>
    </row>
    <row r="27" spans="1:6">
      <c r="B27" s="43">
        <v>6</v>
      </c>
      <c r="C27" s="3">
        <v>2600</v>
      </c>
      <c r="D27" s="36">
        <v>7636.2</v>
      </c>
    </row>
    <row r="28" spans="1:6">
      <c r="B28" s="43">
        <v>7</v>
      </c>
      <c r="C28" s="3">
        <v>2700</v>
      </c>
      <c r="D28" s="36"/>
    </row>
    <row r="29" spans="1:6">
      <c r="B29" s="43">
        <v>8</v>
      </c>
      <c r="C29" s="3">
        <v>2800</v>
      </c>
      <c r="D29" s="36"/>
    </row>
    <row r="30" spans="1:6">
      <c r="B30" s="43">
        <v>9</v>
      </c>
      <c r="C30" s="3">
        <v>2900</v>
      </c>
      <c r="D30" s="36">
        <v>19434.64</v>
      </c>
    </row>
    <row r="31" spans="1:6">
      <c r="B31" s="92" t="s">
        <v>466</v>
      </c>
      <c r="C31" s="92"/>
      <c r="D31" s="92"/>
      <c r="E31" s="55">
        <f>SUM(D22:D30)</f>
        <v>203488.23000000004</v>
      </c>
    </row>
    <row r="33" spans="1:6">
      <c r="A33" s="88" t="s">
        <v>84</v>
      </c>
      <c r="B33" s="88"/>
      <c r="C33" s="88"/>
      <c r="D33" s="88"/>
      <c r="E33" s="88"/>
      <c r="F33" s="88"/>
    </row>
    <row r="35" spans="1:6" ht="30">
      <c r="A35" s="34"/>
      <c r="B35" s="3" t="s">
        <v>83</v>
      </c>
      <c r="C35" s="3" t="s">
        <v>462</v>
      </c>
      <c r="D35" s="3" t="s">
        <v>463</v>
      </c>
    </row>
    <row r="36" spans="1:6">
      <c r="A36" s="34"/>
      <c r="B36" s="43">
        <v>1</v>
      </c>
      <c r="C36" s="3">
        <v>3100</v>
      </c>
      <c r="D36" s="48">
        <v>1246819.23</v>
      </c>
    </row>
    <row r="37" spans="1:6">
      <c r="A37" s="34"/>
      <c r="B37" s="43">
        <v>2</v>
      </c>
      <c r="C37" s="3">
        <v>3200</v>
      </c>
      <c r="D37" s="48">
        <v>10208.18</v>
      </c>
    </row>
    <row r="38" spans="1:6">
      <c r="A38" s="34"/>
      <c r="B38" s="43">
        <v>3</v>
      </c>
      <c r="C38" s="3">
        <v>3300</v>
      </c>
      <c r="D38" s="48">
        <v>670243.92999999993</v>
      </c>
    </row>
    <row r="39" spans="1:6">
      <c r="A39" s="34"/>
      <c r="B39" s="43">
        <v>4</v>
      </c>
      <c r="C39" s="3">
        <v>3400</v>
      </c>
      <c r="D39" s="48">
        <v>23717.360000000001</v>
      </c>
    </row>
    <row r="40" spans="1:6">
      <c r="A40" s="34"/>
      <c r="B40" s="43">
        <v>5</v>
      </c>
      <c r="C40" s="3">
        <v>3500</v>
      </c>
      <c r="D40" s="48">
        <v>-3715</v>
      </c>
    </row>
    <row r="41" spans="1:6">
      <c r="A41" s="34"/>
      <c r="B41" s="43">
        <v>6</v>
      </c>
      <c r="C41" s="3">
        <v>3600</v>
      </c>
      <c r="D41" s="48"/>
    </row>
    <row r="42" spans="1:6">
      <c r="A42" s="34"/>
      <c r="B42" s="43">
        <v>7</v>
      </c>
      <c r="C42" s="3">
        <v>3700</v>
      </c>
      <c r="D42" s="48"/>
    </row>
    <row r="43" spans="1:6">
      <c r="A43" s="34"/>
      <c r="B43" s="43">
        <v>8</v>
      </c>
      <c r="C43" s="3">
        <v>3800</v>
      </c>
      <c r="D43" s="48"/>
    </row>
    <row r="44" spans="1:6">
      <c r="A44" s="34"/>
      <c r="B44" s="43">
        <v>9</v>
      </c>
      <c r="C44" s="3">
        <v>3900</v>
      </c>
      <c r="D44" s="48"/>
    </row>
    <row r="45" spans="1:6">
      <c r="A45" s="34"/>
      <c r="B45" s="93" t="s">
        <v>465</v>
      </c>
      <c r="C45" s="93"/>
      <c r="D45" s="93"/>
      <c r="E45" s="55">
        <f>SUM(D36:D44)</f>
        <v>1947273.7</v>
      </c>
    </row>
    <row r="48" spans="1:6">
      <c r="C48" s="49" t="str">
        <f>B17</f>
        <v>TOTAL EROGADO DEL CAPITULO 1000</v>
      </c>
      <c r="D48" s="40">
        <f>E17</f>
        <v>11589821</v>
      </c>
    </row>
    <row r="49" spans="1:6">
      <c r="C49" s="49" t="str">
        <f>B31</f>
        <v>TOTAL EROGADO DEL CAPITULO 2000</v>
      </c>
      <c r="D49" s="40">
        <f>E31</f>
        <v>203488.23000000004</v>
      </c>
    </row>
    <row r="50" spans="1:6">
      <c r="C50" s="49" t="str">
        <f>B45</f>
        <v>TOTAL EROGADO DEL CAPITULO 3000</v>
      </c>
      <c r="D50" s="40">
        <f>E45</f>
        <v>1947273.7</v>
      </c>
    </row>
    <row r="51" spans="1:6">
      <c r="C51" s="41" t="s">
        <v>62</v>
      </c>
      <c r="D51" s="76">
        <f>SUM(D48:D50)</f>
        <v>13740582.93</v>
      </c>
    </row>
    <row r="53" spans="1:6">
      <c r="A53" s="88" t="s">
        <v>85</v>
      </c>
      <c r="B53" s="88"/>
      <c r="C53" s="88"/>
      <c r="D53" s="88"/>
      <c r="E53" s="88"/>
      <c r="F53" s="88"/>
    </row>
    <row r="55" spans="1:6">
      <c r="C55" t="s">
        <v>78</v>
      </c>
      <c r="D55" t="s">
        <v>86</v>
      </c>
    </row>
    <row r="56" spans="1:6" ht="30">
      <c r="C56" s="1" t="s">
        <v>467</v>
      </c>
      <c r="D56">
        <v>2878</v>
      </c>
    </row>
    <row r="57" spans="1:6" ht="30">
      <c r="C57" s="1" t="s">
        <v>468</v>
      </c>
      <c r="D57">
        <v>1653</v>
      </c>
    </row>
    <row r="58" spans="1:6">
      <c r="C58" s="1" t="s">
        <v>14</v>
      </c>
      <c r="D58">
        <v>34</v>
      </c>
    </row>
    <row r="59" spans="1:6">
      <c r="C59" s="45" t="s">
        <v>62</v>
      </c>
      <c r="D59">
        <f>SUM(Tabla811[No. De Alumnos])</f>
        <v>4565</v>
      </c>
    </row>
    <row r="62" spans="1:6">
      <c r="B62" s="38"/>
      <c r="C62" s="39"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scale="68"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opLeftCell="A34" zoomScale="145" zoomScaleNormal="145" workbookViewId="0">
      <selection activeCell="D51" sqref="D51"/>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 min="8" max="8" width="14.42578125" bestFit="1" customWidth="1"/>
    <col min="9" max="9" width="14.42578125" customWidth="1"/>
  </cols>
  <sheetData>
    <row r="1" spans="1:9">
      <c r="A1" s="89" t="s">
        <v>470</v>
      </c>
      <c r="B1" s="89"/>
      <c r="C1" s="89"/>
      <c r="D1" s="89"/>
      <c r="E1" s="89"/>
      <c r="F1" s="89"/>
    </row>
    <row r="3" spans="1:9">
      <c r="A3" s="94" t="s">
        <v>13</v>
      </c>
      <c r="B3" s="94"/>
      <c r="D3" s="35">
        <f>'Abr-Jun'!D9</f>
        <v>14570778.849999998</v>
      </c>
    </row>
    <row r="5" spans="1:9">
      <c r="A5" s="94" t="s">
        <v>6</v>
      </c>
      <c r="B5" s="94"/>
      <c r="D5" s="35">
        <f>SUM('Datos Generales'!D25:D27)</f>
        <v>24425805</v>
      </c>
    </row>
    <row r="7" spans="1:9">
      <c r="A7" s="95" t="s">
        <v>76</v>
      </c>
      <c r="B7" s="95"/>
      <c r="C7" s="6"/>
      <c r="D7" s="40">
        <f>+E17+E31+E45</f>
        <v>20134937.824999999</v>
      </c>
    </row>
    <row r="9" spans="1:9">
      <c r="A9" s="94" t="s">
        <v>12</v>
      </c>
      <c r="B9" s="94"/>
      <c r="C9" s="94"/>
      <c r="D9" s="57">
        <f>+D3+D5-D7</f>
        <v>18861646.024999995</v>
      </c>
    </row>
    <row r="11" spans="1:9" ht="15" customHeight="1">
      <c r="A11" s="88" t="s">
        <v>77</v>
      </c>
      <c r="B11" s="88"/>
      <c r="C11" s="88"/>
      <c r="D11" s="88"/>
      <c r="E11" s="88"/>
      <c r="F11" s="88"/>
    </row>
    <row r="13" spans="1:9">
      <c r="B13" s="3" t="s">
        <v>78</v>
      </c>
      <c r="C13" s="3" t="s">
        <v>81</v>
      </c>
      <c r="D13" s="3" t="s">
        <v>11</v>
      </c>
      <c r="F13" s="47"/>
      <c r="I13" s="77"/>
    </row>
    <row r="14" spans="1:9" ht="28.5" customHeight="1">
      <c r="B14" s="43" t="s">
        <v>10</v>
      </c>
      <c r="C14" s="3">
        <v>42</v>
      </c>
      <c r="D14" s="82">
        <v>2616180.4849999999</v>
      </c>
      <c r="E14" s="46"/>
      <c r="F14" s="46"/>
      <c r="I14" s="77"/>
    </row>
    <row r="15" spans="1:9" ht="28.5" customHeight="1">
      <c r="B15" s="43" t="s">
        <v>79</v>
      </c>
      <c r="C15" s="3">
        <v>357</v>
      </c>
      <c r="D15" s="82">
        <v>10490667.049999999</v>
      </c>
      <c r="E15" s="46"/>
      <c r="F15" s="46"/>
      <c r="H15" s="5"/>
      <c r="I15" s="77"/>
    </row>
    <row r="16" spans="1:9" ht="28.5" customHeight="1">
      <c r="B16" s="43" t="s">
        <v>80</v>
      </c>
      <c r="C16" s="3">
        <v>100</v>
      </c>
      <c r="D16" s="82">
        <v>1825873.4</v>
      </c>
      <c r="E16" s="46"/>
      <c r="F16" s="46"/>
      <c r="H16" s="77"/>
      <c r="I16" s="77"/>
    </row>
    <row r="17" spans="1:9">
      <c r="B17" s="92" t="s">
        <v>464</v>
      </c>
      <c r="C17" s="92"/>
      <c r="D17" s="92"/>
      <c r="E17" s="73">
        <f>SUM(Tabla5412[Importe])</f>
        <v>14932720.934999999</v>
      </c>
      <c r="I17" s="77"/>
    </row>
    <row r="18" spans="1:9">
      <c r="B18" s="45"/>
      <c r="C18" s="45"/>
      <c r="D18" s="45"/>
      <c r="E18" s="5"/>
    </row>
    <row r="19" spans="1:9">
      <c r="A19" s="88" t="s">
        <v>82</v>
      </c>
      <c r="B19" s="88"/>
      <c r="C19" s="88"/>
      <c r="D19" s="88"/>
      <c r="E19" s="88"/>
      <c r="F19" s="88"/>
    </row>
    <row r="21" spans="1:9" ht="37.5" customHeight="1">
      <c r="B21" s="3" t="s">
        <v>83</v>
      </c>
      <c r="C21" s="3" t="s">
        <v>462</v>
      </c>
      <c r="D21" s="3" t="s">
        <v>463</v>
      </c>
    </row>
    <row r="22" spans="1:9">
      <c r="B22" s="43">
        <v>1</v>
      </c>
      <c r="C22" s="3">
        <v>2100</v>
      </c>
      <c r="D22" s="36">
        <v>557690.97</v>
      </c>
    </row>
    <row r="23" spans="1:9">
      <c r="B23" s="43">
        <v>2</v>
      </c>
      <c r="C23" s="3">
        <v>2200</v>
      </c>
      <c r="D23" s="36"/>
    </row>
    <row r="24" spans="1:9">
      <c r="B24" s="43">
        <v>3</v>
      </c>
      <c r="C24" s="3">
        <v>2300</v>
      </c>
      <c r="D24" s="36"/>
    </row>
    <row r="25" spans="1:9">
      <c r="B25" s="43">
        <v>4</v>
      </c>
      <c r="C25" s="3">
        <v>2400</v>
      </c>
      <c r="D25" s="36">
        <v>3463.76</v>
      </c>
    </row>
    <row r="26" spans="1:9">
      <c r="B26" s="43">
        <v>5</v>
      </c>
      <c r="C26" s="3">
        <v>2500</v>
      </c>
      <c r="D26" s="36">
        <v>14304.84</v>
      </c>
    </row>
    <row r="27" spans="1:9">
      <c r="B27" s="43">
        <v>6</v>
      </c>
      <c r="C27" s="3">
        <v>2600</v>
      </c>
      <c r="D27" s="36"/>
    </row>
    <row r="28" spans="1:9">
      <c r="B28" s="43">
        <v>7</v>
      </c>
      <c r="C28" s="3">
        <v>2700</v>
      </c>
      <c r="D28" s="36">
        <v>453160.5</v>
      </c>
    </row>
    <row r="29" spans="1:9">
      <c r="B29" s="43">
        <v>8</v>
      </c>
      <c r="C29" s="3">
        <v>2800</v>
      </c>
      <c r="D29" s="36"/>
    </row>
    <row r="30" spans="1:9">
      <c r="B30" s="43">
        <v>9</v>
      </c>
      <c r="C30" s="3">
        <v>2900</v>
      </c>
      <c r="D30" s="36"/>
    </row>
    <row r="31" spans="1:9">
      <c r="B31" s="92" t="s">
        <v>466</v>
      </c>
      <c r="C31" s="92"/>
      <c r="D31" s="92"/>
      <c r="E31" s="55">
        <f>SUM(D22:D30)</f>
        <v>1028620.07</v>
      </c>
    </row>
    <row r="33" spans="1:6">
      <c r="A33" s="88" t="s">
        <v>84</v>
      </c>
      <c r="B33" s="88"/>
      <c r="C33" s="88"/>
      <c r="D33" s="88"/>
      <c r="E33" s="88"/>
      <c r="F33" s="88"/>
    </row>
    <row r="35" spans="1:6" ht="30">
      <c r="A35" s="34"/>
      <c r="B35" s="3" t="s">
        <v>83</v>
      </c>
      <c r="C35" s="3" t="s">
        <v>462</v>
      </c>
      <c r="D35" s="3" t="s">
        <v>463</v>
      </c>
    </row>
    <row r="36" spans="1:6">
      <c r="A36" s="34"/>
      <c r="B36" s="43">
        <v>1</v>
      </c>
      <c r="C36" s="3">
        <v>3100</v>
      </c>
      <c r="D36" s="48">
        <v>1919728.7</v>
      </c>
    </row>
    <row r="37" spans="1:6">
      <c r="A37" s="34"/>
      <c r="B37" s="43">
        <v>2</v>
      </c>
      <c r="C37" s="3">
        <v>3200</v>
      </c>
      <c r="D37" s="48">
        <v>54993.279999999999</v>
      </c>
    </row>
    <row r="38" spans="1:6">
      <c r="A38" s="34"/>
      <c r="B38" s="43">
        <v>3</v>
      </c>
      <c r="C38" s="3">
        <v>3300</v>
      </c>
      <c r="D38" s="75">
        <v>2038899.2399999998</v>
      </c>
    </row>
    <row r="39" spans="1:6">
      <c r="A39" s="34"/>
      <c r="B39" s="43">
        <v>4</v>
      </c>
      <c r="C39" s="3">
        <v>3400</v>
      </c>
      <c r="D39" s="48"/>
    </row>
    <row r="40" spans="1:6">
      <c r="A40" s="34"/>
      <c r="B40" s="43">
        <v>5</v>
      </c>
      <c r="C40" s="3">
        <v>3500</v>
      </c>
      <c r="D40" s="48">
        <v>159975.6</v>
      </c>
    </row>
    <row r="41" spans="1:6">
      <c r="A41" s="34"/>
      <c r="B41" s="43">
        <v>6</v>
      </c>
      <c r="C41" s="3">
        <v>3600</v>
      </c>
      <c r="D41" s="48"/>
    </row>
    <row r="42" spans="1:6">
      <c r="A42" s="34"/>
      <c r="B42" s="43">
        <v>7</v>
      </c>
      <c r="C42" s="3">
        <v>3700</v>
      </c>
      <c r="D42" s="48"/>
    </row>
    <row r="43" spans="1:6">
      <c r="A43" s="34"/>
      <c r="B43" s="43">
        <v>8</v>
      </c>
      <c r="C43" s="3">
        <v>3800</v>
      </c>
      <c r="D43" s="48"/>
    </row>
    <row r="44" spans="1:6">
      <c r="A44" s="34"/>
      <c r="B44" s="43">
        <v>9</v>
      </c>
      <c r="C44" s="3">
        <v>3900</v>
      </c>
      <c r="D44" s="48"/>
    </row>
    <row r="45" spans="1:6">
      <c r="A45" s="34"/>
      <c r="B45" s="93" t="s">
        <v>465</v>
      </c>
      <c r="C45" s="93"/>
      <c r="D45" s="93"/>
      <c r="E45" s="55">
        <f>SUM(D36:D44)</f>
        <v>4173596.82</v>
      </c>
    </row>
    <row r="48" spans="1:6">
      <c r="C48" s="49" t="str">
        <f>B17</f>
        <v>TOTAL EROGADO DEL CAPITULO 1000</v>
      </c>
      <c r="D48" s="40">
        <f>E17</f>
        <v>14932720.934999999</v>
      </c>
    </row>
    <row r="49" spans="1:6">
      <c r="C49" s="49" t="str">
        <f>B31</f>
        <v>TOTAL EROGADO DEL CAPITULO 2000</v>
      </c>
      <c r="D49" s="40">
        <f>E31</f>
        <v>1028620.07</v>
      </c>
    </row>
    <row r="50" spans="1:6">
      <c r="C50" s="49" t="str">
        <f>B45</f>
        <v>TOTAL EROGADO DEL CAPITULO 3000</v>
      </c>
      <c r="D50" s="40">
        <f>E45</f>
        <v>4173596.82</v>
      </c>
    </row>
    <row r="51" spans="1:6">
      <c r="C51" s="41" t="s">
        <v>62</v>
      </c>
      <c r="D51" s="76">
        <f>SUM(D48:D50)</f>
        <v>20134937.824999999</v>
      </c>
    </row>
    <row r="53" spans="1:6">
      <c r="A53" s="88" t="s">
        <v>85</v>
      </c>
      <c r="B53" s="88"/>
      <c r="C53" s="88"/>
      <c r="D53" s="88"/>
      <c r="E53" s="88"/>
      <c r="F53" s="88"/>
    </row>
    <row r="55" spans="1:6">
      <c r="C55" t="s">
        <v>78</v>
      </c>
      <c r="D55" t="s">
        <v>86</v>
      </c>
    </row>
    <row r="56" spans="1:6" ht="30">
      <c r="C56" s="1" t="s">
        <v>467</v>
      </c>
    </row>
    <row r="57" spans="1:6" ht="30">
      <c r="C57" s="1" t="s">
        <v>468</v>
      </c>
    </row>
    <row r="58" spans="1:6">
      <c r="C58" s="1" t="s">
        <v>14</v>
      </c>
    </row>
    <row r="59" spans="1:6">
      <c r="C59" s="45" t="s">
        <v>62</v>
      </c>
      <c r="D59">
        <f>SUM(Tabla81115[No. De Alumnos])</f>
        <v>0</v>
      </c>
    </row>
    <row r="62" spans="1:6">
      <c r="B62" s="38"/>
      <c r="C62" s="39"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opLeftCell="A46" zoomScale="145" zoomScaleNormal="145" workbookViewId="0">
      <selection activeCell="D23" sqref="D23"/>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 min="8" max="8" width="14.42578125" bestFit="1" customWidth="1"/>
    <col min="9" max="9" width="14.42578125" style="77" bestFit="1" customWidth="1"/>
  </cols>
  <sheetData>
    <row r="1" spans="1:9">
      <c r="A1" s="89" t="s">
        <v>469</v>
      </c>
      <c r="B1" s="89"/>
      <c r="C1" s="89"/>
      <c r="D1" s="89"/>
      <c r="E1" s="89"/>
      <c r="F1" s="89"/>
    </row>
    <row r="3" spans="1:9">
      <c r="A3" s="94" t="s">
        <v>13</v>
      </c>
      <c r="B3" s="94"/>
      <c r="D3" s="57">
        <f>'Jul-Sep'!D9</f>
        <v>18861646.024999995</v>
      </c>
    </row>
    <row r="5" spans="1:9">
      <c r="A5" s="94" t="s">
        <v>6</v>
      </c>
      <c r="B5" s="94"/>
      <c r="D5" s="35">
        <f>SUM('Datos Generales'!D28:D30)</f>
        <v>20221013.390000001</v>
      </c>
    </row>
    <row r="7" spans="1:9">
      <c r="A7" s="95" t="s">
        <v>76</v>
      </c>
      <c r="B7" s="95"/>
      <c r="C7" s="6"/>
      <c r="D7" s="57">
        <f>+E17+E31+E45</f>
        <v>34529428.82</v>
      </c>
    </row>
    <row r="9" spans="1:9">
      <c r="A9" s="94" t="s">
        <v>12</v>
      </c>
      <c r="B9" s="94"/>
      <c r="C9" s="94"/>
      <c r="D9" s="57">
        <f>+D3+D5-D7</f>
        <v>4553230.5949999914</v>
      </c>
    </row>
    <row r="11" spans="1:9" ht="15" customHeight="1">
      <c r="A11" s="88" t="s">
        <v>77</v>
      </c>
      <c r="B11" s="88"/>
      <c r="C11" s="88"/>
      <c r="D11" s="88"/>
      <c r="E11" s="88"/>
      <c r="F11" s="88"/>
    </row>
    <row r="13" spans="1:9">
      <c r="B13" s="3" t="s">
        <v>78</v>
      </c>
      <c r="C13" s="3" t="s">
        <v>81</v>
      </c>
      <c r="D13" s="3" t="s">
        <v>11</v>
      </c>
      <c r="E13" s="47"/>
      <c r="H13" s="77"/>
      <c r="I13"/>
    </row>
    <row r="14" spans="1:9" ht="28.5" customHeight="1">
      <c r="B14" s="43" t="s">
        <v>10</v>
      </c>
      <c r="C14" s="3">
        <v>42</v>
      </c>
      <c r="D14" s="36">
        <v>6248250.5099999998</v>
      </c>
      <c r="E14" s="46"/>
      <c r="G14" s="77"/>
      <c r="H14" s="77"/>
      <c r="I14"/>
    </row>
    <row r="15" spans="1:9" ht="28.5" customHeight="1">
      <c r="B15" s="43" t="s">
        <v>79</v>
      </c>
      <c r="C15" s="3">
        <v>353</v>
      </c>
      <c r="D15" s="36">
        <v>21557499.350000001</v>
      </c>
      <c r="E15" s="46"/>
      <c r="G15" s="5"/>
      <c r="H15" s="77"/>
      <c r="I15"/>
    </row>
    <row r="16" spans="1:9" ht="28.5" customHeight="1">
      <c r="B16" s="43" t="s">
        <v>80</v>
      </c>
      <c r="C16" s="3">
        <v>99</v>
      </c>
      <c r="D16" s="36">
        <v>3316107.3</v>
      </c>
      <c r="E16" s="46"/>
      <c r="H16" s="77"/>
      <c r="I16"/>
    </row>
    <row r="17" spans="1:6">
      <c r="B17" s="92" t="s">
        <v>464</v>
      </c>
      <c r="C17" s="92"/>
      <c r="D17" s="92"/>
      <c r="E17" s="73">
        <f>SUM(Tabla541216[Importe])</f>
        <v>31121857.16</v>
      </c>
      <c r="F17" s="34"/>
    </row>
    <row r="18" spans="1:6">
      <c r="B18" s="45"/>
      <c r="C18" s="45"/>
      <c r="D18" s="45"/>
      <c r="E18" s="5"/>
    </row>
    <row r="19" spans="1:6">
      <c r="A19" s="88" t="s">
        <v>82</v>
      </c>
      <c r="B19" s="88"/>
      <c r="C19" s="88"/>
      <c r="D19" s="88"/>
      <c r="E19" s="88"/>
      <c r="F19" s="88"/>
    </row>
    <row r="21" spans="1:6" ht="37.5" customHeight="1">
      <c r="B21" s="3" t="s">
        <v>83</v>
      </c>
      <c r="C21" s="3" t="s">
        <v>462</v>
      </c>
      <c r="D21" s="3" t="s">
        <v>463</v>
      </c>
    </row>
    <row r="22" spans="1:6">
      <c r="B22" s="43">
        <v>1</v>
      </c>
      <c r="C22" s="3">
        <v>2100</v>
      </c>
      <c r="D22" s="71">
        <f>1537906.44+666.39</f>
        <v>1538572.8299999998</v>
      </c>
    </row>
    <row r="23" spans="1:6">
      <c r="B23" s="43">
        <v>2</v>
      </c>
      <c r="C23" s="3">
        <v>2200</v>
      </c>
      <c r="D23" s="36"/>
    </row>
    <row r="24" spans="1:6">
      <c r="B24" s="43">
        <v>3</v>
      </c>
      <c r="C24" s="3">
        <v>2300</v>
      </c>
      <c r="D24" s="36"/>
    </row>
    <row r="25" spans="1:6">
      <c r="B25" s="43">
        <v>4</v>
      </c>
      <c r="C25" s="3">
        <v>2400</v>
      </c>
      <c r="D25" s="72">
        <v>199994.08000000002</v>
      </c>
    </row>
    <row r="26" spans="1:6">
      <c r="B26" s="43">
        <v>5</v>
      </c>
      <c r="C26" s="3">
        <v>2500</v>
      </c>
      <c r="D26" s="72">
        <v>59335.89</v>
      </c>
    </row>
    <row r="27" spans="1:6">
      <c r="B27" s="43">
        <v>6</v>
      </c>
      <c r="C27" s="3">
        <v>2600</v>
      </c>
      <c r="D27" s="36"/>
    </row>
    <row r="28" spans="1:6">
      <c r="B28" s="43">
        <v>7</v>
      </c>
      <c r="C28" s="3">
        <v>2700</v>
      </c>
      <c r="D28" s="74">
        <v>69589.67</v>
      </c>
    </row>
    <row r="29" spans="1:6">
      <c r="B29" s="43">
        <v>8</v>
      </c>
      <c r="C29" s="3">
        <v>2800</v>
      </c>
      <c r="D29" s="36"/>
    </row>
    <row r="30" spans="1:6">
      <c r="B30" s="43">
        <v>9</v>
      </c>
      <c r="C30" s="3">
        <v>2900</v>
      </c>
      <c r="D30" s="74">
        <v>1066646.81</v>
      </c>
    </row>
    <row r="31" spans="1:6">
      <c r="B31" s="92" t="s">
        <v>466</v>
      </c>
      <c r="C31" s="92"/>
      <c r="D31" s="92"/>
      <c r="E31" s="37">
        <f>SUM(D22:D30)</f>
        <v>2934139.28</v>
      </c>
    </row>
    <row r="33" spans="1:6">
      <c r="A33" s="88" t="s">
        <v>84</v>
      </c>
      <c r="B33" s="88"/>
      <c r="C33" s="88"/>
      <c r="D33" s="88"/>
      <c r="E33" s="88"/>
      <c r="F33" s="88"/>
    </row>
    <row r="35" spans="1:6" ht="30">
      <c r="A35" s="34"/>
      <c r="B35" s="3" t="s">
        <v>83</v>
      </c>
      <c r="C35" s="3" t="s">
        <v>462</v>
      </c>
      <c r="D35" s="3" t="s">
        <v>463</v>
      </c>
    </row>
    <row r="36" spans="1:6">
      <c r="A36" s="34"/>
      <c r="B36" s="43">
        <v>1</v>
      </c>
      <c r="C36" s="3">
        <v>3100</v>
      </c>
      <c r="D36" s="71">
        <v>1687963.89</v>
      </c>
    </row>
    <row r="37" spans="1:6">
      <c r="A37" s="34"/>
      <c r="B37" s="43">
        <v>2</v>
      </c>
      <c r="C37" s="3">
        <v>3200</v>
      </c>
      <c r="D37" s="48">
        <v>540210.86</v>
      </c>
    </row>
    <row r="38" spans="1:6">
      <c r="A38" s="34"/>
      <c r="B38" s="43">
        <v>3</v>
      </c>
      <c r="C38" s="3">
        <v>3300</v>
      </c>
      <c r="D38" s="75">
        <v>-2703737.57</v>
      </c>
    </row>
    <row r="39" spans="1:6">
      <c r="A39" s="34"/>
      <c r="B39" s="43">
        <v>4</v>
      </c>
      <c r="C39" s="3">
        <v>3400</v>
      </c>
      <c r="D39" s="48"/>
    </row>
    <row r="40" spans="1:6">
      <c r="A40" s="34"/>
      <c r="B40" s="43">
        <v>5</v>
      </c>
      <c r="C40" s="3">
        <v>3500</v>
      </c>
      <c r="D40" s="75">
        <v>948995.20000000007</v>
      </c>
    </row>
    <row r="41" spans="1:6">
      <c r="A41" s="34"/>
      <c r="B41" s="43">
        <v>6</v>
      </c>
      <c r="C41" s="3">
        <v>3600</v>
      </c>
      <c r="D41" s="48"/>
    </row>
    <row r="42" spans="1:6">
      <c r="A42" s="34"/>
      <c r="B42" s="43">
        <v>7</v>
      </c>
      <c r="C42" s="3">
        <v>3700</v>
      </c>
      <c r="D42" s="48"/>
    </row>
    <row r="43" spans="1:6">
      <c r="A43" s="34"/>
      <c r="B43" s="43">
        <v>8</v>
      </c>
      <c r="C43" s="3">
        <v>3800</v>
      </c>
      <c r="D43" s="48"/>
    </row>
    <row r="44" spans="1:6">
      <c r="A44" s="34"/>
      <c r="B44" s="43">
        <v>9</v>
      </c>
      <c r="C44" s="3">
        <v>3900</v>
      </c>
      <c r="D44" s="48"/>
    </row>
    <row r="45" spans="1:6">
      <c r="A45" s="34"/>
      <c r="B45" s="93" t="s">
        <v>465</v>
      </c>
      <c r="C45" s="93"/>
      <c r="D45" s="93"/>
      <c r="E45" s="37">
        <f>SUM(D36:D44)</f>
        <v>473432.38000000024</v>
      </c>
    </row>
    <row r="48" spans="1:6">
      <c r="C48" s="49" t="str">
        <f>B17</f>
        <v>TOTAL EROGADO DEL CAPITULO 1000</v>
      </c>
      <c r="D48" s="40">
        <f>E17</f>
        <v>31121857.16</v>
      </c>
    </row>
    <row r="49" spans="1:6">
      <c r="C49" s="49" t="str">
        <f>B31</f>
        <v>TOTAL EROGADO DEL CAPITULO 2000</v>
      </c>
      <c r="D49" s="40">
        <f>E31</f>
        <v>2934139.28</v>
      </c>
    </row>
    <row r="50" spans="1:6">
      <c r="C50" s="49" t="str">
        <f>B45</f>
        <v>TOTAL EROGADO DEL CAPITULO 3000</v>
      </c>
      <c r="D50" s="40">
        <f>E45</f>
        <v>473432.38000000024</v>
      </c>
    </row>
    <row r="51" spans="1:6">
      <c r="C51" s="41" t="s">
        <v>62</v>
      </c>
      <c r="D51" s="76">
        <f>SUM(D48:D50)</f>
        <v>34529428.82</v>
      </c>
    </row>
    <row r="53" spans="1:6">
      <c r="A53" s="88" t="s">
        <v>85</v>
      </c>
      <c r="B53" s="88"/>
      <c r="C53" s="88"/>
      <c r="D53" s="88"/>
      <c r="E53" s="88"/>
      <c r="F53" s="88"/>
    </row>
    <row r="55" spans="1:6">
      <c r="C55" t="s">
        <v>78</v>
      </c>
      <c r="D55" t="s">
        <v>86</v>
      </c>
    </row>
    <row r="56" spans="1:6" ht="30">
      <c r="C56" s="1" t="s">
        <v>467</v>
      </c>
    </row>
    <row r="57" spans="1:6" ht="30">
      <c r="C57" s="1" t="s">
        <v>468</v>
      </c>
    </row>
    <row r="58" spans="1:6">
      <c r="C58" s="1" t="s">
        <v>14</v>
      </c>
    </row>
    <row r="59" spans="1:6">
      <c r="C59" s="45" t="s">
        <v>62</v>
      </c>
      <c r="D59">
        <f>SUM(Tabla8111519[No. De Alumnos])</f>
        <v>0</v>
      </c>
    </row>
    <row r="62" spans="1:6">
      <c r="B62" s="38"/>
      <c r="C62" s="39"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topLeftCell="A7" zoomScale="145" zoomScaleNormal="145" workbookViewId="0">
      <selection activeCell="D19" sqref="D19"/>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 min="6" max="6" width="14.42578125" customWidth="1"/>
    <col min="7" max="7" width="14.42578125" bestFit="1" customWidth="1"/>
  </cols>
  <sheetData>
    <row r="1" spans="1:6" ht="15" customHeight="1">
      <c r="A1" s="89" t="s">
        <v>71</v>
      </c>
      <c r="B1" s="89"/>
      <c r="C1" s="89"/>
      <c r="D1" s="89"/>
      <c r="E1" s="89"/>
      <c r="F1" s="1"/>
    </row>
    <row r="2" spans="1:6" ht="15" customHeight="1">
      <c r="A2" s="97" t="s">
        <v>485</v>
      </c>
      <c r="B2" s="97"/>
      <c r="C2" s="97"/>
      <c r="D2" s="97"/>
      <c r="E2" s="97"/>
    </row>
    <row r="3" spans="1:6">
      <c r="A3" s="87"/>
      <c r="B3" s="87"/>
      <c r="C3" s="87"/>
      <c r="D3" s="87"/>
      <c r="E3" s="87"/>
    </row>
    <row r="5" spans="1:6" s="4" customFormat="1" ht="33.75" customHeight="1">
      <c r="A5" s="3" t="s">
        <v>7</v>
      </c>
      <c r="B5" s="60" t="s">
        <v>482</v>
      </c>
      <c r="C5" s="60" t="s">
        <v>483</v>
      </c>
      <c r="D5" s="3" t="s">
        <v>63</v>
      </c>
      <c r="E5" s="3" t="s">
        <v>64</v>
      </c>
      <c r="F5" s="4" t="s">
        <v>504</v>
      </c>
    </row>
    <row r="6" spans="1:6">
      <c r="A6" s="43" t="s">
        <v>65</v>
      </c>
      <c r="B6" s="30">
        <f>'Datos Generales'!D19+'Datos Generales'!D20+'Datos Generales'!D21</f>
        <v>16283870</v>
      </c>
      <c r="C6" s="30"/>
      <c r="D6" s="30">
        <f>'Ene-Mar'!D7</f>
        <v>12424275.600000001</v>
      </c>
      <c r="E6" s="29">
        <f>+B6+C6-D6</f>
        <v>3859594.3999999985</v>
      </c>
      <c r="F6" s="78"/>
    </row>
    <row r="7" spans="1:6">
      <c r="A7" s="43" t="s">
        <v>66</v>
      </c>
      <c r="B7" s="30">
        <f>'Datos Generales'!D22+'Datos Generales'!D23+'Datos Generales'!D24</f>
        <v>24451767</v>
      </c>
      <c r="C7" s="30"/>
      <c r="D7" s="30">
        <f>'Abr-Jun'!D7</f>
        <v>13740582.550000001</v>
      </c>
      <c r="E7" s="29">
        <f>+B7+C7-D7</f>
        <v>10711184.449999999</v>
      </c>
      <c r="F7" s="78"/>
    </row>
    <row r="8" spans="1:6">
      <c r="A8" s="43" t="s">
        <v>67</v>
      </c>
      <c r="B8" s="30">
        <f>'Datos Generales'!D25+'Datos Generales'!D26+'Datos Generales'!D27</f>
        <v>24425805</v>
      </c>
      <c r="C8" s="30"/>
      <c r="D8" s="30">
        <f>'Jul-Sep'!D7</f>
        <v>20134937.824999999</v>
      </c>
      <c r="E8" s="29">
        <f>+B8+C8-D8</f>
        <v>4290867.1750000007</v>
      </c>
      <c r="F8" s="78"/>
    </row>
    <row r="9" spans="1:6">
      <c r="A9" s="43" t="s">
        <v>68</v>
      </c>
      <c r="B9" s="30">
        <f>'Datos Generales'!D28+'Datos Generales'!D29+'Datos Generales'!D30</f>
        <v>20221013.390000001</v>
      </c>
      <c r="C9" s="30"/>
      <c r="D9" s="30">
        <f>'Oct-Dic'!D7</f>
        <v>34529428.82</v>
      </c>
      <c r="E9" s="29">
        <f>+B9+C9-D9</f>
        <v>-14308415.43</v>
      </c>
      <c r="F9" s="78"/>
    </row>
    <row r="10" spans="1:6">
      <c r="A10" s="45" t="s">
        <v>62</v>
      </c>
      <c r="B10" s="30">
        <f t="shared" ref="B10" si="0">SUM(B6:B9)</f>
        <v>85382455.390000001</v>
      </c>
      <c r="C10" s="30">
        <f>SUBTOTAL(109,C6:C9)</f>
        <v>0</v>
      </c>
      <c r="D10" s="30">
        <f>SUBTOTAL(109,D6:D9)</f>
        <v>80829224.795000002</v>
      </c>
      <c r="E10" s="29">
        <f>SUM(E6:E9)</f>
        <v>4553230.5949999988</v>
      </c>
      <c r="F10" s="78">
        <v>4553230.59</v>
      </c>
    </row>
    <row r="11" spans="1:6">
      <c r="A11" s="79"/>
      <c r="B11" s="80"/>
      <c r="C11" s="80"/>
      <c r="D11" s="80"/>
      <c r="E11" s="81"/>
      <c r="F11" s="78">
        <f>+E10-F10</f>
        <v>4.9999989569187164E-3</v>
      </c>
    </row>
    <row r="12" spans="1:6" ht="15" customHeight="1">
      <c r="A12" s="88" t="s">
        <v>484</v>
      </c>
      <c r="B12" s="88"/>
      <c r="C12" s="88"/>
      <c r="D12" s="88"/>
      <c r="E12" s="88"/>
    </row>
    <row r="14" spans="1:6" ht="15" customHeight="1">
      <c r="A14" s="98" t="s">
        <v>72</v>
      </c>
      <c r="B14" s="98"/>
      <c r="C14" s="98"/>
    </row>
    <row r="15" spans="1:6">
      <c r="A15" s="98"/>
      <c r="B15" s="98"/>
      <c r="C15" s="98"/>
      <c r="D15" s="31">
        <f>E10</f>
        <v>4553230.5949999988</v>
      </c>
    </row>
    <row r="16" spans="1:6">
      <c r="A16" s="44"/>
      <c r="B16" s="44"/>
      <c r="C16" s="44"/>
    </row>
    <row r="17" spans="1:7" ht="15" customHeight="1">
      <c r="A17" s="98" t="s">
        <v>69</v>
      </c>
      <c r="B17" s="98"/>
      <c r="C17" s="98"/>
    </row>
    <row r="18" spans="1:7">
      <c r="A18" s="98"/>
      <c r="B18" s="98"/>
      <c r="C18" s="98"/>
    </row>
    <row r="19" spans="1:7">
      <c r="A19" s="98"/>
      <c r="B19" s="98"/>
      <c r="C19" s="98"/>
      <c r="D19" s="58">
        <f>3295628.01-666.4</f>
        <v>3294961.61</v>
      </c>
      <c r="G19" s="5"/>
    </row>
    <row r="21" spans="1:7">
      <c r="A21" s="98" t="s">
        <v>70</v>
      </c>
      <c r="B21" s="98"/>
      <c r="C21" s="98"/>
    </row>
    <row r="22" spans="1:7">
      <c r="A22" s="98"/>
      <c r="B22" s="98"/>
      <c r="C22" s="98"/>
      <c r="D22" s="32">
        <f>D15-D19</f>
        <v>1258268.9849999989</v>
      </c>
      <c r="F22">
        <v>1253804.5900000001</v>
      </c>
    </row>
    <row r="23" spans="1:7">
      <c r="F23" s="5">
        <f>+D24-F22</f>
        <v>4.9999989569187164E-3</v>
      </c>
    </row>
    <row r="24" spans="1:7">
      <c r="B24" s="99" t="s">
        <v>8</v>
      </c>
      <c r="C24" s="99"/>
      <c r="D24" s="31">
        <f>+D22-D26</f>
        <v>1253804.594999999</v>
      </c>
    </row>
    <row r="26" spans="1:7">
      <c r="B26" s="96" t="s">
        <v>9</v>
      </c>
      <c r="C26" s="96"/>
      <c r="D26" s="59">
        <v>4464.3900000000003</v>
      </c>
    </row>
  </sheetData>
  <dataConsolidate/>
  <mergeCells count="9">
    <mergeCell ref="A1:E1"/>
    <mergeCell ref="B26:C26"/>
    <mergeCell ref="A2:E2"/>
    <mergeCell ref="A3:E3"/>
    <mergeCell ref="A12:E12"/>
    <mergeCell ref="A14:C15"/>
    <mergeCell ref="A17:C19"/>
    <mergeCell ref="A21:C22"/>
    <mergeCell ref="B24:C24"/>
  </mergeCells>
  <pageMargins left="0.7" right="0.7" top="0.99264705882352944" bottom="0.75" header="0.3" footer="0.3"/>
  <pageSetup scale="9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47"/>
  <sheetViews>
    <sheetView showGridLines="0" tabSelected="1" zoomScale="115" zoomScaleNormal="115" zoomScalePageLayoutView="160" workbookViewId="0">
      <selection activeCell="F22" sqref="F22"/>
    </sheetView>
  </sheetViews>
  <sheetFormatPr baseColWidth="10" defaultRowHeight="15"/>
  <cols>
    <col min="1" max="1" width="3.28515625" style="6" customWidth="1"/>
    <col min="2" max="2" width="11.42578125" style="6"/>
    <col min="3" max="6" width="17.42578125" style="6" customWidth="1"/>
    <col min="7" max="7" width="4.140625" style="6" customWidth="1"/>
    <col min="8" max="8" width="14.85546875" bestFit="1" customWidth="1"/>
  </cols>
  <sheetData>
    <row r="4" spans="2:7">
      <c r="B4" s="118" t="s">
        <v>460</v>
      </c>
      <c r="C4" s="118"/>
      <c r="D4" s="119"/>
      <c r="E4" s="118"/>
      <c r="F4" s="119"/>
      <c r="G4" s="53"/>
    </row>
    <row r="5" spans="2:7">
      <c r="B5" s="103" t="str">
        <f>'Datos Generales'!B5</f>
        <v>Querétaro</v>
      </c>
      <c r="C5" s="104"/>
      <c r="E5" s="103" t="str">
        <f>'Datos Generales'!B7</f>
        <v>U T  de Querétaro</v>
      </c>
      <c r="F5" s="104"/>
    </row>
    <row r="6" spans="2:7" ht="6.75" customHeight="1"/>
    <row r="7" spans="2:7">
      <c r="B7" s="62" t="s">
        <v>471</v>
      </c>
      <c r="C7" s="115" t="str">
        <f>'Datos Generales'!B14</f>
        <v>´012680001182621523</v>
      </c>
      <c r="D7" s="116"/>
      <c r="E7" s="117" t="str">
        <f>'Datos Generales'!E14</f>
        <v xml:space="preserve">GRUPO FINANCIERO BBVA Mexico, SA </v>
      </c>
      <c r="F7" s="117"/>
    </row>
    <row r="8" spans="2:7" ht="6.75" customHeight="1"/>
    <row r="9" spans="2:7">
      <c r="C9" s="64" t="s">
        <v>472</v>
      </c>
      <c r="D9" s="64" t="s">
        <v>473</v>
      </c>
      <c r="E9" s="64" t="s">
        <v>474</v>
      </c>
      <c r="F9" s="64" t="s">
        <v>475</v>
      </c>
    </row>
    <row r="10" spans="2:7">
      <c r="B10" s="120" t="s">
        <v>476</v>
      </c>
      <c r="C10" s="112">
        <f>'Ene-Mar'!D5</f>
        <v>16283870</v>
      </c>
      <c r="D10" s="112">
        <f>'Abr-Jun'!D5</f>
        <v>24451767</v>
      </c>
      <c r="E10" s="112">
        <f>'Jul-Sep'!D5</f>
        <v>24425805</v>
      </c>
      <c r="F10" s="112">
        <f>'Oct-Dic'!D5</f>
        <v>20221013.390000001</v>
      </c>
    </row>
    <row r="11" spans="2:7">
      <c r="B11" s="120"/>
      <c r="C11" s="114"/>
      <c r="D11" s="114"/>
      <c r="E11" s="114"/>
      <c r="F11" s="114"/>
    </row>
    <row r="12" spans="2:7">
      <c r="B12" s="111" t="s">
        <v>493</v>
      </c>
      <c r="C12" s="112">
        <f>'Ene-Mar'!D48</f>
        <v>11683368.680000002</v>
      </c>
      <c r="D12" s="112">
        <f>'Abr-Jun'!D48</f>
        <v>11589821</v>
      </c>
      <c r="E12" s="112">
        <f>'Jul-Sep'!D48</f>
        <v>14932720.934999999</v>
      </c>
      <c r="F12" s="112">
        <f>'Oct-Dic'!D48</f>
        <v>31121857.16</v>
      </c>
    </row>
    <row r="13" spans="2:7">
      <c r="B13" s="111"/>
      <c r="C13" s="114"/>
      <c r="D13" s="113"/>
      <c r="E13" s="114"/>
      <c r="F13" s="114"/>
    </row>
    <row r="14" spans="2:7">
      <c r="B14" s="111" t="s">
        <v>494</v>
      </c>
      <c r="C14" s="112">
        <f>'Ene-Mar'!D49</f>
        <v>0</v>
      </c>
      <c r="D14" s="112">
        <f>'Abr-Jun'!D49</f>
        <v>203488.23000000004</v>
      </c>
      <c r="E14" s="112">
        <f>'Jul-Sep'!D49</f>
        <v>1028620.07</v>
      </c>
      <c r="F14" s="112">
        <f>'Oct-Dic'!D49</f>
        <v>2934139.28</v>
      </c>
    </row>
    <row r="15" spans="2:7">
      <c r="B15" s="111"/>
      <c r="C15" s="113"/>
      <c r="D15" s="113"/>
      <c r="E15" s="114"/>
      <c r="F15" s="114"/>
    </row>
    <row r="16" spans="2:7">
      <c r="B16" s="111" t="s">
        <v>495</v>
      </c>
      <c r="C16" s="112">
        <f>'Ene-Mar'!D50</f>
        <v>740906.91999999993</v>
      </c>
      <c r="D16" s="112">
        <f>'Abr-Jun'!D50</f>
        <v>1947273.7</v>
      </c>
      <c r="E16" s="112">
        <f>'Jul-Sep'!D50</f>
        <v>4173596.82</v>
      </c>
      <c r="F16" s="112">
        <f>'Oct-Dic'!D50</f>
        <v>473432.38000000024</v>
      </c>
    </row>
    <row r="17" spans="1:7">
      <c r="B17" s="111"/>
      <c r="C17" s="113"/>
      <c r="D17" s="113"/>
      <c r="E17" s="114"/>
      <c r="F17" s="114"/>
    </row>
    <row r="18" spans="1:7" ht="6.75" customHeight="1">
      <c r="C18" s="56"/>
      <c r="D18" s="56"/>
      <c r="E18" s="56"/>
      <c r="F18" s="56"/>
    </row>
    <row r="19" spans="1:7">
      <c r="B19" s="101" t="s">
        <v>492</v>
      </c>
      <c r="C19" s="101"/>
      <c r="D19" s="101"/>
      <c r="E19" s="101"/>
      <c r="F19" s="101"/>
    </row>
    <row r="20" spans="1:7" ht="6.75" customHeight="1">
      <c r="C20" s="56"/>
      <c r="D20" s="56"/>
      <c r="E20" s="56"/>
      <c r="F20" s="56"/>
    </row>
    <row r="21" spans="1:7" ht="19.5" customHeight="1">
      <c r="B21" s="105" t="s">
        <v>486</v>
      </c>
      <c r="C21" s="105"/>
      <c r="D21" s="105"/>
      <c r="E21" s="105"/>
      <c r="F21" s="63">
        <f>'Saldos al final del ejerc.'!D15</f>
        <v>4553230.5949999988</v>
      </c>
    </row>
    <row r="22" spans="1:7" ht="19.5" customHeight="1">
      <c r="B22" s="105" t="s">
        <v>487</v>
      </c>
      <c r="C22" s="105"/>
      <c r="D22" s="105"/>
      <c r="E22" s="105"/>
      <c r="F22" s="63">
        <f>'Saldos al final del ejerc.'!D19</f>
        <v>3294961.61</v>
      </c>
    </row>
    <row r="23" spans="1:7" ht="19.5" customHeight="1">
      <c r="B23" s="105" t="s">
        <v>489</v>
      </c>
      <c r="C23" s="105"/>
      <c r="D23" s="105"/>
      <c r="E23" s="105"/>
      <c r="F23" s="63">
        <f>'Saldos al final del ejerc.'!D22</f>
        <v>1258268.9849999989</v>
      </c>
    </row>
    <row r="24" spans="1:7" ht="19.5" customHeight="1">
      <c r="B24" s="105" t="s">
        <v>490</v>
      </c>
      <c r="C24" s="105"/>
      <c r="D24" s="105"/>
      <c r="E24" s="105"/>
      <c r="F24" s="63">
        <f>'Saldos al final del ejerc.'!D24</f>
        <v>1253804.594999999</v>
      </c>
    </row>
    <row r="25" spans="1:7" ht="19.5" customHeight="1">
      <c r="B25" s="105" t="s">
        <v>491</v>
      </c>
      <c r="C25" s="105"/>
      <c r="D25" s="105"/>
      <c r="E25" s="105"/>
      <c r="F25" s="63">
        <f>'Saldos al final del ejerc.'!D26</f>
        <v>4464.3900000000003</v>
      </c>
    </row>
    <row r="26" spans="1:7" ht="8.25" customHeight="1"/>
    <row r="27" spans="1:7" ht="15" customHeight="1">
      <c r="B27" s="100" t="s">
        <v>496</v>
      </c>
      <c r="C27" s="100"/>
      <c r="D27" s="100"/>
      <c r="E27" s="100"/>
      <c r="F27" s="100"/>
      <c r="G27" s="65"/>
    </row>
    <row r="28" spans="1:7">
      <c r="A28" s="65"/>
      <c r="B28" s="100"/>
      <c r="C28" s="100"/>
      <c r="D28" s="100"/>
      <c r="E28" s="100"/>
      <c r="F28" s="100"/>
      <c r="G28" s="65"/>
    </row>
    <row r="29" spans="1:7">
      <c r="A29" s="65"/>
      <c r="B29" s="100"/>
      <c r="C29" s="100"/>
      <c r="D29" s="100"/>
      <c r="E29" s="100"/>
      <c r="F29" s="100"/>
      <c r="G29" s="65"/>
    </row>
    <row r="30" spans="1:7">
      <c r="A30" s="65"/>
      <c r="B30" s="100"/>
      <c r="C30" s="100"/>
      <c r="D30" s="100"/>
      <c r="E30" s="100"/>
      <c r="F30" s="100"/>
      <c r="G30" s="65"/>
    </row>
    <row r="31" spans="1:7">
      <c r="A31" s="65"/>
      <c r="B31" s="100"/>
      <c r="C31" s="100"/>
      <c r="D31" s="100"/>
      <c r="E31" s="100"/>
      <c r="F31" s="100"/>
      <c r="G31" s="65"/>
    </row>
    <row r="32" spans="1:7">
      <c r="A32" s="65"/>
      <c r="B32" s="100"/>
      <c r="C32" s="100"/>
      <c r="D32" s="100"/>
      <c r="E32" s="100"/>
      <c r="F32" s="100"/>
      <c r="G32" s="65"/>
    </row>
    <row r="33" spans="1:7">
      <c r="A33" s="65"/>
      <c r="B33" s="100"/>
      <c r="C33" s="100"/>
      <c r="D33" s="100"/>
      <c r="E33" s="100"/>
      <c r="F33" s="100"/>
      <c r="G33" s="65"/>
    </row>
    <row r="34" spans="1:7">
      <c r="A34" s="65"/>
      <c r="B34" s="100"/>
      <c r="C34" s="100"/>
      <c r="D34" s="100"/>
      <c r="E34" s="100"/>
      <c r="F34" s="100"/>
      <c r="G34" s="65"/>
    </row>
    <row r="35" spans="1:7">
      <c r="A35" s="65"/>
      <c r="B35" s="100"/>
      <c r="C35" s="100"/>
      <c r="D35" s="100"/>
      <c r="E35" s="100"/>
      <c r="F35" s="100"/>
      <c r="G35" s="65"/>
    </row>
    <row r="36" spans="1:7">
      <c r="A36" s="65"/>
      <c r="B36" s="100"/>
      <c r="C36" s="100"/>
      <c r="D36" s="100"/>
      <c r="E36" s="100"/>
      <c r="F36" s="100"/>
      <c r="G36" s="65"/>
    </row>
    <row r="37" spans="1:7" ht="8.25" customHeight="1">
      <c r="A37" s="61"/>
      <c r="B37" s="61"/>
      <c r="C37" s="61"/>
      <c r="D37" s="61"/>
      <c r="E37" s="61"/>
      <c r="F37" s="61"/>
      <c r="G37" s="61"/>
    </row>
    <row r="38" spans="1:7">
      <c r="B38" s="106" t="s">
        <v>74</v>
      </c>
      <c r="C38" s="106"/>
      <c r="E38" s="106" t="s">
        <v>273</v>
      </c>
      <c r="F38" s="106"/>
    </row>
    <row r="42" spans="1:7">
      <c r="B42" s="107" t="str">
        <f>'Datos Generales'!C36</f>
        <v>M. en C. José Carlos Arredondo Velázquez</v>
      </c>
      <c r="C42" s="107"/>
      <c r="E42" s="107" t="str">
        <f>'Datos Generales'!C38</f>
        <v>MDCO. Apolinar Villegas Arcos</v>
      </c>
      <c r="F42" s="107"/>
    </row>
    <row r="43" spans="1:7">
      <c r="B43" s="108"/>
      <c r="C43" s="108"/>
      <c r="E43" s="108"/>
      <c r="F43" s="108"/>
    </row>
    <row r="44" spans="1:7">
      <c r="B44" s="109" t="s">
        <v>478</v>
      </c>
      <c r="C44" s="109"/>
      <c r="E44" s="110" t="s">
        <v>480</v>
      </c>
      <c r="F44" s="110"/>
    </row>
    <row r="45" spans="1:7">
      <c r="B45" s="109"/>
      <c r="C45" s="109"/>
      <c r="E45" s="110"/>
      <c r="F45" s="110"/>
    </row>
    <row r="47" spans="1:7">
      <c r="A47" s="102">
        <f ca="1">TODAY()</f>
        <v>44937</v>
      </c>
      <c r="B47" s="102"/>
      <c r="C47" s="102"/>
      <c r="D47" s="102"/>
      <c r="E47" s="102"/>
      <c r="F47" s="102"/>
      <c r="G47" s="102"/>
    </row>
  </sheetData>
  <mergeCells count="39">
    <mergeCell ref="C7:D7"/>
    <mergeCell ref="E7:F7"/>
    <mergeCell ref="B4:F4"/>
    <mergeCell ref="B10:B11"/>
    <mergeCell ref="C10:C11"/>
    <mergeCell ref="D10:D11"/>
    <mergeCell ref="E10:E11"/>
    <mergeCell ref="F10:F11"/>
    <mergeCell ref="E5:F5"/>
    <mergeCell ref="C16:C17"/>
    <mergeCell ref="D16:D17"/>
    <mergeCell ref="E16:E17"/>
    <mergeCell ref="F16:F17"/>
    <mergeCell ref="B12:B13"/>
    <mergeCell ref="C12:C13"/>
    <mergeCell ref="D12:D13"/>
    <mergeCell ref="E12:E13"/>
    <mergeCell ref="F12:F13"/>
    <mergeCell ref="B14:B15"/>
    <mergeCell ref="C14:C15"/>
    <mergeCell ref="D14:D15"/>
    <mergeCell ref="E14:E15"/>
    <mergeCell ref="F14:F15"/>
    <mergeCell ref="B27:F36"/>
    <mergeCell ref="B19:F19"/>
    <mergeCell ref="A47:G47"/>
    <mergeCell ref="B5:C5"/>
    <mergeCell ref="B21:E21"/>
    <mergeCell ref="B22:E22"/>
    <mergeCell ref="B23:E23"/>
    <mergeCell ref="B38:C38"/>
    <mergeCell ref="E38:F38"/>
    <mergeCell ref="B42:C43"/>
    <mergeCell ref="B44:C45"/>
    <mergeCell ref="E42:F43"/>
    <mergeCell ref="E44:F45"/>
    <mergeCell ref="B24:E24"/>
    <mergeCell ref="B25:E25"/>
    <mergeCell ref="B16:B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B58" zoomScale="160" zoomScaleNormal="160" workbookViewId="0">
      <selection activeCell="E7" sqref="E7"/>
    </sheetView>
  </sheetViews>
  <sheetFormatPr baseColWidth="10" defaultRowHeight="15"/>
  <cols>
    <col min="1" max="1" width="20.5703125" bestFit="1" customWidth="1"/>
    <col min="2" max="2" width="70.140625" bestFit="1" customWidth="1"/>
    <col min="3" max="3" width="42.85546875" bestFit="1" customWidth="1"/>
  </cols>
  <sheetData>
    <row r="1" spans="1:3">
      <c r="A1" t="s">
        <v>17</v>
      </c>
      <c r="B1" t="s">
        <v>88</v>
      </c>
    </row>
    <row r="2" spans="1:3">
      <c r="A2" t="s">
        <v>18</v>
      </c>
      <c r="B2" t="s">
        <v>89</v>
      </c>
      <c r="C2" t="s">
        <v>276</v>
      </c>
    </row>
    <row r="3" spans="1:3">
      <c r="A3" t="s">
        <v>15</v>
      </c>
      <c r="B3" t="s">
        <v>90</v>
      </c>
      <c r="C3" t="s">
        <v>277</v>
      </c>
    </row>
    <row r="4" spans="1:3">
      <c r="A4" t="s">
        <v>16</v>
      </c>
      <c r="B4" t="s">
        <v>91</v>
      </c>
      <c r="C4" t="s">
        <v>278</v>
      </c>
    </row>
    <row r="5" spans="1:3">
      <c r="A5" t="s">
        <v>19</v>
      </c>
      <c r="B5" t="s">
        <v>92</v>
      </c>
      <c r="C5" t="s">
        <v>279</v>
      </c>
    </row>
    <row r="6" spans="1:3">
      <c r="A6" t="s">
        <v>20</v>
      </c>
      <c r="B6" t="s">
        <v>93</v>
      </c>
      <c r="C6" t="s">
        <v>280</v>
      </c>
    </row>
    <row r="7" spans="1:3">
      <c r="A7" t="s">
        <v>21</v>
      </c>
      <c r="B7" t="s">
        <v>94</v>
      </c>
      <c r="C7" t="s">
        <v>281</v>
      </c>
    </row>
    <row r="8" spans="1:3">
      <c r="A8" t="s">
        <v>22</v>
      </c>
      <c r="B8" t="s">
        <v>95</v>
      </c>
      <c r="C8" t="s">
        <v>282</v>
      </c>
    </row>
    <row r="9" spans="1:3">
      <c r="A9" t="s">
        <v>23</v>
      </c>
      <c r="B9" t="s">
        <v>96</v>
      </c>
      <c r="C9" t="s">
        <v>283</v>
      </c>
    </row>
    <row r="10" spans="1:3">
      <c r="A10" t="s">
        <v>24</v>
      </c>
      <c r="B10" t="s">
        <v>97</v>
      </c>
      <c r="C10" t="s">
        <v>284</v>
      </c>
    </row>
    <row r="11" spans="1:3">
      <c r="A11" t="s">
        <v>25</v>
      </c>
      <c r="B11" t="s">
        <v>98</v>
      </c>
      <c r="C11" t="s">
        <v>285</v>
      </c>
    </row>
    <row r="12" spans="1:3">
      <c r="A12" t="s">
        <v>26</v>
      </c>
      <c r="B12" t="s">
        <v>99</v>
      </c>
      <c r="C12" t="s">
        <v>286</v>
      </c>
    </row>
    <row r="13" spans="1:3">
      <c r="A13" t="s">
        <v>46</v>
      </c>
      <c r="B13" t="s">
        <v>100</v>
      </c>
      <c r="C13" t="s">
        <v>287</v>
      </c>
    </row>
    <row r="14" spans="1:3">
      <c r="A14" t="s">
        <v>27</v>
      </c>
      <c r="B14" t="s">
        <v>101</v>
      </c>
      <c r="C14" t="s">
        <v>288</v>
      </c>
    </row>
    <row r="15" spans="1:3">
      <c r="A15" t="s">
        <v>28</v>
      </c>
      <c r="B15" t="s">
        <v>102</v>
      </c>
      <c r="C15" t="s">
        <v>289</v>
      </c>
    </row>
    <row r="16" spans="1:3">
      <c r="A16" t="s">
        <v>29</v>
      </c>
      <c r="B16" t="s">
        <v>103</v>
      </c>
      <c r="C16" t="s">
        <v>290</v>
      </c>
    </row>
    <row r="17" spans="1:3">
      <c r="A17" t="s">
        <v>30</v>
      </c>
      <c r="B17" t="s">
        <v>104</v>
      </c>
      <c r="C17" t="s">
        <v>291</v>
      </c>
    </row>
    <row r="18" spans="1:3">
      <c r="A18" t="s">
        <v>31</v>
      </c>
      <c r="B18" t="s">
        <v>105</v>
      </c>
      <c r="C18" t="s">
        <v>292</v>
      </c>
    </row>
    <row r="19" spans="1:3">
      <c r="A19" t="s">
        <v>32</v>
      </c>
      <c r="B19" t="s">
        <v>106</v>
      </c>
      <c r="C19" t="s">
        <v>293</v>
      </c>
    </row>
    <row r="20" spans="1:3">
      <c r="A20" t="s">
        <v>47</v>
      </c>
      <c r="B20" t="s">
        <v>107</v>
      </c>
      <c r="C20" t="s">
        <v>294</v>
      </c>
    </row>
    <row r="21" spans="1:3">
      <c r="A21" t="s">
        <v>33</v>
      </c>
      <c r="B21" t="s">
        <v>108</v>
      </c>
      <c r="C21" t="s">
        <v>295</v>
      </c>
    </row>
    <row r="22" spans="1:3">
      <c r="A22" t="s">
        <v>34</v>
      </c>
      <c r="B22" t="s">
        <v>109</v>
      </c>
      <c r="C22" t="s">
        <v>296</v>
      </c>
    </row>
    <row r="23" spans="1:3">
      <c r="A23" t="s">
        <v>35</v>
      </c>
      <c r="B23" t="s">
        <v>110</v>
      </c>
      <c r="C23" t="s">
        <v>297</v>
      </c>
    </row>
    <row r="24" spans="1:3">
      <c r="A24" t="s">
        <v>36</v>
      </c>
      <c r="B24" t="s">
        <v>111</v>
      </c>
      <c r="C24" t="s">
        <v>298</v>
      </c>
    </row>
    <row r="25" spans="1:3">
      <c r="A25" t="s">
        <v>37</v>
      </c>
      <c r="B25" t="s">
        <v>112</v>
      </c>
      <c r="C25" t="s">
        <v>299</v>
      </c>
    </row>
    <row r="26" spans="1:3">
      <c r="A26" t="s">
        <v>38</v>
      </c>
      <c r="B26" t="s">
        <v>113</v>
      </c>
      <c r="C26" t="s">
        <v>300</v>
      </c>
    </row>
    <row r="27" spans="1:3">
      <c r="A27" t="s">
        <v>39</v>
      </c>
      <c r="B27" t="s">
        <v>114</v>
      </c>
      <c r="C27" t="s">
        <v>301</v>
      </c>
    </row>
    <row r="28" spans="1:3">
      <c r="A28" t="s">
        <v>40</v>
      </c>
      <c r="B28" t="s">
        <v>115</v>
      </c>
      <c r="C28" t="s">
        <v>302</v>
      </c>
    </row>
    <row r="29" spans="1:3">
      <c r="A29" t="s">
        <v>41</v>
      </c>
      <c r="B29" t="s">
        <v>116</v>
      </c>
      <c r="C29" t="s">
        <v>303</v>
      </c>
    </row>
    <row r="30" spans="1:3">
      <c r="A30" t="s">
        <v>42</v>
      </c>
      <c r="B30" t="s">
        <v>117</v>
      </c>
      <c r="C30" t="s">
        <v>304</v>
      </c>
    </row>
    <row r="31" spans="1:3">
      <c r="A31" t="s">
        <v>43</v>
      </c>
      <c r="B31" t="s">
        <v>118</v>
      </c>
      <c r="C31" t="s">
        <v>305</v>
      </c>
    </row>
    <row r="32" spans="1:3">
      <c r="A32" t="s">
        <v>44</v>
      </c>
      <c r="B32" t="s">
        <v>119</v>
      </c>
      <c r="C32" t="s">
        <v>306</v>
      </c>
    </row>
    <row r="33" spans="1:3">
      <c r="A33" t="s">
        <v>45</v>
      </c>
      <c r="B33" t="s">
        <v>120</v>
      </c>
      <c r="C33" t="s">
        <v>307</v>
      </c>
    </row>
    <row r="34" spans="1:3">
      <c r="B34" t="s">
        <v>121</v>
      </c>
      <c r="C34" t="s">
        <v>308</v>
      </c>
    </row>
    <row r="35" spans="1:3">
      <c r="B35" t="s">
        <v>122</v>
      </c>
      <c r="C35" t="s">
        <v>309</v>
      </c>
    </row>
    <row r="36" spans="1:3">
      <c r="B36" t="s">
        <v>123</v>
      </c>
      <c r="C36" t="s">
        <v>310</v>
      </c>
    </row>
    <row r="37" spans="1:3">
      <c r="B37" t="s">
        <v>124</v>
      </c>
      <c r="C37" t="s">
        <v>311</v>
      </c>
    </row>
    <row r="38" spans="1:3">
      <c r="B38" t="s">
        <v>125</v>
      </c>
      <c r="C38" t="s">
        <v>312</v>
      </c>
    </row>
    <row r="39" spans="1:3">
      <c r="B39" t="s">
        <v>126</v>
      </c>
      <c r="C39" t="s">
        <v>313</v>
      </c>
    </row>
    <row r="40" spans="1:3">
      <c r="B40" t="s">
        <v>127</v>
      </c>
      <c r="C40" t="s">
        <v>314</v>
      </c>
    </row>
    <row r="41" spans="1:3">
      <c r="B41" t="s">
        <v>128</v>
      </c>
      <c r="C41" t="s">
        <v>315</v>
      </c>
    </row>
    <row r="42" spans="1:3">
      <c r="B42" t="s">
        <v>129</v>
      </c>
      <c r="C42" t="s">
        <v>316</v>
      </c>
    </row>
    <row r="43" spans="1:3">
      <c r="B43" t="s">
        <v>130</v>
      </c>
      <c r="C43" t="s">
        <v>317</v>
      </c>
    </row>
    <row r="44" spans="1:3">
      <c r="B44" t="s">
        <v>131</v>
      </c>
      <c r="C44" t="s">
        <v>318</v>
      </c>
    </row>
    <row r="45" spans="1:3">
      <c r="B45" t="s">
        <v>132</v>
      </c>
      <c r="C45" t="s">
        <v>319</v>
      </c>
    </row>
    <row r="46" spans="1:3">
      <c r="B46" t="s">
        <v>133</v>
      </c>
      <c r="C46" t="s">
        <v>320</v>
      </c>
    </row>
    <row r="47" spans="1:3">
      <c r="B47" t="s">
        <v>134</v>
      </c>
      <c r="C47" t="s">
        <v>321</v>
      </c>
    </row>
    <row r="48" spans="1:3">
      <c r="B48" t="s">
        <v>135</v>
      </c>
      <c r="C48" t="s">
        <v>322</v>
      </c>
    </row>
    <row r="49" spans="2:3">
      <c r="B49" t="s">
        <v>136</v>
      </c>
      <c r="C49" t="s">
        <v>323</v>
      </c>
    </row>
    <row r="50" spans="2:3">
      <c r="B50" t="s">
        <v>137</v>
      </c>
      <c r="C50" t="s">
        <v>324</v>
      </c>
    </row>
    <row r="51" spans="2:3">
      <c r="B51" t="s">
        <v>138</v>
      </c>
      <c r="C51" t="s">
        <v>325</v>
      </c>
    </row>
    <row r="52" spans="2:3">
      <c r="B52" t="s">
        <v>139</v>
      </c>
      <c r="C52" t="s">
        <v>326</v>
      </c>
    </row>
    <row r="53" spans="2:3">
      <c r="B53" t="s">
        <v>140</v>
      </c>
      <c r="C53" t="s">
        <v>327</v>
      </c>
    </row>
    <row r="54" spans="2:3">
      <c r="B54" t="s">
        <v>141</v>
      </c>
      <c r="C54" t="s">
        <v>328</v>
      </c>
    </row>
    <row r="55" spans="2:3">
      <c r="B55" t="s">
        <v>142</v>
      </c>
      <c r="C55" t="s">
        <v>329</v>
      </c>
    </row>
    <row r="56" spans="2:3">
      <c r="B56" t="s">
        <v>143</v>
      </c>
      <c r="C56" t="s">
        <v>330</v>
      </c>
    </row>
    <row r="57" spans="2:3">
      <c r="B57" t="s">
        <v>144</v>
      </c>
      <c r="C57" t="s">
        <v>331</v>
      </c>
    </row>
    <row r="58" spans="2:3">
      <c r="B58" t="s">
        <v>145</v>
      </c>
      <c r="C58" t="s">
        <v>332</v>
      </c>
    </row>
    <row r="59" spans="2:3">
      <c r="B59" t="s">
        <v>146</v>
      </c>
      <c r="C59" t="s">
        <v>333</v>
      </c>
    </row>
    <row r="60" spans="2:3">
      <c r="B60" t="s">
        <v>147</v>
      </c>
      <c r="C60" t="s">
        <v>334</v>
      </c>
    </row>
    <row r="61" spans="2:3">
      <c r="B61" t="s">
        <v>148</v>
      </c>
      <c r="C61" t="s">
        <v>335</v>
      </c>
    </row>
    <row r="62" spans="2:3">
      <c r="B62" t="s">
        <v>149</v>
      </c>
      <c r="C62" t="s">
        <v>336</v>
      </c>
    </row>
    <row r="63" spans="2:3">
      <c r="B63" t="s">
        <v>150</v>
      </c>
      <c r="C63" t="s">
        <v>337</v>
      </c>
    </row>
    <row r="64" spans="2:3">
      <c r="B64" t="s">
        <v>151</v>
      </c>
      <c r="C64" t="s">
        <v>338</v>
      </c>
    </row>
    <row r="65" spans="2:3">
      <c r="B65" t="s">
        <v>152</v>
      </c>
      <c r="C65" t="s">
        <v>339</v>
      </c>
    </row>
    <row r="66" spans="2:3">
      <c r="B66" t="s">
        <v>153</v>
      </c>
      <c r="C66" t="s">
        <v>340</v>
      </c>
    </row>
    <row r="67" spans="2:3">
      <c r="B67" t="s">
        <v>154</v>
      </c>
      <c r="C67" t="s">
        <v>341</v>
      </c>
    </row>
    <row r="68" spans="2:3">
      <c r="B68" t="s">
        <v>155</v>
      </c>
      <c r="C68" t="s">
        <v>342</v>
      </c>
    </row>
    <row r="69" spans="2:3">
      <c r="B69" t="s">
        <v>156</v>
      </c>
      <c r="C69" t="s">
        <v>343</v>
      </c>
    </row>
    <row r="70" spans="2:3">
      <c r="B70" t="s">
        <v>157</v>
      </c>
      <c r="C70" t="s">
        <v>344</v>
      </c>
    </row>
    <row r="71" spans="2:3">
      <c r="B71" t="s">
        <v>158</v>
      </c>
      <c r="C71" t="s">
        <v>345</v>
      </c>
    </row>
    <row r="72" spans="2:3">
      <c r="B72" t="s">
        <v>159</v>
      </c>
      <c r="C72" t="s">
        <v>346</v>
      </c>
    </row>
    <row r="73" spans="2:3">
      <c r="B73" t="s">
        <v>160</v>
      </c>
      <c r="C73" t="s">
        <v>347</v>
      </c>
    </row>
    <row r="74" spans="2:3">
      <c r="B74" t="s">
        <v>161</v>
      </c>
      <c r="C74" t="s">
        <v>348</v>
      </c>
    </row>
    <row r="75" spans="2:3">
      <c r="B75" t="s">
        <v>162</v>
      </c>
      <c r="C75" t="s">
        <v>349</v>
      </c>
    </row>
    <row r="76" spans="2:3">
      <c r="B76" t="s">
        <v>163</v>
      </c>
      <c r="C76" t="s">
        <v>350</v>
      </c>
    </row>
    <row r="77" spans="2:3">
      <c r="B77" t="s">
        <v>164</v>
      </c>
      <c r="C77" t="s">
        <v>351</v>
      </c>
    </row>
    <row r="78" spans="2:3">
      <c r="B78" t="s">
        <v>165</v>
      </c>
      <c r="C78" t="s">
        <v>352</v>
      </c>
    </row>
    <row r="79" spans="2:3">
      <c r="B79" t="s">
        <v>166</v>
      </c>
      <c r="C79" t="s">
        <v>353</v>
      </c>
    </row>
    <row r="80" spans="2:3">
      <c r="B80" t="s">
        <v>167</v>
      </c>
      <c r="C80" t="s">
        <v>354</v>
      </c>
    </row>
    <row r="81" spans="2:3">
      <c r="B81" t="s">
        <v>168</v>
      </c>
      <c r="C81" t="s">
        <v>355</v>
      </c>
    </row>
    <row r="82" spans="2:3">
      <c r="B82" t="s">
        <v>169</v>
      </c>
      <c r="C82" t="s">
        <v>356</v>
      </c>
    </row>
    <row r="83" spans="2:3">
      <c r="B83" t="s">
        <v>170</v>
      </c>
      <c r="C83" t="s">
        <v>357</v>
      </c>
    </row>
    <row r="84" spans="2:3">
      <c r="B84" t="s">
        <v>171</v>
      </c>
      <c r="C84" t="s">
        <v>358</v>
      </c>
    </row>
    <row r="85" spans="2:3">
      <c r="B85" t="s">
        <v>172</v>
      </c>
      <c r="C85" t="s">
        <v>359</v>
      </c>
    </row>
    <row r="86" spans="2:3">
      <c r="B86" t="s">
        <v>173</v>
      </c>
      <c r="C86" t="s">
        <v>360</v>
      </c>
    </row>
    <row r="87" spans="2:3">
      <c r="B87" t="s">
        <v>174</v>
      </c>
      <c r="C87" t="s">
        <v>361</v>
      </c>
    </row>
    <row r="88" spans="2:3">
      <c r="B88" t="s">
        <v>175</v>
      </c>
      <c r="C88" t="s">
        <v>362</v>
      </c>
    </row>
    <row r="89" spans="2:3">
      <c r="B89" t="s">
        <v>176</v>
      </c>
      <c r="C89" t="s">
        <v>363</v>
      </c>
    </row>
    <row r="90" spans="2:3">
      <c r="B90" t="s">
        <v>177</v>
      </c>
      <c r="C90" t="s">
        <v>364</v>
      </c>
    </row>
    <row r="91" spans="2:3">
      <c r="B91" t="s">
        <v>178</v>
      </c>
      <c r="C91" t="s">
        <v>365</v>
      </c>
    </row>
    <row r="92" spans="2:3">
      <c r="B92" t="s">
        <v>179</v>
      </c>
      <c r="C92" t="s">
        <v>366</v>
      </c>
    </row>
    <row r="93" spans="2:3">
      <c r="B93" t="s">
        <v>180</v>
      </c>
      <c r="C93" t="s">
        <v>367</v>
      </c>
    </row>
    <row r="94" spans="2:3">
      <c r="B94" t="s">
        <v>181</v>
      </c>
      <c r="C94" t="s">
        <v>368</v>
      </c>
    </row>
    <row r="95" spans="2:3">
      <c r="B95" t="s">
        <v>182</v>
      </c>
      <c r="C95" t="s">
        <v>369</v>
      </c>
    </row>
    <row r="96" spans="2:3">
      <c r="B96" t="s">
        <v>183</v>
      </c>
      <c r="C96" t="s">
        <v>370</v>
      </c>
    </row>
    <row r="97" spans="2:3">
      <c r="B97" t="s">
        <v>184</v>
      </c>
      <c r="C97" t="s">
        <v>371</v>
      </c>
    </row>
    <row r="98" spans="2:3">
      <c r="B98" t="s">
        <v>185</v>
      </c>
      <c r="C98" t="s">
        <v>372</v>
      </c>
    </row>
    <row r="99" spans="2:3">
      <c r="B99" t="s">
        <v>186</v>
      </c>
      <c r="C99" t="s">
        <v>373</v>
      </c>
    </row>
    <row r="100" spans="2:3">
      <c r="B100" t="s">
        <v>187</v>
      </c>
      <c r="C100" t="s">
        <v>374</v>
      </c>
    </row>
    <row r="101" spans="2:3">
      <c r="B101" t="s">
        <v>188</v>
      </c>
      <c r="C101" t="s">
        <v>375</v>
      </c>
    </row>
    <row r="102" spans="2:3">
      <c r="B102" t="s">
        <v>189</v>
      </c>
      <c r="C102" t="s">
        <v>376</v>
      </c>
    </row>
    <row r="103" spans="2:3">
      <c r="B103" t="s">
        <v>190</v>
      </c>
      <c r="C103" t="s">
        <v>377</v>
      </c>
    </row>
    <row r="104" spans="2:3">
      <c r="B104" t="s">
        <v>191</v>
      </c>
      <c r="C104" t="s">
        <v>378</v>
      </c>
    </row>
    <row r="105" spans="2:3">
      <c r="B105" t="s">
        <v>192</v>
      </c>
      <c r="C105" t="s">
        <v>379</v>
      </c>
    </row>
    <row r="106" spans="2:3">
      <c r="B106" t="s">
        <v>193</v>
      </c>
      <c r="C106" t="s">
        <v>380</v>
      </c>
    </row>
    <row r="107" spans="2:3">
      <c r="B107" t="s">
        <v>194</v>
      </c>
      <c r="C107" t="s">
        <v>381</v>
      </c>
    </row>
    <row r="108" spans="2:3">
      <c r="B108" t="s">
        <v>195</v>
      </c>
      <c r="C108" t="s">
        <v>382</v>
      </c>
    </row>
    <row r="109" spans="2:3">
      <c r="B109" t="s">
        <v>196</v>
      </c>
      <c r="C109" t="s">
        <v>383</v>
      </c>
    </row>
    <row r="110" spans="2:3">
      <c r="B110" t="s">
        <v>197</v>
      </c>
      <c r="C110" t="s">
        <v>384</v>
      </c>
    </row>
    <row r="111" spans="2:3">
      <c r="B111" t="s">
        <v>198</v>
      </c>
      <c r="C111" t="s">
        <v>385</v>
      </c>
    </row>
    <row r="112" spans="2:3">
      <c r="B112" t="s">
        <v>199</v>
      </c>
      <c r="C112" t="s">
        <v>386</v>
      </c>
    </row>
    <row r="113" spans="2:3">
      <c r="B113" t="s">
        <v>200</v>
      </c>
      <c r="C113" t="s">
        <v>387</v>
      </c>
    </row>
    <row r="114" spans="2:3">
      <c r="B114" t="s">
        <v>201</v>
      </c>
      <c r="C114" t="s">
        <v>388</v>
      </c>
    </row>
    <row r="115" spans="2:3">
      <c r="B115" t="s">
        <v>202</v>
      </c>
      <c r="C115" t="s">
        <v>389</v>
      </c>
    </row>
    <row r="116" spans="2:3">
      <c r="B116" t="s">
        <v>203</v>
      </c>
      <c r="C116" t="s">
        <v>390</v>
      </c>
    </row>
    <row r="117" spans="2:3">
      <c r="B117" t="s">
        <v>204</v>
      </c>
      <c r="C117" t="s">
        <v>391</v>
      </c>
    </row>
    <row r="118" spans="2:3">
      <c r="B118" t="s">
        <v>205</v>
      </c>
      <c r="C118" t="s">
        <v>392</v>
      </c>
    </row>
    <row r="119" spans="2:3">
      <c r="B119" t="s">
        <v>206</v>
      </c>
      <c r="C119" t="s">
        <v>393</v>
      </c>
    </row>
    <row r="120" spans="2:3">
      <c r="B120" t="s">
        <v>207</v>
      </c>
      <c r="C120" t="s">
        <v>394</v>
      </c>
    </row>
    <row r="121" spans="2:3">
      <c r="B121" t="s">
        <v>208</v>
      </c>
      <c r="C121" t="s">
        <v>395</v>
      </c>
    </row>
    <row r="122" spans="2:3">
      <c r="B122" t="s">
        <v>209</v>
      </c>
      <c r="C122" t="s">
        <v>396</v>
      </c>
    </row>
    <row r="123" spans="2:3">
      <c r="B123" t="s">
        <v>210</v>
      </c>
      <c r="C123" t="s">
        <v>397</v>
      </c>
    </row>
    <row r="124" spans="2:3">
      <c r="B124" t="s">
        <v>211</v>
      </c>
      <c r="C124" t="s">
        <v>398</v>
      </c>
    </row>
    <row r="125" spans="2:3">
      <c r="B125" t="s">
        <v>212</v>
      </c>
      <c r="C125" t="s">
        <v>399</v>
      </c>
    </row>
    <row r="126" spans="2:3">
      <c r="B126" t="s">
        <v>213</v>
      </c>
      <c r="C126" t="s">
        <v>400</v>
      </c>
    </row>
    <row r="127" spans="2:3">
      <c r="B127" t="s">
        <v>214</v>
      </c>
      <c r="C127" t="s">
        <v>401</v>
      </c>
    </row>
    <row r="128" spans="2:3">
      <c r="B128" t="s">
        <v>215</v>
      </c>
      <c r="C128" t="s">
        <v>402</v>
      </c>
    </row>
    <row r="129" spans="2:3">
      <c r="B129" t="s">
        <v>216</v>
      </c>
      <c r="C129" t="s">
        <v>403</v>
      </c>
    </row>
    <row r="130" spans="2:3">
      <c r="B130" t="s">
        <v>217</v>
      </c>
      <c r="C130" t="s">
        <v>404</v>
      </c>
    </row>
    <row r="131" spans="2:3">
      <c r="B131" t="s">
        <v>218</v>
      </c>
      <c r="C131" t="s">
        <v>405</v>
      </c>
    </row>
    <row r="132" spans="2:3">
      <c r="B132" t="s">
        <v>219</v>
      </c>
      <c r="C132" t="s">
        <v>406</v>
      </c>
    </row>
    <row r="133" spans="2:3">
      <c r="B133" t="s">
        <v>220</v>
      </c>
      <c r="C133" t="s">
        <v>407</v>
      </c>
    </row>
    <row r="134" spans="2:3">
      <c r="B134" t="s">
        <v>221</v>
      </c>
      <c r="C134" t="s">
        <v>408</v>
      </c>
    </row>
    <row r="135" spans="2:3">
      <c r="B135" t="s">
        <v>222</v>
      </c>
      <c r="C135" t="s">
        <v>409</v>
      </c>
    </row>
    <row r="136" spans="2:3">
      <c r="B136" t="s">
        <v>223</v>
      </c>
      <c r="C136" t="s">
        <v>410</v>
      </c>
    </row>
    <row r="137" spans="2:3">
      <c r="B137" t="s">
        <v>224</v>
      </c>
      <c r="C137" t="s">
        <v>411</v>
      </c>
    </row>
    <row r="138" spans="2:3">
      <c r="B138" t="s">
        <v>225</v>
      </c>
      <c r="C138" t="s">
        <v>412</v>
      </c>
    </row>
    <row r="139" spans="2:3">
      <c r="B139" t="s">
        <v>226</v>
      </c>
      <c r="C139" t="s">
        <v>413</v>
      </c>
    </row>
    <row r="140" spans="2:3">
      <c r="B140" t="s">
        <v>227</v>
      </c>
      <c r="C140" t="s">
        <v>414</v>
      </c>
    </row>
    <row r="141" spans="2:3">
      <c r="B141" t="s">
        <v>228</v>
      </c>
      <c r="C141" t="s">
        <v>415</v>
      </c>
    </row>
    <row r="142" spans="2:3">
      <c r="B142" t="s">
        <v>229</v>
      </c>
      <c r="C142" t="s">
        <v>416</v>
      </c>
    </row>
    <row r="143" spans="2:3">
      <c r="B143" t="s">
        <v>230</v>
      </c>
      <c r="C143" t="s">
        <v>417</v>
      </c>
    </row>
    <row r="144" spans="2:3">
      <c r="B144" t="s">
        <v>231</v>
      </c>
      <c r="C144" t="s">
        <v>418</v>
      </c>
    </row>
    <row r="145" spans="2:3">
      <c r="B145" t="s">
        <v>232</v>
      </c>
      <c r="C145" t="s">
        <v>419</v>
      </c>
    </row>
    <row r="146" spans="2:3">
      <c r="B146" t="s">
        <v>233</v>
      </c>
      <c r="C146" t="s">
        <v>420</v>
      </c>
    </row>
    <row r="147" spans="2:3">
      <c r="B147" t="s">
        <v>234</v>
      </c>
      <c r="C147" t="s">
        <v>421</v>
      </c>
    </row>
    <row r="148" spans="2:3">
      <c r="B148" t="s">
        <v>235</v>
      </c>
      <c r="C148" t="s">
        <v>422</v>
      </c>
    </row>
    <row r="149" spans="2:3">
      <c r="B149" t="s">
        <v>236</v>
      </c>
      <c r="C149" t="s">
        <v>423</v>
      </c>
    </row>
    <row r="150" spans="2:3">
      <c r="B150" t="s">
        <v>237</v>
      </c>
      <c r="C150" t="s">
        <v>424</v>
      </c>
    </row>
    <row r="151" spans="2:3">
      <c r="B151" t="s">
        <v>238</v>
      </c>
      <c r="C151" t="s">
        <v>425</v>
      </c>
    </row>
    <row r="152" spans="2:3">
      <c r="B152" t="s">
        <v>239</v>
      </c>
      <c r="C152" t="s">
        <v>426</v>
      </c>
    </row>
    <row r="153" spans="2:3">
      <c r="B153" t="s">
        <v>240</v>
      </c>
      <c r="C153" t="s">
        <v>427</v>
      </c>
    </row>
    <row r="154" spans="2:3">
      <c r="B154" t="s">
        <v>241</v>
      </c>
      <c r="C154" t="s">
        <v>428</v>
      </c>
    </row>
    <row r="155" spans="2:3">
      <c r="B155" t="s">
        <v>242</v>
      </c>
      <c r="C155" t="s">
        <v>429</v>
      </c>
    </row>
    <row r="156" spans="2:3">
      <c r="B156" t="s">
        <v>243</v>
      </c>
      <c r="C156" t="s">
        <v>430</v>
      </c>
    </row>
    <row r="157" spans="2:3">
      <c r="B157" t="s">
        <v>244</v>
      </c>
      <c r="C157" t="s">
        <v>431</v>
      </c>
    </row>
    <row r="158" spans="2:3">
      <c r="B158" t="s">
        <v>245</v>
      </c>
      <c r="C158" t="s">
        <v>432</v>
      </c>
    </row>
    <row r="159" spans="2:3">
      <c r="B159" t="s">
        <v>246</v>
      </c>
      <c r="C159" t="s">
        <v>433</v>
      </c>
    </row>
    <row r="160" spans="2:3">
      <c r="B160" t="s">
        <v>247</v>
      </c>
      <c r="C160" t="s">
        <v>434</v>
      </c>
    </row>
    <row r="161" spans="2:3">
      <c r="B161" t="s">
        <v>248</v>
      </c>
      <c r="C161" t="s">
        <v>435</v>
      </c>
    </row>
    <row r="162" spans="2:3">
      <c r="B162" t="s">
        <v>249</v>
      </c>
      <c r="C162" t="s">
        <v>436</v>
      </c>
    </row>
    <row r="163" spans="2:3">
      <c r="B163" t="s">
        <v>250</v>
      </c>
      <c r="C163" t="s">
        <v>437</v>
      </c>
    </row>
    <row r="164" spans="2:3">
      <c r="B164" t="s">
        <v>251</v>
      </c>
      <c r="C164" t="s">
        <v>438</v>
      </c>
    </row>
    <row r="165" spans="2:3">
      <c r="B165" t="s">
        <v>252</v>
      </c>
      <c r="C165" t="s">
        <v>439</v>
      </c>
    </row>
    <row r="166" spans="2:3">
      <c r="B166" t="s">
        <v>253</v>
      </c>
      <c r="C166" t="s">
        <v>440</v>
      </c>
    </row>
    <row r="167" spans="2:3">
      <c r="B167" t="s">
        <v>254</v>
      </c>
      <c r="C167" t="s">
        <v>441</v>
      </c>
    </row>
    <row r="168" spans="2:3">
      <c r="B168" t="s">
        <v>255</v>
      </c>
      <c r="C168" t="s">
        <v>442</v>
      </c>
    </row>
    <row r="169" spans="2:3">
      <c r="B169" t="s">
        <v>256</v>
      </c>
      <c r="C169" t="s">
        <v>443</v>
      </c>
    </row>
    <row r="170" spans="2:3">
      <c r="B170" t="s">
        <v>257</v>
      </c>
      <c r="C170" t="s">
        <v>444</v>
      </c>
    </row>
    <row r="171" spans="2:3">
      <c r="B171" t="s">
        <v>258</v>
      </c>
      <c r="C171" t="s">
        <v>445</v>
      </c>
    </row>
    <row r="172" spans="2:3">
      <c r="B172" t="s">
        <v>259</v>
      </c>
      <c r="C172" t="s">
        <v>446</v>
      </c>
    </row>
    <row r="173" spans="2:3">
      <c r="B173" t="s">
        <v>260</v>
      </c>
      <c r="C173" t="s">
        <v>447</v>
      </c>
    </row>
    <row r="174" spans="2:3">
      <c r="B174" t="s">
        <v>261</v>
      </c>
      <c r="C174" t="s">
        <v>448</v>
      </c>
    </row>
    <row r="175" spans="2:3">
      <c r="B175" t="s">
        <v>262</v>
      </c>
      <c r="C175" t="s">
        <v>449</v>
      </c>
    </row>
    <row r="176" spans="2:3">
      <c r="B176" t="s">
        <v>263</v>
      </c>
      <c r="C176" t="s">
        <v>450</v>
      </c>
    </row>
    <row r="177" spans="2:3">
      <c r="B177" t="s">
        <v>264</v>
      </c>
      <c r="C177" t="s">
        <v>451</v>
      </c>
    </row>
    <row r="178" spans="2:3">
      <c r="B178" t="s">
        <v>265</v>
      </c>
      <c r="C178" t="s">
        <v>452</v>
      </c>
    </row>
    <row r="179" spans="2:3">
      <c r="B179" t="s">
        <v>266</v>
      </c>
      <c r="C179" t="s">
        <v>453</v>
      </c>
    </row>
    <row r="180" spans="2:3">
      <c r="B180" t="s">
        <v>267</v>
      </c>
      <c r="C180" t="s">
        <v>454</v>
      </c>
    </row>
    <row r="181" spans="2:3">
      <c r="B181" t="s">
        <v>268</v>
      </c>
      <c r="C181" t="s">
        <v>455</v>
      </c>
    </row>
    <row r="182" spans="2:3">
      <c r="B182" t="s">
        <v>269</v>
      </c>
      <c r="C182" t="s">
        <v>456</v>
      </c>
    </row>
    <row r="183" spans="2:3">
      <c r="B183" t="s">
        <v>270</v>
      </c>
      <c r="C183" t="s">
        <v>457</v>
      </c>
    </row>
    <row r="184" spans="2:3">
      <c r="B184" t="s">
        <v>271</v>
      </c>
      <c r="C184" t="s">
        <v>458</v>
      </c>
    </row>
    <row r="185" spans="2:3">
      <c r="B185" t="s">
        <v>272</v>
      </c>
      <c r="C18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Datos Generales</vt:lpstr>
      <vt:lpstr>Ene-Mar</vt:lpstr>
      <vt:lpstr>Abr-Jun</vt:lpstr>
      <vt:lpstr>Jul-Sep</vt:lpstr>
      <vt:lpstr>Oct-Dic</vt:lpstr>
      <vt:lpstr>Saldos al final del ejerc.</vt:lpstr>
      <vt:lpstr>IMPRIMIR</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Erika Flores Flores</cp:lastModifiedBy>
  <cp:lastPrinted>2023-01-11T18:14:22Z</cp:lastPrinted>
  <dcterms:created xsi:type="dcterms:W3CDTF">2021-12-13T17:11:33Z</dcterms:created>
  <dcterms:modified xsi:type="dcterms:W3CDTF">2023-01-11T18:18:37Z</dcterms:modified>
</cp:coreProperties>
</file>