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TABILIDAD\2022\ART 36\PRIMER TRIMESTRE\PAPELES DE TRABAJO\"/>
    </mc:Choice>
  </mc:AlternateContent>
  <bookViews>
    <workbookView xWindow="0" yWindow="0" windowWidth="20490" windowHeight="7650" firstSheet="1" activeTab="2"/>
  </bookViews>
  <sheets>
    <sheet name="Datos Generales" sheetId="1" r:id="rId1"/>
    <sheet name="Ene-Mar" sheetId="2" r:id="rId2"/>
    <sheet name="Abr-Jun" sheetId="11" r:id="rId3"/>
    <sheet name="Jul-Sep" sheetId="12" r:id="rId4"/>
    <sheet name="Oct-Dic" sheetId="13" r:id="rId5"/>
    <sheet name="Saldos al final del ejerc." sheetId="15" r:id="rId6"/>
    <sheet name="IMPRIMIR" sheetId="14" r:id="rId7"/>
    <sheet name="Datos" sheetId="7" r:id="rId8"/>
  </sheets>
  <externalReferences>
    <externalReference r:id="rId9"/>
    <externalReference r:id="rId10"/>
  </externalReference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1" l="1"/>
  <c r="D7" i="11"/>
  <c r="E45" i="2" l="1"/>
  <c r="A47" i="14" l="1"/>
  <c r="B9" i="15"/>
  <c r="B8" i="15"/>
  <c r="B7" i="15"/>
  <c r="B6" i="15"/>
  <c r="F25" i="14"/>
  <c r="F22" i="14"/>
  <c r="E5" i="14"/>
  <c r="B5" i="14"/>
  <c r="C10" i="15"/>
  <c r="E42" i="14"/>
  <c r="B42" i="14"/>
  <c r="C7" i="14"/>
  <c r="E7" i="14"/>
  <c r="D5" i="13"/>
  <c r="D5" i="12"/>
  <c r="D59" i="13"/>
  <c r="C50" i="13"/>
  <c r="C49" i="13"/>
  <c r="C48" i="13"/>
  <c r="E45" i="13"/>
  <c r="D50" i="13" s="1"/>
  <c r="F16" i="14" s="1"/>
  <c r="E31" i="13"/>
  <c r="D49" i="13" s="1"/>
  <c r="F14" i="14" s="1"/>
  <c r="E17" i="13"/>
  <c r="D48" i="13" s="1"/>
  <c r="F12" i="14" s="1"/>
  <c r="D59" i="12"/>
  <c r="C50" i="12"/>
  <c r="C49" i="12"/>
  <c r="C48" i="12"/>
  <c r="E45" i="12"/>
  <c r="D50" i="12" s="1"/>
  <c r="E16" i="14" s="1"/>
  <c r="E31" i="12"/>
  <c r="E17" i="12"/>
  <c r="D48" i="12" s="1"/>
  <c r="E12" i="14" s="1"/>
  <c r="D59" i="11"/>
  <c r="C50" i="11"/>
  <c r="C49" i="11"/>
  <c r="C48" i="11"/>
  <c r="E45" i="11"/>
  <c r="D50" i="11" s="1"/>
  <c r="D16" i="14" s="1"/>
  <c r="E31" i="11"/>
  <c r="D49" i="11" s="1"/>
  <c r="D14" i="14" s="1"/>
  <c r="E17" i="11"/>
  <c r="D48" i="11" s="1"/>
  <c r="D12" i="14" s="1"/>
  <c r="D7" i="12" l="1"/>
  <c r="D49" i="12"/>
  <c r="E14" i="14" s="1"/>
  <c r="B10" i="15"/>
  <c r="D7" i="13"/>
  <c r="D7" i="15"/>
  <c r="E7" i="15" s="1"/>
  <c r="D10" i="14"/>
  <c r="E10" i="14"/>
  <c r="F10" i="14"/>
  <c r="C50" i="2"/>
  <c r="C49" i="2"/>
  <c r="C48" i="2"/>
  <c r="D50" i="2"/>
  <c r="C16" i="14" s="1"/>
  <c r="E31" i="2"/>
  <c r="D49" i="2" s="1"/>
  <c r="C14" i="14" s="1"/>
  <c r="D5" i="2"/>
  <c r="C10" i="14" s="1"/>
  <c r="D48" i="2" l="1"/>
  <c r="C12" i="14" s="1"/>
  <c r="D7" i="2"/>
  <c r="D6" i="15" s="1"/>
  <c r="E6" i="15" s="1"/>
  <c r="D9" i="15"/>
  <c r="E9" i="15" s="1"/>
  <c r="D8" i="15"/>
  <c r="D59" i="2"/>
  <c r="D31" i="1"/>
  <c r="E8" i="15" l="1"/>
  <c r="E10" i="15" s="1"/>
  <c r="D15" i="15" s="1"/>
  <c r="D10" i="15"/>
  <c r="D22" i="15" l="1"/>
  <c r="F21" i="14"/>
  <c r="D9" i="2"/>
  <c r="D3" i="11" s="1"/>
  <c r="D9" i="11" s="1"/>
  <c r="D3" i="12" s="1"/>
  <c r="D9" i="12" s="1"/>
  <c r="D3" i="13" s="1"/>
  <c r="D9" i="13" s="1"/>
  <c r="F23" i="14" l="1"/>
  <c r="D24" i="15"/>
  <c r="F24" i="14" s="1"/>
</calcChain>
</file>

<file path=xl/sharedStrings.xml><?xml version="1.0" encoding="utf-8"?>
<sst xmlns="http://schemas.openxmlformats.org/spreadsheetml/2006/main" count="609" uniqueCount="504">
  <si>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</si>
  <si>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</si>
  <si>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</si>
  <si>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</si>
  <si>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</si>
  <si>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</si>
  <si>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</si>
  <si>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</si>
  <si>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</si>
  <si>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</si>
  <si>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</si>
  <si>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</si>
  <si>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</si>
  <si>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</si>
  <si>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</si>
  <si>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</si>
  <si>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</si>
  <si>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</si>
  <si>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</si>
  <si>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</si>
  <si>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</si>
  <si>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</si>
  <si>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</si>
  <si>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</si>
  <si>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</si>
  <si>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</si>
  <si>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</si>
  <si>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</si>
  <si>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</si>
  <si>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</si>
  <si>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</si>
  <si>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</si>
  <si>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</si>
  <si>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</si>
  <si>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</si>
  <si>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</si>
  <si>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</si>
  <si>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</si>
  <si>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</si>
  <si>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</si>
  <si>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</si>
  <si>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</si>
  <si>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</si>
  <si>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</si>
  <si>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</si>
  <si>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</si>
  <si>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</si>
  <si>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</si>
  <si>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</si>
  <si>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</si>
  <si>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</si>
  <si>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</si>
  <si>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</si>
  <si>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</si>
  <si>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</si>
  <si>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</si>
  <si>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</si>
  <si>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</si>
  <si>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</si>
  <si>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</si>
  <si>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</si>
  <si>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</si>
  <si>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</si>
  <si>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</si>
  <si>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</si>
  <si>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</si>
  <si>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</si>
  <si>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</si>
  <si>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</si>
  <si>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</si>
  <si>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</si>
  <si>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</si>
  <si>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</si>
  <si>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</si>
  <si>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</si>
  <si>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</si>
  <si>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</si>
  <si>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</si>
  <si>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</si>
  <si>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</si>
  <si>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</si>
  <si>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</si>
  <si>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</si>
  <si>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</si>
  <si>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</si>
  <si>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</si>
  <si>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</si>
  <si>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</si>
  <si>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</si>
  <si>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</si>
  <si>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</si>
  <si>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</si>
  <si>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</si>
  <si>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</si>
  <si>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</si>
  <si>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</si>
  <si>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</si>
  <si>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</si>
  <si>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</si>
  <si>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</si>
  <si>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</si>
  <si>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</si>
  <si>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</si>
  <si>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</si>
  <si>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</si>
  <si>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</si>
  <si>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</si>
  <si>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</si>
  <si>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</si>
  <si>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</si>
  <si>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</si>
  <si>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</si>
  <si>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</si>
  <si>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</si>
  <si>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</si>
  <si>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</si>
  <si>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</si>
  <si>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</si>
  <si>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</si>
  <si>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</si>
  <si>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</si>
  <si>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</si>
  <si>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</si>
  <si>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</si>
  <si>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</si>
  <si>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</si>
  <si>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</si>
  <si>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</si>
  <si>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</si>
  <si>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</si>
  <si>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</si>
  <si>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</si>
  <si>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</si>
  <si>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</si>
  <si>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</si>
  <si>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</si>
  <si>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</si>
  <si>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</si>
  <si>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</si>
  <si>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</si>
  <si>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</si>
  <si>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</si>
  <si>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</si>
  <si>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</si>
  <si>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</si>
  <si>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</si>
  <si>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</si>
  <si>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</si>
  <si>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</si>
  <si>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</si>
  <si>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</si>
  <si>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</si>
  <si>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</si>
  <si>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</si>
  <si>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</si>
  <si>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</si>
  <si>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</si>
  <si>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</si>
  <si>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</si>
  <si>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</si>
  <si>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</si>
  <si>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</si>
  <si>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</si>
  <si>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</si>
  <si>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</si>
  <si>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</si>
  <si>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</si>
  <si>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</si>
  <si>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</si>
  <si>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</si>
  <si>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</si>
  <si>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</si>
  <si>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</si>
  <si>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</si>
  <si>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</si>
  <si>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</si>
  <si>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</si>
  <si>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</si>
  <si>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</si>
  <si>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</si>
  <si>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</si>
  <si>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</si>
  <si>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</si>
  <si>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</si>
  <si>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</si>
  <si>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</si>
  <si>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</si>
  <si>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</si>
  <si>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</si>
  <si>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</si>
  <si>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</si>
  <si>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</si>
  <si>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</si>
  <si>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</si>
  <si>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</si>
  <si>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</si>
  <si>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</si>
  <si>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</si>
  <si>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</si>
  <si>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</si>
  <si>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</si>
  <si>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</si>
  <si>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</si>
  <si>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</si>
  <si>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</si>
  <si>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</si>
  <si>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</si>
  <si>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</si>
  <si>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</si>
  <si>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</si>
  <si>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</si>
  <si>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</si>
  <si>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</si>
  <si>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</si>
  <si>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</si>
  <si>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</si>
  <si>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</si>
  <si>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</si>
  <si>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</si>
  <si>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</si>
  <si>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</si>
  <si>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</si>
  <si>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</si>
  <si>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</si>
  <si>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</si>
  <si>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</si>
  <si>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</si>
  <si>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</si>
  <si>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</si>
  <si>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</si>
  <si>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</si>
  <si>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</si>
  <si>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</si>
  <si>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</si>
  <si>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</si>
  <si>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</si>
  <si>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</si>
  <si>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</si>
  <si>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</si>
  <si>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</si>
  <si>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</si>
  <si>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</si>
  <si>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</si>
  <si>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</si>
  <si>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</si>
  <si>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</si>
  <si>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</si>
  <si>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</si>
  <si>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</si>
  <si>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</si>
  <si>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</si>
  <si>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</si>
  <si>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</si>
  <si>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</si>
  <si>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</si>
  <si>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</si>
  <si>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</si>
  <si>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</si>
  <si>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</si>
  <si>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</si>
  <si>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</si>
  <si>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</si>
  <si>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</si>
  <si>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</si>
  <si>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</si>
  <si>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</si>
  <si>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</si>
  <si>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</si>
  <si>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</si>
  <si>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</si>
  <si>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</si>
  <si>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</si>
  <si>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</si>
  <si>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</si>
  <si>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</si>
  <si>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</si>
  <si>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</si>
  <si>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</si>
  <si>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</si>
  <si>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</si>
  <si>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</si>
  <si>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</si>
  <si>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</si>
  <si>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</si>
  <si>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</si>
  <si>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</si>
  <si>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</si>
  <si>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</si>
  <si>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</si>
  <si>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</si>
  <si>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</si>
  <si>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</si>
  <si>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</si>
  <si>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</si>
  <si>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</si>
  <si>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</si>
  <si>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</si>
  <si>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</si>
  <si>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</si>
  <si>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</si>
  <si>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</si>
  <si>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</si>
  <si>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</si>
  <si>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</si>
  <si>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</si>
  <si>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</si>
  <si>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</si>
  <si>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</si>
  <si>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</si>
  <si>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</si>
  <si>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</si>
  <si>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</si>
  <si>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</si>
  <si>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</si>
  <si>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</si>
  <si>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</si>
  <si>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</si>
  <si>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</si>
  <si>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</si>
  <si>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</si>
  <si>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</si>
  <si>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</si>
  <si>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</si>
  <si>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</si>
  <si>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</si>
  <si>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</si>
  <si>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</si>
  <si>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</si>
  <si>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</si>
  <si>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</si>
  <si>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</si>
  <si>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</si>
  <si>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</si>
  <si>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</si>
  <si>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</si>
  <si>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</si>
  <si>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</si>
  <si>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</si>
  <si>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</si>
  <si>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</si>
  <si>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</si>
  <si>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</si>
  <si>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</si>
  <si>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</si>
  <si>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</si>
  <si>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</si>
  <si>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</si>
  <si>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</si>
  <si>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</si>
  <si>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</si>
  <si>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</si>
  <si>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</si>
  <si>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</si>
  <si>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</si>
  <si>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</si>
  <si>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</si>
  <si>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</si>
  <si>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</si>
  <si>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</si>
  <si>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</si>
  <si>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</si>
  <si>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</si>
  <si>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</si>
  <si>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</si>
  <si>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</si>
  <si>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</si>
  <si>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</si>
  <si>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</si>
  <si>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</si>
  <si>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</si>
  <si>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</si>
  <si>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</si>
  <si>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</si>
  <si>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</si>
  <si>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</si>
  <si>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</si>
  <si>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</si>
  <si>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</si>
  <si>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</si>
  <si>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</si>
  <si>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</si>
  <si>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</si>
  <si>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</si>
  <si>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</si>
  <si>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</si>
  <si>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</si>
  <si>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</si>
  <si>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</si>
  <si>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</si>
  <si>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</si>
  <si>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</si>
  <si>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</si>
  <si>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</si>
  <si>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</si>
  <si>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</si>
  <si>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</si>
  <si>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</si>
  <si>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</si>
  <si>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</si>
  <si>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</si>
  <si>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</si>
  <si>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</si>
  <si>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</si>
  <si>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</si>
  <si>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</si>
  <si>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</si>
  <si>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</si>
  <si>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</si>
  <si>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</si>
  <si>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</si>
  <si>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</si>
  <si>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</si>
  <si>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</si>
  <si>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</si>
  <si>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</si>
  <si>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</si>
  <si>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</si>
  <si>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</si>
  <si>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</si>
  <si>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</si>
  <si>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</si>
  <si>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</si>
  <si>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</si>
  <si>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</si>
  <si>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</si>
  <si>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</si>
  <si>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</si>
  <si>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</si>
  <si>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</si>
  <si>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</si>
  <si>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</si>
  <si>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</si>
  <si>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</si>
  <si>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</si>
  <si>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</si>
  <si>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</si>
  <si>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</si>
  <si>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</si>
  <si>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</si>
  <si>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</si>
  <si>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</si>
  <si>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</si>
  <si>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</si>
  <si>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</si>
  <si>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</si>
  <si>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</si>
  <si>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</si>
  <si>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</si>
  <si>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</si>
  <si>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</si>
  <si>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</si>
  <si>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</si>
  <si>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</si>
  <si>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</si>
  <si>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</si>
  <si>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</si>
  <si>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</si>
  <si>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</si>
  <si>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</si>
  <si>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</si>
  <si>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Informe de la aplicación de los recursos otorgados por la SEP. Ejercicio Fiscal 2022</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</si>
  <si>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</si>
  <si>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</si>
  <si>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</si>
  <si>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</si>
  <si>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</si>
  <si>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</si>
  <si>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</si>
  <si>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</si>
  <si>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</si>
  <si>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</si>
  <si>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</si>
  <si>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</si>
  <si>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</si>
  <si>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</si>
  <si>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</si>
  <si>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</si>
  <si>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</si>
  <si>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</si>
  <si>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</si>
  <si>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</si>
  <si>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</si>
  <si>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</si>
  <si>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</si>
  <si>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</si>
  <si>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</si>
  <si>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</si>
  <si>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</si>
  <si>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</si>
  <si>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</si>
  <si>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</si>
  <si>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</si>
  <si>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Saldo final de los recursos otorgados en el Ejercicio Fiscal 2022 con objeto de reintegro.</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</si>
  <si>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</si>
  <si>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</si>
  <si>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</si>
  <si>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</si>
  <si>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Universidad Tecnológica</t>
  </si>
  <si>
    <t>´012680001182621523</t>
  </si>
  <si>
    <t xml:space="preserve">GRUPO FINANCIERO BBVA Mexico, SA </t>
  </si>
  <si>
    <t>M. en C. José Carlos Arredondo Velázquez</t>
  </si>
  <si>
    <t>MDCO. Apolinar Villegas Arcos</t>
  </si>
  <si>
    <r>
      <rPr>
        <b/>
        <sz val="9"/>
        <rFont val="Montserrat"/>
      </rPr>
      <t>*Nota:</t>
    </r>
    <r>
      <rPr>
        <sz val="9"/>
        <rFont val="Montserrat"/>
      </rPr>
      <t xml:space="preserve"> La información que se reporta corresponde a los registros del Primer Trimestre 2022. Para el inicio del ciclo escolar en el mes de septiembre 2021 la distribución de la matrícula es la siguiente: Técnico Superior Universitario 3,383, Licenciatura 2,374; Maestría 45 dando un total de 5,802 alumnos.</t>
    </r>
  </si>
  <si>
    <t xml:space="preserve">17 TSU; 2 POSTGRADOS; 13 ING/LIC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</si>
</sst>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F800]dddd\,\ mmmm\ dd\,\ yyyy"/>
    <numFmt numFmtId="165" formatCode="_-* #,##0_-;\-* #,##0_-;_-* &quot;-&quot;??_-;_-@_-"/>
  </numFmts>
  <fonts count="2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b/>
      <sz val="10"/>
      <name val="Calibri"/>
      <family val="2"/>
      <scheme val="minor"/>
    </font>
    <font>
      <sz val="10"/>
      <name val="Arial"/>
      <family val="2"/>
    </font>
    <font>
      <sz val="9"/>
      <name val="Montserrat"/>
    </font>
    <font>
      <b/>
      <sz val="9"/>
      <name val="Montserrat"/>
    </font>
  </fonts>
  <fills count="7">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cellStyleXfs>
  <cellXfs count="109">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4" borderId="0" xfId="0" applyFill="1" applyBorder="1" applyAlignment="1"/>
    <xf numFmtId="0" fontId="0" fillId="0" borderId="0" xfId="0" applyBorder="1"/>
    <xf numFmtId="0" fontId="0" fillId="0" borderId="0" xfId="0" applyBorder="1" applyAlignment="1">
      <alignment vertical="center"/>
    </xf>
    <xf numFmtId="0" fontId="0" fillId="0" borderId="3" xfId="0" applyBorder="1"/>
    <xf numFmtId="0" fontId="0" fillId="4" borderId="0" xfId="0" applyFill="1" applyBorder="1"/>
    <xf numFmtId="0" fontId="0" fillId="4" borderId="0" xfId="0" applyFill="1" applyBorder="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2" borderId="1" xfId="0" applyFill="1" applyBorder="1"/>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0" fontId="0" fillId="0" borderId="0" xfId="0" applyFill="1"/>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0" fontId="0" fillId="0" borderId="0" xfId="0" applyFill="1" applyBorder="1" applyAlignment="1">
      <alignment horizontal="right"/>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right"/>
    </xf>
    <xf numFmtId="44" fontId="6" fillId="4" borderId="0" xfId="2" applyFont="1" applyFill="1" applyAlignment="1">
      <alignment vertical="center" wrapText="1"/>
    </xf>
    <xf numFmtId="0" fontId="5" fillId="4" borderId="0" xfId="0" applyFont="1" applyFill="1" applyAlignment="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49" fontId="7" fillId="4" borderId="0" xfId="0" applyNumberFormat="1" applyFont="1" applyFill="1" applyAlignment="1"/>
    <xf numFmtId="0" fontId="0" fillId="2" borderId="1" xfId="0" quotePrefix="1" applyNumberFormat="1" applyFill="1" applyBorder="1" applyAlignment="1">
      <alignment horizontal="center" vertical="center"/>
    </xf>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Border="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Border="1" applyAlignment="1">
      <alignment vertical="center" wrapText="1"/>
    </xf>
    <xf numFmtId="17" fontId="0" fillId="0" borderId="1" xfId="0" applyNumberFormat="1" applyFont="1" applyBorder="1" applyAlignment="1">
      <alignment horizontal="left"/>
    </xf>
    <xf numFmtId="43" fontId="1" fillId="0" borderId="1" xfId="1" applyFont="1" applyBorder="1" applyAlignment="1">
      <alignment horizontal="left"/>
    </xf>
    <xf numFmtId="165" fontId="21" fillId="6" borderId="12" xfId="1" applyNumberFormat="1" applyFont="1" applyFill="1" applyBorder="1" applyAlignment="1">
      <alignment horizontal="center"/>
    </xf>
    <xf numFmtId="3" fontId="0" fillId="0" borderId="0" xfId="0" applyNumberFormat="1"/>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right"/>
    </xf>
    <xf numFmtId="0" fontId="0" fillId="4" borderId="0" xfId="0" applyFill="1" applyAlignment="1">
      <alignment horizontal="right"/>
    </xf>
    <xf numFmtId="0" fontId="23" fillId="0" borderId="10" xfId="3" applyFont="1" applyBorder="1" applyAlignment="1">
      <alignment horizontal="justify" vertical="center" wrapText="1"/>
    </xf>
    <xf numFmtId="0" fontId="23" fillId="0" borderId="0" xfId="3" applyFont="1" applyAlignment="1">
      <alignment horizontal="justify" vertical="center" wrapText="1"/>
    </xf>
    <xf numFmtId="44" fontId="0" fillId="0" borderId="0" xfId="2" applyFont="1" applyAlignment="1">
      <alignment horizontal="center"/>
    </xf>
    <xf numFmtId="44" fontId="0" fillId="0" borderId="0" xfId="2" applyFont="1" applyAlignment="1">
      <alignment horizontal="center" vertical="center"/>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Border="1" applyAlignment="1">
      <alignment horizontal="center" vertical="center"/>
    </xf>
    <xf numFmtId="0" fontId="10" fillId="4" borderId="1" xfId="0" applyFont="1" applyFill="1" applyBorder="1" applyAlignment="1">
      <alignment horizontal="center" wrapText="1"/>
    </xf>
    <xf numFmtId="44" fontId="10" fillId="4" borderId="9" xfId="0" applyNumberFormat="1" applyFont="1" applyFill="1" applyBorder="1" applyAlignment="1">
      <alignment horizontal="center" wrapText="1"/>
    </xf>
    <xf numFmtId="44" fontId="10" fillId="4" borderId="6" xfId="0" applyNumberFormat="1"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10" fillId="4" borderId="6" xfId="0" applyFont="1" applyFill="1" applyBorder="1" applyAlignment="1">
      <alignment horizontal="center" wrapText="1"/>
    </xf>
    <xf numFmtId="0" fontId="10" fillId="4" borderId="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0" fillId="4" borderId="0" xfId="0" applyFont="1" applyFill="1" applyBorder="1" applyAlignment="1">
      <alignment horizontal="center" wrapText="1"/>
    </xf>
    <xf numFmtId="164" fontId="17" fillId="4" borderId="4" xfId="0" applyNumberFormat="1" applyFont="1" applyFill="1" applyBorder="1" applyAlignment="1">
      <alignment horizontal="right"/>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Border="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cellXfs>
  <cellStyles count="4">
    <cellStyle name="Millares" xfId="1" builtinId="3"/>
    <cellStyle name="Moneda" xfId="2" builtinId="4"/>
    <cellStyle name="Normal" xfId="0" builtinId="0"/>
    <cellStyle name="Normal 2" xfId="3"/>
  </cellStyles>
  <dxfs count="71">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numFmt numFmtId="3" formatCode="#,##0"/>
    </dxf>
    <dxf>
      <alignment horizontal="general" vertical="bottom" textRotation="0" wrapText="1" indent="0" justifyLastLine="0" shrinkToFit="0" readingOrder="0"/>
    </dxf>
    <dxf>
      <numFmt numFmtId="34" formatCode="_-&quot;$&quot;* #,##0.00_-;\-&quot;$&quot;* #,##0.00_-;_-&quot;$&quot;* &quot;-&quot;??_-;_-@_-"/>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34" formatCode="_-&quot;$&quot;* #,##0.00_-;\-&quot;$&quot;* #,##0.00_-;_-&quot;$&quot;* &quot;-&quot;??_-;_-@_-"/>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EQ/Downloads/Anexo%201%20Formato%20Ingreso%20-%20Gasto%202022%20Avance%20Trimestral%20Mar-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TEQ/Downloads/22_01_ART36_V_UT_Q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Detalle de Ingres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V"/>
    </sheetNames>
    <sheetDataSet>
      <sheetData sheetId="0"/>
    </sheetDataSet>
  </externalBook>
</externalLink>
</file>

<file path=xl/tables/table1.xml><?xml version="1.0" encoding="utf-8"?>
<table xmlns="http://schemas.openxmlformats.org/spreadsheetml/2006/main" id="1" name="Tabla1" displayName="Tabla1" ref="B18:D30" totalsRowShown="0" headerRowDxfId="70" headerRowBorderDxfId="69" tableBorderDxfId="68" totalsRowBorderDxfId="67">
  <tableColumns count="3">
    <tableColumn id="1" name="Mes " dataDxfId="66"/>
    <tableColumn id="2" name="Fecha de Transferencia" dataDxfId="65"/>
    <tableColumn id="3" name="Importe" dataDxfId="64"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34">
  <tableColumns count="3">
    <tableColumn id="1" name="Concepto" dataDxfId="33"/>
    <tableColumn id="3" name="Plazas" dataDxfId="32"/>
    <tableColumn id="4" name="Importe" dataDxfId="31"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0">
  <tableColumns count="3">
    <tableColumn id="1" name="No. " dataDxfId="29"/>
    <tableColumn id="2" name="Partida Generica" dataDxfId="28"/>
    <tableColumn id="3" name="Importe total por partida generica" dataDxfId="27"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26" dataDxfId="25">
  <tableColumns count="3">
    <tableColumn id="1" name="No. " dataDxfId="24"/>
    <tableColumn id="2" name="Partida Generica" dataDxfId="23"/>
    <tableColumn id="3" name="Importe total por partida generica" dataDxfId="22"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1"/>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0">
  <tableColumns count="3">
    <tableColumn id="1" name="Concepto" dataDxfId="19"/>
    <tableColumn id="3" name="Plazas" dataDxfId="18"/>
    <tableColumn id="4" name="Importe" dataDxfId="17"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16">
  <tableColumns count="3">
    <tableColumn id="1" name="No. " dataDxfId="15"/>
    <tableColumn id="2" name="Partida Generica" dataDxfId="14"/>
    <tableColumn id="3" name="Importe total por partida generica" dataDxfId="13"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2" dataDxfId="11">
  <tableColumns count="3">
    <tableColumn id="1" name="No. " dataDxfId="10"/>
    <tableColumn id="2" name="Partida Generica" dataDxfId="9"/>
    <tableColumn id="3" name="Importe total por partida generica" dataDxfId="8"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7"/>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6" dataDxfId="5" dataCellStyle="Millares">
  <tableColumns count="5">
    <tableColumn id="1" name="Trimestre" dataDxfId="4"/>
    <tableColumn id="2" name="Recursos Otorgados por Convenio con la Federación" dataDxfId="3" dataCellStyle="Millares">
      <calculatedColumnFormula>SUM(B3:B5)</calculatedColumnFormula>
    </tableColumn>
    <tableColumn id="3" name="Rendimientos Financieros Generados" dataDxfId="2" dataCellStyle="Millares">
      <calculatedColumnFormula>SUM(C3:C5)</calculatedColumnFormula>
    </tableColumn>
    <tableColumn id="4" name="Recursos Ejercidos" dataDxfId="1" dataCellStyle="Millares">
      <calculatedColumnFormula>'Abr-Jun'!D6</calculatedColumnFormula>
    </tableColumn>
    <tableColumn id="5" name="Saldo" dataDxfId="0"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63">
  <tableColumns count="3">
    <tableColumn id="1" name="Concepto" dataDxfId="62"/>
    <tableColumn id="3" name="Plazas" dataDxfId="61"/>
    <tableColumn id="4" name="Importe" dataDxfId="60"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59">
  <tableColumns count="3">
    <tableColumn id="1" name="No. " dataDxfId="58"/>
    <tableColumn id="2" name="Partida Generica" dataDxfId="57"/>
    <tableColumn id="3" name="Importe total por partida generica" dataDxfId="56"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55" dataDxfId="54">
  <tableColumns count="3">
    <tableColumn id="1" name="No. " dataDxfId="53"/>
    <tableColumn id="2" name="Partida Generica" dataDxfId="52"/>
    <tableColumn id="3" name="Importe total por partida generica" dataDxfId="51" dataCellStyle="Moneda">
      <calculatedColumnFormula>+'[1]Anexo 1'!$E$33</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50"/>
    <tableColumn id="2" name="No. De Alumnos" dataDxfId="49">
      <calculatedColumnFormula>+'[2]Fracción V'!$G$7</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48">
  <tableColumns count="3">
    <tableColumn id="1" name="Concepto" dataDxfId="47"/>
    <tableColumn id="3" name="Plazas" dataDxfId="46"/>
    <tableColumn id="4" name="Importe" dataDxfId="45"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44">
  <tableColumns count="3">
    <tableColumn id="1" name="No. " dataDxfId="43"/>
    <tableColumn id="2" name="Partida Generica" dataDxfId="42"/>
    <tableColumn id="3" name="Importe total por partida generica" dataDxfId="41"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0" dataDxfId="39">
  <tableColumns count="3">
    <tableColumn id="1" name="No. " dataDxfId="38"/>
    <tableColumn id="2" name="Partida Generica" dataDxfId="37"/>
    <tableColumn id="3" name="Importe total por partida generica" dataDxfId="36"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35"/>
    <tableColumn id="2" name="No. De Alumn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opLeftCell="A25" zoomScale="85" zoomScaleNormal="85" workbookViewId="0">
      <selection activeCell="C38" sqref="C38:D38"/>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77" t="s">
        <v>71</v>
      </c>
      <c r="B1" s="77"/>
      <c r="C1" s="77"/>
      <c r="D1" s="77"/>
      <c r="E1" s="77"/>
      <c r="F1" s="1"/>
    </row>
    <row r="2" spans="1:6" ht="15" customHeight="1">
      <c r="A2" s="77" t="s">
        <v>460</v>
      </c>
      <c r="B2" s="77"/>
      <c r="C2" s="77"/>
      <c r="D2" s="77"/>
      <c r="E2" s="77"/>
      <c r="F2" s="1"/>
    </row>
    <row r="3" spans="1:6" ht="15" customHeight="1">
      <c r="A3" s="76" t="s">
        <v>274</v>
      </c>
      <c r="B3" s="76"/>
      <c r="C3" s="76"/>
      <c r="D3" s="76"/>
      <c r="E3" s="76"/>
    </row>
    <row r="5" spans="1:6" ht="30">
      <c r="A5" s="16" t="s">
        <v>1</v>
      </c>
      <c r="B5" s="17" t="s">
        <v>35</v>
      </c>
      <c r="C5" s="12"/>
      <c r="D5" s="20" t="s">
        <v>2</v>
      </c>
      <c r="E5" s="14" t="s">
        <v>497</v>
      </c>
    </row>
    <row r="6" spans="1:6">
      <c r="A6" s="9"/>
      <c r="B6" s="7"/>
      <c r="C6" s="9"/>
      <c r="D6" s="8"/>
      <c r="E6" s="7"/>
    </row>
    <row r="7" spans="1:6" ht="45.75" customHeight="1">
      <c r="A7" s="15" t="s">
        <v>0</v>
      </c>
      <c r="B7" s="17" t="s">
        <v>406</v>
      </c>
      <c r="C7" s="11"/>
      <c r="D7" s="34" t="s">
        <v>481</v>
      </c>
      <c r="E7" s="18">
        <v>81419350</v>
      </c>
    </row>
    <row r="9" spans="1:6" ht="14.25" customHeight="1"/>
    <row r="10" spans="1:6" ht="15" customHeight="1">
      <c r="A10" s="76" t="s">
        <v>275</v>
      </c>
      <c r="B10" s="76"/>
      <c r="C10" s="76"/>
      <c r="D10" s="76"/>
      <c r="E10" s="76"/>
    </row>
    <row r="11" spans="1:6" ht="12" customHeight="1"/>
    <row r="12" spans="1:6">
      <c r="A12" s="75" t="s">
        <v>3</v>
      </c>
      <c r="B12" s="75"/>
      <c r="C12" s="75"/>
      <c r="D12" s="75"/>
      <c r="E12" s="75"/>
    </row>
    <row r="14" spans="1:6" ht="45">
      <c r="A14" s="43" t="s">
        <v>4</v>
      </c>
      <c r="B14" s="55" t="s">
        <v>498</v>
      </c>
      <c r="C14" s="6"/>
      <c r="D14" s="20" t="s">
        <v>5</v>
      </c>
      <c r="E14" s="19" t="s">
        <v>499</v>
      </c>
    </row>
    <row r="16" spans="1:6">
      <c r="A16" s="75" t="s">
        <v>461</v>
      </c>
      <c r="B16" s="75"/>
      <c r="C16" s="75"/>
      <c r="D16" s="75"/>
      <c r="E16" s="75"/>
    </row>
    <row r="18" spans="2:4" s="3" customFormat="1" ht="31.5" customHeight="1">
      <c r="B18" s="22" t="s">
        <v>48</v>
      </c>
      <c r="C18" s="23" t="s">
        <v>49</v>
      </c>
      <c r="D18" s="24" t="s">
        <v>11</v>
      </c>
    </row>
    <row r="19" spans="2:4">
      <c r="B19" s="10" t="s">
        <v>50</v>
      </c>
      <c r="C19" s="28"/>
      <c r="D19" s="21"/>
    </row>
    <row r="20" spans="2:4">
      <c r="B20" s="10" t="s">
        <v>51</v>
      </c>
      <c r="C20" s="67">
        <v>44593</v>
      </c>
      <c r="D20" s="68">
        <v>8141935</v>
      </c>
    </row>
    <row r="21" spans="2:4">
      <c r="B21" s="10" t="s">
        <v>52</v>
      </c>
      <c r="C21" s="67">
        <v>44621</v>
      </c>
      <c r="D21" s="68">
        <v>8141935</v>
      </c>
    </row>
    <row r="22" spans="2:4">
      <c r="B22" s="10" t="s">
        <v>53</v>
      </c>
      <c r="C22" s="28"/>
      <c r="D22" s="21"/>
    </row>
    <row r="23" spans="2:4">
      <c r="B23" s="10" t="s">
        <v>54</v>
      </c>
      <c r="C23" s="28"/>
      <c r="D23" s="21"/>
    </row>
    <row r="24" spans="2:4">
      <c r="B24" s="10" t="s">
        <v>55</v>
      </c>
      <c r="C24" s="28"/>
      <c r="D24" s="21"/>
    </row>
    <row r="25" spans="2:4">
      <c r="B25" s="10" t="s">
        <v>56</v>
      </c>
      <c r="C25" s="28"/>
      <c r="D25" s="21"/>
    </row>
    <row r="26" spans="2:4">
      <c r="B26" s="10" t="s">
        <v>57</v>
      </c>
      <c r="C26" s="28"/>
      <c r="D26" s="21"/>
    </row>
    <row r="27" spans="2:4">
      <c r="B27" s="10" t="s">
        <v>58</v>
      </c>
      <c r="C27" s="28"/>
      <c r="D27" s="21"/>
    </row>
    <row r="28" spans="2:4">
      <c r="B28" s="10" t="s">
        <v>59</v>
      </c>
      <c r="C28" s="28"/>
      <c r="D28" s="21"/>
    </row>
    <row r="29" spans="2:4">
      <c r="B29" s="10" t="s">
        <v>60</v>
      </c>
      <c r="C29" s="28"/>
      <c r="D29" s="21"/>
    </row>
    <row r="30" spans="2:4">
      <c r="B30" s="25" t="s">
        <v>61</v>
      </c>
      <c r="C30" s="29"/>
      <c r="D30" s="21"/>
    </row>
    <row r="31" spans="2:4">
      <c r="C31" s="27" t="s">
        <v>62</v>
      </c>
      <c r="D31" s="26">
        <f>SUM(D19:D30)</f>
        <v>16283870</v>
      </c>
    </row>
    <row r="33" spans="1:5">
      <c r="A33" s="76" t="s">
        <v>488</v>
      </c>
      <c r="B33" s="76"/>
      <c r="C33" s="76"/>
      <c r="D33" s="76"/>
      <c r="E33" s="76"/>
    </row>
    <row r="35" spans="1:5">
      <c r="C35" s="44"/>
    </row>
    <row r="36" spans="1:5" ht="45">
      <c r="B36" s="53" t="s">
        <v>477</v>
      </c>
      <c r="C36" s="71" t="s">
        <v>500</v>
      </c>
      <c r="D36" s="72"/>
    </row>
    <row r="38" spans="1:5" ht="60">
      <c r="B38" s="52" t="s">
        <v>479</v>
      </c>
      <c r="C38" s="73" t="s">
        <v>501</v>
      </c>
      <c r="D38" s="74"/>
    </row>
  </sheetData>
  <dataConsolidate/>
  <mergeCells count="9">
    <mergeCell ref="C36:D36"/>
    <mergeCell ref="C38:D38"/>
    <mergeCell ref="A16:E16"/>
    <mergeCell ref="A33:E33"/>
    <mergeCell ref="A1:E1"/>
    <mergeCell ref="A2:E2"/>
    <mergeCell ref="A3:E3"/>
    <mergeCell ref="A10:E10"/>
    <mergeCell ref="A12:E12"/>
  </mergeCells>
  <dataValidations xWindow="394" yWindow="706" count="4">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CLABE" prompt="Coloca tu CLABE de 18 dígitos._x000a_Coloca ' al inicio de la cuenta CLABE_x000a_" sqref="B14"/>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C34" zoomScale="145" zoomScaleNormal="145" workbookViewId="0">
      <selection activeCell="D63" sqref="D63"/>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75</v>
      </c>
      <c r="B1" s="77"/>
      <c r="C1" s="77"/>
      <c r="D1" s="77"/>
      <c r="E1" s="77"/>
      <c r="F1" s="77"/>
    </row>
    <row r="3" spans="1:6">
      <c r="A3" s="78" t="s">
        <v>13</v>
      </c>
      <c r="B3" s="78"/>
      <c r="D3" s="58"/>
    </row>
    <row r="5" spans="1:6">
      <c r="A5" s="78" t="s">
        <v>6</v>
      </c>
      <c r="B5" s="78"/>
      <c r="D5" s="36">
        <f>SUM('Datos Generales'!D19:D21)</f>
        <v>16283870</v>
      </c>
    </row>
    <row r="7" spans="1:6">
      <c r="A7" s="79" t="s">
        <v>76</v>
      </c>
      <c r="B7" s="79"/>
      <c r="C7" s="6"/>
      <c r="D7" s="41">
        <f>+E17+E31+E45</f>
        <v>12424275.600000001</v>
      </c>
    </row>
    <row r="9" spans="1:6">
      <c r="A9" s="78" t="s">
        <v>12</v>
      </c>
      <c r="B9" s="78"/>
      <c r="C9" s="78"/>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41</v>
      </c>
      <c r="D14" s="37"/>
      <c r="E14" s="47"/>
      <c r="F14" s="47"/>
    </row>
    <row r="15" spans="1:6" ht="28.5" customHeight="1">
      <c r="B15" s="44" t="s">
        <v>79</v>
      </c>
      <c r="C15" s="3">
        <v>341</v>
      </c>
      <c r="D15" s="37"/>
      <c r="E15" s="47"/>
      <c r="F15" s="47"/>
    </row>
    <row r="16" spans="1:6" ht="28.5" customHeight="1">
      <c r="B16" s="44" t="s">
        <v>80</v>
      </c>
      <c r="C16" s="3">
        <v>101</v>
      </c>
      <c r="D16" s="37"/>
      <c r="E16" s="47"/>
      <c r="F16" s="47"/>
    </row>
    <row r="17" spans="1:6">
      <c r="B17" s="82" t="s">
        <v>464</v>
      </c>
      <c r="C17" s="82"/>
      <c r="D17" s="82"/>
      <c r="E17" s="69">
        <v>11683368.680000002</v>
      </c>
    </row>
    <row r="18" spans="1:6">
      <c r="B18" s="2"/>
      <c r="C18" s="2"/>
      <c r="D18" s="2"/>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v>0</v>
      </c>
    </row>
    <row r="29" spans="1:6">
      <c r="B29" s="44">
        <v>8</v>
      </c>
      <c r="C29" s="3">
        <v>2800</v>
      </c>
      <c r="D29" s="37"/>
    </row>
    <row r="30" spans="1:6">
      <c r="B30" s="44">
        <v>9</v>
      </c>
      <c r="C30" s="3">
        <v>2900</v>
      </c>
      <c r="D30" s="37"/>
    </row>
    <row r="31" spans="1:6">
      <c r="B31" s="82" t="s">
        <v>466</v>
      </c>
      <c r="C31" s="82"/>
      <c r="D31" s="82"/>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v>710423.23</v>
      </c>
    </row>
    <row r="37" spans="1:6">
      <c r="A37" s="35"/>
      <c r="B37" s="44">
        <v>2</v>
      </c>
      <c r="C37" s="3">
        <v>3200</v>
      </c>
      <c r="D37" s="49">
        <v>26768.69</v>
      </c>
    </row>
    <row r="38" spans="1:6">
      <c r="A38" s="35"/>
      <c r="B38" s="44">
        <v>3</v>
      </c>
      <c r="C38" s="3">
        <v>3300</v>
      </c>
      <c r="D38" s="49"/>
    </row>
    <row r="39" spans="1:6">
      <c r="A39" s="35"/>
      <c r="B39" s="44">
        <v>4</v>
      </c>
      <c r="C39" s="3">
        <v>3400</v>
      </c>
      <c r="D39" s="49"/>
    </row>
    <row r="40" spans="1:6">
      <c r="A40" s="35"/>
      <c r="B40" s="44">
        <v>5</v>
      </c>
      <c r="C40" s="3">
        <v>3500</v>
      </c>
      <c r="D40" s="49">
        <v>3715</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740906.91999999993</v>
      </c>
    </row>
    <row r="48" spans="1:6">
      <c r="C48" s="50" t="str">
        <f>B17</f>
        <v>TOTAL EROGADO DEL CAPITULO 1000</v>
      </c>
      <c r="D48" s="41">
        <f>E17</f>
        <v>11683368.680000002</v>
      </c>
    </row>
    <row r="49" spans="1:10">
      <c r="C49" s="50" t="str">
        <f>B31</f>
        <v>TOTAL EROGADO DEL CAPITULO 2000</v>
      </c>
      <c r="D49" s="41">
        <f>E31</f>
        <v>0</v>
      </c>
    </row>
    <row r="50" spans="1:10">
      <c r="C50" s="50" t="str">
        <f>B45</f>
        <v>TOTAL EROGADO DEL CAPITULO 3000</v>
      </c>
      <c r="D50" s="41">
        <f>E45</f>
        <v>740906.91999999993</v>
      </c>
    </row>
    <row r="51" spans="1:10">
      <c r="C51" s="42" t="s">
        <v>62</v>
      </c>
    </row>
    <row r="53" spans="1:10">
      <c r="A53" s="76" t="s">
        <v>85</v>
      </c>
      <c r="B53" s="76"/>
      <c r="C53" s="76"/>
      <c r="D53" s="76"/>
      <c r="E53" s="76"/>
      <c r="F53" s="76"/>
    </row>
    <row r="55" spans="1:10">
      <c r="C55" t="s">
        <v>78</v>
      </c>
      <c r="D55" t="s">
        <v>86</v>
      </c>
    </row>
    <row r="56" spans="1:10" ht="30">
      <c r="C56" s="1" t="s">
        <v>467</v>
      </c>
      <c r="D56" s="70">
        <v>3093</v>
      </c>
    </row>
    <row r="57" spans="1:10" ht="30">
      <c r="C57" s="1" t="s">
        <v>468</v>
      </c>
      <c r="D57" s="70">
        <v>2578</v>
      </c>
    </row>
    <row r="58" spans="1:10">
      <c r="C58" s="1" t="s">
        <v>14</v>
      </c>
      <c r="D58" s="70">
        <v>45</v>
      </c>
    </row>
    <row r="59" spans="1:10">
      <c r="C59" s="2" t="s">
        <v>62</v>
      </c>
      <c r="D59" s="51">
        <f>SUM(Tabla8[No. De Alumnos])</f>
        <v>5716</v>
      </c>
      <c r="E59" s="80" t="s">
        <v>502</v>
      </c>
      <c r="F59" s="80"/>
      <c r="G59" s="80"/>
      <c r="H59" s="80"/>
      <c r="I59" s="80"/>
      <c r="J59" s="80"/>
    </row>
    <row r="60" spans="1:10">
      <c r="E60" s="81"/>
      <c r="F60" s="81"/>
      <c r="G60" s="81"/>
      <c r="H60" s="81"/>
      <c r="I60" s="81"/>
      <c r="J60" s="81"/>
    </row>
    <row r="62" spans="1:10" ht="45">
      <c r="B62" s="39"/>
      <c r="C62" s="40" t="s">
        <v>73</v>
      </c>
      <c r="D62" s="13" t="s">
        <v>503</v>
      </c>
    </row>
  </sheetData>
  <mergeCells count="13">
    <mergeCell ref="E59:J60"/>
    <mergeCell ref="A53:F53"/>
    <mergeCell ref="B17:D17"/>
    <mergeCell ref="A19:F19"/>
    <mergeCell ref="A11:F11"/>
    <mergeCell ref="A33:F33"/>
    <mergeCell ref="B45:D45"/>
    <mergeCell ref="B31:D31"/>
    <mergeCell ref="A1:F1"/>
    <mergeCell ref="A3:B3"/>
    <mergeCell ref="A5:B5"/>
    <mergeCell ref="A7:B7"/>
    <mergeCell ref="A9:C9"/>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abSelected="1" zoomScale="145" zoomScaleNormal="145" workbookViewId="0">
      <selection activeCell="D5" sqref="D5"/>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87</v>
      </c>
      <c r="B1" s="77"/>
      <c r="C1" s="77"/>
      <c r="D1" s="77"/>
      <c r="E1" s="77"/>
      <c r="F1" s="77"/>
    </row>
    <row r="3" spans="1:6">
      <c r="A3" s="78" t="s">
        <v>13</v>
      </c>
      <c r="B3" s="78"/>
      <c r="D3" s="58">
        <f>'Ene-Mar'!D9</f>
        <v>3859594.3999999985</v>
      </c>
    </row>
    <row r="5" spans="1:6">
      <c r="A5" s="78" t="s">
        <v>6</v>
      </c>
      <c r="B5" s="78"/>
      <c r="D5" s="36">
        <f>SUM('Datos Generales'!D22:D24)</f>
        <v>0</v>
      </c>
    </row>
    <row r="7" spans="1:6">
      <c r="A7" s="79" t="s">
        <v>76</v>
      </c>
      <c r="B7" s="79"/>
      <c r="C7" s="6"/>
      <c r="D7" s="41">
        <f>+E17+E31+E45</f>
        <v>0</v>
      </c>
    </row>
    <row r="9" spans="1:6">
      <c r="A9" s="78" t="s">
        <v>12</v>
      </c>
      <c r="B9" s="78"/>
      <c r="C9" s="78"/>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2" t="s">
        <v>464</v>
      </c>
      <c r="C17" s="82"/>
      <c r="D17" s="82"/>
      <c r="E17" s="56">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2" t="s">
        <v>466</v>
      </c>
      <c r="C31" s="82"/>
      <c r="D31" s="82"/>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zoomScale="145" zoomScaleNormal="145" workbookViewId="0">
      <selection activeCell="D14" sqref="D14"/>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470</v>
      </c>
      <c r="B1" s="77"/>
      <c r="C1" s="77"/>
      <c r="D1" s="77"/>
      <c r="E1" s="77"/>
      <c r="F1" s="77"/>
    </row>
    <row r="3" spans="1:6">
      <c r="A3" s="78" t="s">
        <v>13</v>
      </c>
      <c r="B3" s="78"/>
      <c r="D3" s="36">
        <f>'Abr-Jun'!D9</f>
        <v>3859594.3999999985</v>
      </c>
    </row>
    <row r="5" spans="1:6">
      <c r="A5" s="78" t="s">
        <v>6</v>
      </c>
      <c r="B5" s="78"/>
      <c r="D5" s="36">
        <f>SUM('Datos Generales'!D25:D27)</f>
        <v>0</v>
      </c>
    </row>
    <row r="7" spans="1:6">
      <c r="A7" s="79" t="s">
        <v>76</v>
      </c>
      <c r="B7" s="79"/>
      <c r="C7" s="6"/>
      <c r="D7" s="41">
        <f>+E17+E31+E45</f>
        <v>0</v>
      </c>
    </row>
    <row r="9" spans="1:6">
      <c r="A9" s="78" t="s">
        <v>12</v>
      </c>
      <c r="B9" s="78"/>
      <c r="C9" s="78"/>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2" t="s">
        <v>464</v>
      </c>
      <c r="C17" s="82"/>
      <c r="D17" s="82"/>
      <c r="E17" s="56">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2" t="s">
        <v>466</v>
      </c>
      <c r="C31" s="82"/>
      <c r="D31" s="82"/>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SUM(Tabla81115[No.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40" zoomScale="145" zoomScaleNormal="145" workbookViewId="0">
      <selection activeCell="D42" sqref="D4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469</v>
      </c>
      <c r="B1" s="77"/>
      <c r="C1" s="77"/>
      <c r="D1" s="77"/>
      <c r="E1" s="77"/>
      <c r="F1" s="77"/>
    </row>
    <row r="3" spans="1:6">
      <c r="A3" s="78" t="s">
        <v>13</v>
      </c>
      <c r="B3" s="78"/>
      <c r="D3" s="58">
        <f>'Jul-Sep'!D9</f>
        <v>3859594.3999999985</v>
      </c>
    </row>
    <row r="5" spans="1:6">
      <c r="A5" s="78" t="s">
        <v>6</v>
      </c>
      <c r="B5" s="78"/>
      <c r="D5" s="36">
        <f>SUM('Datos Generales'!D28:D30)</f>
        <v>0</v>
      </c>
    </row>
    <row r="7" spans="1:6">
      <c r="A7" s="79" t="s">
        <v>76</v>
      </c>
      <c r="B7" s="79"/>
      <c r="C7" s="6"/>
      <c r="D7" s="58">
        <f>+E17+E31+E45</f>
        <v>0</v>
      </c>
    </row>
    <row r="9" spans="1:6">
      <c r="A9" s="78" t="s">
        <v>12</v>
      </c>
      <c r="B9" s="78"/>
      <c r="C9" s="78"/>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2" t="s">
        <v>464</v>
      </c>
      <c r="C17" s="82"/>
      <c r="D17" s="82"/>
      <c r="E17" s="38">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2" t="s">
        <v>466</v>
      </c>
      <c r="C31" s="82"/>
      <c r="D31" s="82"/>
      <c r="E31" s="38">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38">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SUM(Tabla8111519[No.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showGridLines="0" zoomScale="145" zoomScaleNormal="145" workbookViewId="0">
      <selection sqref="A1:E27"/>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77" t="s">
        <v>71</v>
      </c>
      <c r="B1" s="77"/>
      <c r="C1" s="77"/>
      <c r="D1" s="77"/>
      <c r="E1" s="77"/>
      <c r="F1" s="1"/>
    </row>
    <row r="2" spans="1:6" ht="15" customHeight="1">
      <c r="A2" s="85" t="s">
        <v>485</v>
      </c>
      <c r="B2" s="85"/>
      <c r="C2" s="85"/>
      <c r="D2" s="85"/>
      <c r="E2" s="85"/>
    </row>
    <row r="3" spans="1:6">
      <c r="A3" s="75"/>
      <c r="B3" s="75"/>
      <c r="C3" s="75"/>
      <c r="D3" s="75"/>
      <c r="E3" s="75"/>
    </row>
    <row r="5" spans="1:6" s="4" customFormat="1" ht="33.75" customHeight="1">
      <c r="A5" s="3" t="s">
        <v>7</v>
      </c>
      <c r="B5" s="61" t="s">
        <v>482</v>
      </c>
      <c r="C5" s="61" t="s">
        <v>483</v>
      </c>
      <c r="D5" s="3" t="s">
        <v>63</v>
      </c>
      <c r="E5" s="3" t="s">
        <v>64</v>
      </c>
    </row>
    <row r="6" spans="1:6">
      <c r="A6" s="44" t="s">
        <v>65</v>
      </c>
      <c r="B6" s="31">
        <f>'Datos Generales'!D19+'Datos Generales'!D20+'Datos Generales'!D21</f>
        <v>16283870</v>
      </c>
      <c r="C6" s="31"/>
      <c r="D6" s="31">
        <f>'Ene-Mar'!D7</f>
        <v>12424275.600000001</v>
      </c>
      <c r="E6" s="30">
        <f>+B6+C6-D6</f>
        <v>3859594.3999999985</v>
      </c>
    </row>
    <row r="7" spans="1:6">
      <c r="A7" s="44" t="s">
        <v>66</v>
      </c>
      <c r="B7" s="31">
        <f>'Datos Generales'!D22+'Datos Generales'!D23+'Datos Generales'!D24</f>
        <v>0</v>
      </c>
      <c r="C7" s="31"/>
      <c r="D7" s="31">
        <f>'Abr-Jun'!D7</f>
        <v>0</v>
      </c>
      <c r="E7" s="30">
        <f>+B7+C7-D7</f>
        <v>0</v>
      </c>
    </row>
    <row r="8" spans="1:6">
      <c r="A8" s="44" t="s">
        <v>67</v>
      </c>
      <c r="B8" s="31">
        <f>'Datos Generales'!D25+'Datos Generales'!D26+'Datos Generales'!D27</f>
        <v>0</v>
      </c>
      <c r="C8" s="31"/>
      <c r="D8" s="31">
        <f>'Jul-Sep'!D7</f>
        <v>0</v>
      </c>
      <c r="E8" s="30">
        <f>+B8+C8-D8</f>
        <v>0</v>
      </c>
    </row>
    <row r="9" spans="1:6">
      <c r="A9" s="44" t="s">
        <v>68</v>
      </c>
      <c r="B9" s="31">
        <f>'Datos Generales'!D28+'Datos Generales'!D29+'Datos Generales'!D30</f>
        <v>0</v>
      </c>
      <c r="C9" s="31"/>
      <c r="D9" s="31">
        <f>'Oct-Dic'!D7</f>
        <v>0</v>
      </c>
      <c r="E9" s="30">
        <f>+B9+C9-D9</f>
        <v>0</v>
      </c>
    </row>
    <row r="10" spans="1:6">
      <c r="A10" s="46" t="s">
        <v>62</v>
      </c>
      <c r="B10" s="31">
        <f t="shared" ref="B10" si="0">SUM(B6:B9)</f>
        <v>16283870</v>
      </c>
      <c r="C10" s="31">
        <f>SUBTOTAL(109,C6:C9)</f>
        <v>0</v>
      </c>
      <c r="D10" s="31">
        <f>SUBTOTAL(109,D6:D9)</f>
        <v>12424275.600000001</v>
      </c>
      <c r="E10" s="30">
        <f>SUM(E6:E9)</f>
        <v>3859594.3999999985</v>
      </c>
    </row>
    <row r="12" spans="1:6" ht="15" customHeight="1">
      <c r="A12" s="76" t="s">
        <v>484</v>
      </c>
      <c r="B12" s="76"/>
      <c r="C12" s="76"/>
      <c r="D12" s="76"/>
      <c r="E12" s="76"/>
    </row>
    <row r="14" spans="1:6" ht="15" customHeight="1">
      <c r="A14" s="86" t="s">
        <v>72</v>
      </c>
      <c r="B14" s="86"/>
      <c r="C14" s="86"/>
    </row>
    <row r="15" spans="1:6">
      <c r="A15" s="86"/>
      <c r="B15" s="86"/>
      <c r="C15" s="86"/>
      <c r="D15" s="32">
        <f>E10</f>
        <v>3859594.3999999985</v>
      </c>
    </row>
    <row r="16" spans="1:6">
      <c r="A16" s="45"/>
      <c r="B16" s="45"/>
      <c r="C16" s="45"/>
    </row>
    <row r="17" spans="1:4" ht="15" customHeight="1">
      <c r="A17" s="86" t="s">
        <v>69</v>
      </c>
      <c r="B17" s="86"/>
      <c r="C17" s="86"/>
    </row>
    <row r="18" spans="1:4">
      <c r="A18" s="86"/>
      <c r="B18" s="86"/>
      <c r="C18" s="86"/>
    </row>
    <row r="19" spans="1:4">
      <c r="A19" s="86"/>
      <c r="B19" s="86"/>
      <c r="C19" s="86"/>
      <c r="D19" s="59"/>
    </row>
    <row r="21" spans="1:4">
      <c r="A21" s="86" t="s">
        <v>70</v>
      </c>
      <c r="B21" s="86"/>
      <c r="C21" s="86"/>
    </row>
    <row r="22" spans="1:4">
      <c r="A22" s="86"/>
      <c r="B22" s="86"/>
      <c r="C22" s="86"/>
      <c r="D22" s="33">
        <f>D15-D19</f>
        <v>3859594.3999999985</v>
      </c>
    </row>
    <row r="24" spans="1:4">
      <c r="B24" s="87" t="s">
        <v>8</v>
      </c>
      <c r="C24" s="87"/>
      <c r="D24" s="32">
        <f>+D22-D26</f>
        <v>3859594.3999999985</v>
      </c>
    </row>
    <row r="26" spans="1:4">
      <c r="B26" s="84" t="s">
        <v>9</v>
      </c>
      <c r="C26" s="84"/>
      <c r="D26" s="60"/>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47"/>
  <sheetViews>
    <sheetView showGridLines="0" zoomScale="115" zoomScaleNormal="115" zoomScalePageLayoutView="160" workbookViewId="0">
      <selection activeCell="H22" sqref="H22"/>
    </sheetView>
  </sheetViews>
  <sheetFormatPr baseColWidth="10" defaultRowHeight="15"/>
  <cols>
    <col min="1" max="1" width="3.28515625" style="6" customWidth="1"/>
    <col min="2" max="2" width="11.42578125" style="6"/>
    <col min="3" max="6" width="17.42578125" style="6" customWidth="1"/>
    <col min="7" max="7" width="4.140625" style="6" customWidth="1"/>
    <col min="8" max="8" width="14.85546875" bestFit="1" customWidth="1"/>
  </cols>
  <sheetData>
    <row r="4" spans="2:7">
      <c r="B4" s="91" t="s">
        <v>460</v>
      </c>
      <c r="C4" s="91"/>
      <c r="D4" s="92"/>
      <c r="E4" s="91"/>
      <c r="F4" s="92"/>
      <c r="G4" s="54"/>
    </row>
    <row r="5" spans="2:7">
      <c r="B5" s="96" t="str">
        <f>'Datos Generales'!B5</f>
        <v>Querétaro</v>
      </c>
      <c r="C5" s="97"/>
      <c r="E5" s="96" t="str">
        <f>'Datos Generales'!B7</f>
        <v>U T  de Querétaro</v>
      </c>
      <c r="F5" s="97"/>
    </row>
    <row r="6" spans="2:7" ht="6.75" customHeight="1"/>
    <row r="7" spans="2:7">
      <c r="B7" s="63" t="s">
        <v>471</v>
      </c>
      <c r="C7" s="88" t="str">
        <f>'Datos Generales'!B14</f>
        <v>´012680001182621523</v>
      </c>
      <c r="D7" s="89"/>
      <c r="E7" s="90" t="str">
        <f>'Datos Generales'!E14</f>
        <v xml:space="preserve">GRUPO FINANCIERO BBVA Mexico, SA </v>
      </c>
      <c r="F7" s="90"/>
    </row>
    <row r="8" spans="2:7" ht="6.75" customHeight="1"/>
    <row r="9" spans="2:7">
      <c r="C9" s="65" t="s">
        <v>472</v>
      </c>
      <c r="D9" s="65" t="s">
        <v>473</v>
      </c>
      <c r="E9" s="65" t="s">
        <v>474</v>
      </c>
      <c r="F9" s="65" t="s">
        <v>475</v>
      </c>
    </row>
    <row r="10" spans="2:7">
      <c r="B10" s="93" t="s">
        <v>476</v>
      </c>
      <c r="C10" s="94">
        <f>'Ene-Mar'!D5</f>
        <v>16283870</v>
      </c>
      <c r="D10" s="94">
        <f>'Abr-Jun'!D5</f>
        <v>0</v>
      </c>
      <c r="E10" s="94">
        <f>'Jul-Sep'!D5</f>
        <v>0</v>
      </c>
      <c r="F10" s="94">
        <f>'Oct-Dic'!D5</f>
        <v>0</v>
      </c>
    </row>
    <row r="11" spans="2:7">
      <c r="B11" s="93"/>
      <c r="C11" s="95"/>
      <c r="D11" s="95"/>
      <c r="E11" s="95"/>
      <c r="F11" s="95"/>
    </row>
    <row r="12" spans="2:7">
      <c r="B12" s="99" t="s">
        <v>493</v>
      </c>
      <c r="C12" s="94">
        <f>'Ene-Mar'!D48</f>
        <v>11683368.680000002</v>
      </c>
      <c r="D12" s="94">
        <f>'Abr-Jun'!D48</f>
        <v>0</v>
      </c>
      <c r="E12" s="94">
        <f>'Jul-Sep'!D48</f>
        <v>0</v>
      </c>
      <c r="F12" s="94">
        <f>'Oct-Dic'!D48</f>
        <v>0</v>
      </c>
    </row>
    <row r="13" spans="2:7">
      <c r="B13" s="99"/>
      <c r="C13" s="95"/>
      <c r="D13" s="98"/>
      <c r="E13" s="95"/>
      <c r="F13" s="95"/>
    </row>
    <row r="14" spans="2:7">
      <c r="B14" s="99" t="s">
        <v>494</v>
      </c>
      <c r="C14" s="94">
        <f>'Ene-Mar'!D49</f>
        <v>0</v>
      </c>
      <c r="D14" s="94">
        <f>'Abr-Jun'!D49</f>
        <v>0</v>
      </c>
      <c r="E14" s="94">
        <f>'Jul-Sep'!D49</f>
        <v>0</v>
      </c>
      <c r="F14" s="94">
        <f>'Oct-Dic'!D49</f>
        <v>0</v>
      </c>
    </row>
    <row r="15" spans="2:7">
      <c r="B15" s="99"/>
      <c r="C15" s="98"/>
      <c r="D15" s="98"/>
      <c r="E15" s="95"/>
      <c r="F15" s="95"/>
    </row>
    <row r="16" spans="2:7">
      <c r="B16" s="99" t="s">
        <v>495</v>
      </c>
      <c r="C16" s="94">
        <f>'Ene-Mar'!D50</f>
        <v>740906.91999999993</v>
      </c>
      <c r="D16" s="94">
        <f>'Abr-Jun'!D50</f>
        <v>0</v>
      </c>
      <c r="E16" s="94">
        <f>'Jul-Sep'!D50</f>
        <v>0</v>
      </c>
      <c r="F16" s="94">
        <f>'Oct-Dic'!D50</f>
        <v>0</v>
      </c>
    </row>
    <row r="17" spans="1:7">
      <c r="B17" s="99"/>
      <c r="C17" s="98"/>
      <c r="D17" s="98"/>
      <c r="E17" s="95"/>
      <c r="F17" s="95"/>
    </row>
    <row r="18" spans="1:7" ht="6.75" customHeight="1">
      <c r="C18" s="57"/>
      <c r="D18" s="57"/>
      <c r="E18" s="57"/>
      <c r="F18" s="57"/>
    </row>
    <row r="19" spans="1:7">
      <c r="B19" s="101" t="s">
        <v>492</v>
      </c>
      <c r="C19" s="101"/>
      <c r="D19" s="101"/>
      <c r="E19" s="101"/>
      <c r="F19" s="101"/>
    </row>
    <row r="20" spans="1:7" ht="6.75" customHeight="1">
      <c r="C20" s="57"/>
      <c r="D20" s="57"/>
      <c r="E20" s="57"/>
      <c r="F20" s="57"/>
    </row>
    <row r="21" spans="1:7" ht="19.5" customHeight="1">
      <c r="B21" s="103" t="s">
        <v>486</v>
      </c>
      <c r="C21" s="103"/>
      <c r="D21" s="103"/>
      <c r="E21" s="103"/>
      <c r="F21" s="64">
        <f>'Saldos al final del ejerc.'!D15</f>
        <v>3859594.3999999985</v>
      </c>
    </row>
    <row r="22" spans="1:7" ht="19.5" customHeight="1">
      <c r="B22" s="103" t="s">
        <v>487</v>
      </c>
      <c r="C22" s="103"/>
      <c r="D22" s="103"/>
      <c r="E22" s="103"/>
      <c r="F22" s="64">
        <f>'Saldos al final del ejerc.'!D19</f>
        <v>0</v>
      </c>
    </row>
    <row r="23" spans="1:7" ht="19.5" customHeight="1">
      <c r="B23" s="103" t="s">
        <v>489</v>
      </c>
      <c r="C23" s="103"/>
      <c r="D23" s="103"/>
      <c r="E23" s="103"/>
      <c r="F23" s="64">
        <f>'Saldos al final del ejerc.'!D22</f>
        <v>3859594.3999999985</v>
      </c>
    </row>
    <row r="24" spans="1:7" ht="19.5" customHeight="1">
      <c r="B24" s="103" t="s">
        <v>490</v>
      </c>
      <c r="C24" s="103"/>
      <c r="D24" s="103"/>
      <c r="E24" s="103"/>
      <c r="F24" s="64">
        <f>'Saldos al final del ejerc.'!D24</f>
        <v>3859594.3999999985</v>
      </c>
    </row>
    <row r="25" spans="1:7" ht="19.5" customHeight="1">
      <c r="B25" s="103" t="s">
        <v>491</v>
      </c>
      <c r="C25" s="103"/>
      <c r="D25" s="103"/>
      <c r="E25" s="103"/>
      <c r="F25" s="64">
        <f>'Saldos al final del ejerc.'!D26</f>
        <v>0</v>
      </c>
    </row>
    <row r="26" spans="1:7" ht="8.25" customHeight="1"/>
    <row r="27" spans="1:7" ht="15" customHeight="1">
      <c r="B27" s="100" t="s">
        <v>496</v>
      </c>
      <c r="C27" s="100"/>
      <c r="D27" s="100"/>
      <c r="E27" s="100"/>
      <c r="F27" s="100"/>
      <c r="G27" s="66"/>
    </row>
    <row r="28" spans="1:7">
      <c r="A28" s="66"/>
      <c r="B28" s="100"/>
      <c r="C28" s="100"/>
      <c r="D28" s="100"/>
      <c r="E28" s="100"/>
      <c r="F28" s="100"/>
      <c r="G28" s="66"/>
    </row>
    <row r="29" spans="1:7">
      <c r="A29" s="66"/>
      <c r="B29" s="100"/>
      <c r="C29" s="100"/>
      <c r="D29" s="100"/>
      <c r="E29" s="100"/>
      <c r="F29" s="100"/>
      <c r="G29" s="66"/>
    </row>
    <row r="30" spans="1:7">
      <c r="A30" s="66"/>
      <c r="B30" s="100"/>
      <c r="C30" s="100"/>
      <c r="D30" s="100"/>
      <c r="E30" s="100"/>
      <c r="F30" s="100"/>
      <c r="G30" s="66"/>
    </row>
    <row r="31" spans="1:7">
      <c r="A31" s="66"/>
      <c r="B31" s="100"/>
      <c r="C31" s="100"/>
      <c r="D31" s="100"/>
      <c r="E31" s="100"/>
      <c r="F31" s="100"/>
      <c r="G31" s="66"/>
    </row>
    <row r="32" spans="1:7">
      <c r="A32" s="66"/>
      <c r="B32" s="100"/>
      <c r="C32" s="100"/>
      <c r="D32" s="100"/>
      <c r="E32" s="100"/>
      <c r="F32" s="100"/>
      <c r="G32" s="66"/>
    </row>
    <row r="33" spans="1:7">
      <c r="A33" s="66"/>
      <c r="B33" s="100"/>
      <c r="C33" s="100"/>
      <c r="D33" s="100"/>
      <c r="E33" s="100"/>
      <c r="F33" s="100"/>
      <c r="G33" s="66"/>
    </row>
    <row r="34" spans="1:7">
      <c r="A34" s="66"/>
      <c r="B34" s="100"/>
      <c r="C34" s="100"/>
      <c r="D34" s="100"/>
      <c r="E34" s="100"/>
      <c r="F34" s="100"/>
      <c r="G34" s="66"/>
    </row>
    <row r="35" spans="1:7">
      <c r="A35" s="66"/>
      <c r="B35" s="100"/>
      <c r="C35" s="100"/>
      <c r="D35" s="100"/>
      <c r="E35" s="100"/>
      <c r="F35" s="100"/>
      <c r="G35" s="66"/>
    </row>
    <row r="36" spans="1:7">
      <c r="A36" s="66"/>
      <c r="B36" s="100"/>
      <c r="C36" s="100"/>
      <c r="D36" s="100"/>
      <c r="E36" s="100"/>
      <c r="F36" s="100"/>
      <c r="G36" s="66"/>
    </row>
    <row r="37" spans="1:7" ht="8.25" customHeight="1">
      <c r="A37" s="62"/>
      <c r="B37" s="62"/>
      <c r="C37" s="62"/>
      <c r="D37" s="62"/>
      <c r="E37" s="62"/>
      <c r="F37" s="62"/>
      <c r="G37" s="62"/>
    </row>
    <row r="38" spans="1:7">
      <c r="B38" s="104" t="s">
        <v>74</v>
      </c>
      <c r="C38" s="104"/>
      <c r="E38" s="104" t="s">
        <v>273</v>
      </c>
      <c r="F38" s="104"/>
    </row>
    <row r="42" spans="1:7">
      <c r="B42" s="105" t="str">
        <f>'Datos Generales'!C36</f>
        <v>M. en C. José Carlos Arredondo Velázquez</v>
      </c>
      <c r="C42" s="105"/>
      <c r="E42" s="105" t="str">
        <f>'Datos Generales'!C38</f>
        <v>MDCO. Apolinar Villegas Arcos</v>
      </c>
      <c r="F42" s="105"/>
    </row>
    <row r="43" spans="1:7">
      <c r="B43" s="106"/>
      <c r="C43" s="106"/>
      <c r="E43" s="106"/>
      <c r="F43" s="106"/>
    </row>
    <row r="44" spans="1:7">
      <c r="B44" s="107" t="s">
        <v>478</v>
      </c>
      <c r="C44" s="107"/>
      <c r="E44" s="108" t="s">
        <v>480</v>
      </c>
      <c r="F44" s="108"/>
    </row>
    <row r="45" spans="1:7">
      <c r="B45" s="107"/>
      <c r="C45" s="107"/>
      <c r="E45" s="108"/>
      <c r="F45" s="108"/>
    </row>
    <row r="47" spans="1:7">
      <c r="A47" s="102">
        <f ca="1">TODAY()</f>
        <v>44753</v>
      </c>
      <c r="B47" s="102"/>
      <c r="C47" s="102"/>
      <c r="D47" s="102"/>
      <c r="E47" s="102"/>
      <c r="F47" s="102"/>
      <c r="G47" s="102"/>
    </row>
  </sheetData>
  <mergeCells count="39">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C7:D7"/>
    <mergeCell ref="E7:F7"/>
    <mergeCell ref="B4:F4"/>
    <mergeCell ref="B10:B11"/>
    <mergeCell ref="C10:C11"/>
    <mergeCell ref="D10:D11"/>
    <mergeCell ref="E10:E11"/>
    <mergeCell ref="F10:F11"/>
    <mergeCell ref="E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B1"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 Generales</vt:lpstr>
      <vt:lpstr>Ene-Mar</vt:lpstr>
      <vt:lpstr>Abr-Jun</vt:lpstr>
      <vt:lpstr>Jul-Sep</vt:lpstr>
      <vt:lpstr>Oct-Dic</vt:lpstr>
      <vt:lpstr>Saldos al final del ejerc.</vt:lpstr>
      <vt:lpstr>IMPRIMIR</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Erika Flores Flores</cp:lastModifiedBy>
  <cp:lastPrinted>2022-03-31T22:09:21Z</cp:lastPrinted>
  <dcterms:created xsi:type="dcterms:W3CDTF">2021-12-13T17:11:33Z</dcterms:created>
  <dcterms:modified xsi:type="dcterms:W3CDTF">2022-07-11T16:39:17Z</dcterms:modified>
</cp:coreProperties>
</file>