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ONTABILIDAD\2022\ART 36\SEGUNDO TRIMESTRE\ARVIZU\"/>
    </mc:Choice>
  </mc:AlternateContent>
  <bookViews>
    <workbookView xWindow="0" yWindow="0" windowWidth="20490" windowHeight="7650" firstSheet="8" activeTab="10"/>
  </bookViews>
  <sheets>
    <sheet name="Edo Sit Financiera" sheetId="1" r:id="rId1"/>
    <sheet name="Edo Actividades" sheetId="2" r:id="rId2"/>
    <sheet name="Edo. Actividades Junio 22" sheetId="3" r:id="rId3"/>
    <sheet name="Ejercicio del Gasto K10" sheetId="7" r:id="rId4"/>
    <sheet name="Ejercicio del Gasto S192" sheetId="9" r:id="rId5"/>
    <sheet name="Ejercicio del Gasto U006" sheetId="8" r:id="rId6"/>
    <sheet name="Destino del Gasto S192" sheetId="10" r:id="rId7"/>
    <sheet name="Edo Camb Sit Financiera" sheetId="4" r:id="rId8"/>
    <sheet name="Edo Analitico Activo" sheetId="5" r:id="rId9"/>
    <sheet name="Edo Analitico Pasivo" sheetId="6" r:id="rId10"/>
    <sheet name="Edo Objeto del Gasto" sheetId="11" r:id="rId11"/>
  </sheets>
  <externalReferences>
    <externalReference r:id="rId12"/>
    <externalReference r:id="rId13"/>
  </externalReferences>
  <definedNames>
    <definedName name="_xlnm.Print_Area" localSheetId="6">'Destino del Gasto S192'!$A$2:$Q$42</definedName>
    <definedName name="_xlnm.Print_Area" localSheetId="1">'Edo Actividades'!$A$1:$C$69</definedName>
    <definedName name="_xlnm.Print_Area" localSheetId="8">'Edo Analitico Activo'!$A$1:$F$32</definedName>
    <definedName name="_xlnm.Print_Area" localSheetId="9">'Edo Analitico Pasivo'!$A$1:$E$38</definedName>
    <definedName name="_xlnm.Print_Area" localSheetId="7">'Edo Camb Sit Financiera'!$A$1:$C$62</definedName>
    <definedName name="_xlnm.Print_Area" localSheetId="0">'Edo Sit Financiera'!$A$1:$F$49</definedName>
    <definedName name="_xlnm.Print_Area" localSheetId="2">'Edo. Actividades Junio 22'!$A$1:$I$32</definedName>
    <definedName name="_xlnm.Print_Area" localSheetId="3">'Ejercicio del Gasto K10'!$A$2:$L$51</definedName>
    <definedName name="_xlnm.Print_Area" localSheetId="4">'Ejercicio del Gasto S192'!$A$2:$L$49</definedName>
    <definedName name="Print_Area" localSheetId="6">'Destino del Gasto S192'!$B$6:$T$34</definedName>
    <definedName name="Print_Area" localSheetId="3">'Ejercicio del Gasto K10'!$B$6:$O$52</definedName>
    <definedName name="Print_Area" localSheetId="4">'Ejercicio del Gasto S192'!$B$6:$O$51</definedName>
    <definedName name="Print_Titles" localSheetId="6">'Destino del Gasto S192'!$5:$27</definedName>
    <definedName name="Print_Titles" localSheetId="3">'Ejercicio del Gasto K10'!$5:$23</definedName>
    <definedName name="Print_Titles" localSheetId="4">'Ejercicio del Gasto S192'!$5:$22</definedName>
    <definedName name="_xlnm.Print_Titles" localSheetId="6">'Destino del Gasto S192'!$2:$15</definedName>
    <definedName name="_xlnm.Print_Titles" localSheetId="1">'Edo Actividades'!$1:$5</definedName>
    <definedName name="_xlnm.Print_Titles" localSheetId="3">'Ejercicio del Gasto K10'!$2:$13</definedName>
    <definedName name="_xlnm.Print_Titles" localSheetId="4">'Ejercicio del Gasto S192'!$2:$13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10" l="1"/>
  <c r="L28" i="10"/>
  <c r="K28" i="10"/>
  <c r="J28" i="10"/>
  <c r="I28" i="10"/>
  <c r="H28" i="10"/>
  <c r="I43" i="9" l="1"/>
  <c r="G43" i="9"/>
  <c r="K46" i="9" s="1"/>
  <c r="E43" i="9"/>
  <c r="K27" i="9"/>
  <c r="J27" i="9"/>
  <c r="I27" i="9"/>
  <c r="H27" i="9"/>
  <c r="G27" i="9"/>
  <c r="F27" i="9"/>
  <c r="K25" i="9"/>
  <c r="J25" i="9"/>
  <c r="I25" i="9"/>
  <c r="H25" i="9"/>
  <c r="G25" i="9"/>
  <c r="F25" i="9"/>
  <c r="G18" i="9"/>
  <c r="F18" i="9"/>
  <c r="F43" i="9" s="1"/>
  <c r="K15" i="9"/>
  <c r="J15" i="9"/>
  <c r="I15" i="9"/>
  <c r="H15" i="9"/>
  <c r="K14" i="9"/>
  <c r="K43" i="9" s="1"/>
  <c r="J14" i="9"/>
  <c r="J43" i="9" s="1"/>
  <c r="I14" i="9"/>
  <c r="H14" i="9"/>
  <c r="H43" i="9" s="1"/>
  <c r="J50" i="8" l="1"/>
  <c r="I50" i="8"/>
  <c r="H50" i="8"/>
  <c r="G50" i="8"/>
  <c r="D50" i="8"/>
  <c r="F45" i="8"/>
  <c r="F50" i="8" s="1"/>
  <c r="J53" i="8" s="1"/>
  <c r="E45" i="8"/>
  <c r="E37" i="8"/>
  <c r="E50" i="8" s="1"/>
  <c r="E51" i="8" s="1"/>
  <c r="E13" i="8"/>
  <c r="G44" i="7" l="1"/>
  <c r="K47" i="7" s="1"/>
  <c r="E44" i="7"/>
  <c r="K34" i="7"/>
  <c r="J34" i="7"/>
  <c r="I34" i="7"/>
  <c r="I44" i="7" s="1"/>
  <c r="H34" i="7"/>
  <c r="G34" i="7"/>
  <c r="F34" i="7"/>
  <c r="G32" i="7"/>
  <c r="F32" i="7"/>
  <c r="K26" i="7"/>
  <c r="J26" i="7"/>
  <c r="I26" i="7"/>
  <c r="H26" i="7"/>
  <c r="G26" i="7"/>
  <c r="F26" i="7"/>
  <c r="K23" i="7"/>
  <c r="J23" i="7"/>
  <c r="I23" i="7"/>
  <c r="H23" i="7"/>
  <c r="G23" i="7"/>
  <c r="F23" i="7"/>
  <c r="K20" i="7"/>
  <c r="K44" i="7" s="1"/>
  <c r="J20" i="7"/>
  <c r="J44" i="7" s="1"/>
  <c r="I20" i="7"/>
  <c r="H20" i="7"/>
  <c r="H44" i="7" s="1"/>
  <c r="G20" i="7"/>
  <c r="F20" i="7"/>
  <c r="F44" i="7" s="1"/>
  <c r="E33" i="6" l="1"/>
  <c r="D33" i="6"/>
  <c r="B4" i="6"/>
  <c r="E27" i="5"/>
  <c r="F27" i="5" s="1"/>
  <c r="F26" i="5"/>
  <c r="E26" i="5"/>
  <c r="E25" i="5"/>
  <c r="F25" i="5" s="1"/>
  <c r="E24" i="5"/>
  <c r="F24" i="5" s="1"/>
  <c r="F23" i="5"/>
  <c r="E23" i="5"/>
  <c r="E22" i="5"/>
  <c r="F22" i="5" s="1"/>
  <c r="E21" i="5"/>
  <c r="F21" i="5" s="1"/>
  <c r="F20" i="5"/>
  <c r="E20" i="5"/>
  <c r="E19" i="5"/>
  <c r="F19" i="5" s="1"/>
  <c r="E18" i="5"/>
  <c r="D18" i="5"/>
  <c r="C18" i="5"/>
  <c r="B18" i="5"/>
  <c r="E17" i="5"/>
  <c r="F17" i="5" s="1"/>
  <c r="E16" i="5"/>
  <c r="F16" i="5" s="1"/>
  <c r="E15" i="5"/>
  <c r="F15" i="5" s="1"/>
  <c r="E14" i="5"/>
  <c r="F14" i="5" s="1"/>
  <c r="E13" i="5"/>
  <c r="F13" i="5" s="1"/>
  <c r="E12" i="5"/>
  <c r="F12" i="5" s="1"/>
  <c r="E11" i="5"/>
  <c r="F11" i="5" s="1"/>
  <c r="E10" i="5"/>
  <c r="E9" i="5" s="1"/>
  <c r="D10" i="5"/>
  <c r="C10" i="5"/>
  <c r="C9" i="5" s="1"/>
  <c r="B10" i="5"/>
  <c r="B9" i="5" s="1"/>
  <c r="D9" i="5"/>
  <c r="B4" i="5"/>
  <c r="C56" i="4"/>
  <c r="B56" i="4"/>
  <c r="C50" i="4"/>
  <c r="B50" i="4"/>
  <c r="B45" i="4" s="1"/>
  <c r="C46" i="4"/>
  <c r="C45" i="4" s="1"/>
  <c r="B46" i="4"/>
  <c r="C37" i="4"/>
  <c r="B37" i="4"/>
  <c r="B27" i="4" s="1"/>
  <c r="C28" i="4"/>
  <c r="C27" i="4" s="1"/>
  <c r="B28" i="4"/>
  <c r="C17" i="4"/>
  <c r="B17" i="4"/>
  <c r="B8" i="4" s="1"/>
  <c r="C9" i="4"/>
  <c r="C8" i="4" s="1"/>
  <c r="B9" i="4"/>
  <c r="G15" i="3"/>
  <c r="G8" i="3"/>
  <c r="G12" i="3" s="1"/>
  <c r="G23" i="3" s="1"/>
  <c r="F18" i="5" l="1"/>
  <c r="F10" i="5"/>
  <c r="F9" i="5" s="1"/>
  <c r="C53" i="2"/>
  <c r="B53" i="2"/>
  <c r="C33" i="2"/>
  <c r="B33" i="2"/>
  <c r="C29" i="2"/>
  <c r="C62" i="2" s="1"/>
  <c r="B29" i="2"/>
  <c r="B62" i="2" s="1"/>
  <c r="B20" i="2"/>
  <c r="C17" i="2"/>
  <c r="C26" i="2" s="1"/>
  <c r="B17" i="2"/>
  <c r="C9" i="2"/>
  <c r="B9" i="2"/>
  <c r="B26" i="2" s="1"/>
  <c r="B64" i="2" s="1"/>
  <c r="F40" i="1"/>
  <c r="F43" i="1" s="1"/>
  <c r="F45" i="1" s="1"/>
  <c r="E40" i="1"/>
  <c r="E43" i="1" s="1"/>
  <c r="F34" i="1"/>
  <c r="E34" i="1"/>
  <c r="F30" i="1"/>
  <c r="E30" i="1"/>
  <c r="C28" i="1"/>
  <c r="B28" i="1"/>
  <c r="F27" i="1"/>
  <c r="F18" i="1"/>
  <c r="E18" i="1"/>
  <c r="E27" i="1" s="1"/>
  <c r="C17" i="1"/>
  <c r="C29" i="1" s="1"/>
  <c r="B17" i="1"/>
  <c r="B29" i="1" s="1"/>
  <c r="C64" i="2" l="1"/>
  <c r="E45" i="1"/>
  <c r="E56" i="1" s="1"/>
  <c r="F56" i="1"/>
  <c r="H45" i="1"/>
</calcChain>
</file>

<file path=xl/sharedStrings.xml><?xml version="1.0" encoding="utf-8"?>
<sst xmlns="http://schemas.openxmlformats.org/spreadsheetml/2006/main" count="639" uniqueCount="323">
  <si>
    <t>UNIVERSIDAD TECNOLOGICA DE QUERETARO</t>
  </si>
  <si>
    <t>Ejercicio 2022</t>
  </si>
  <si>
    <t>ESTADO DE SITUACIÓN FINANCIERA</t>
  </si>
  <si>
    <t>Al  30 de Junio  2022 y 2021</t>
  </si>
  <si>
    <t xml:space="preserve">(Pesos) </t>
  </si>
  <si>
    <t>Concepto</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</si>
  <si>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</si>
  <si>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</si>
  <si>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</si>
  <si>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</si>
  <si>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</si>
  <si>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</si>
  <si>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</si>
  <si>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</si>
  <si>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</si>
  <si>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</si>
  <si>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</si>
  <si>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</si>
  <si>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</si>
  <si>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</si>
  <si>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</si>
  <si>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</si>
  <si>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</si>
  <si>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</si>
  <si>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Total de Activos Circulantes</t>
  </si>
  <si>
    <t>Otros Pasivos a Corto Plazo</t>
  </si>
  <si>
    <t>Activo No Circulante</t>
  </si>
  <si>
    <t>Total de Pasivos Circulantes</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</si>
  <si>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</si>
  <si>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</si>
  <si>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</si>
  <si>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</si>
  <si>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</si>
  <si>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</si>
  <si>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</si>
  <si>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</si>
  <si>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</si>
  <si>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</si>
  <si>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</si>
  <si>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en Administración a Largo Plazo</t>
  </si>
  <si>
    <t>Activos Diferidos</t>
  </si>
  <si>
    <t>Provisiones a Largo Plazo</t>
  </si>
  <si>
    <t>Estimación por Pérdida o Deterioro de Activos no Circulantes</t>
  </si>
  <si>
    <t>Total de Pasivos No Circulantes</t>
  </si>
  <si>
    <t>Otros Activos no Circulantes</t>
  </si>
  <si>
    <t>Total del Pasivo</t>
  </si>
  <si>
    <t>Total de Activos No Circulantes</t>
  </si>
  <si>
    <t>Total del Activo</t>
  </si>
  <si>
    <t>HACIENDA PÚBLICA/PATRIMONIO</t>
  </si>
  <si>
    <t>Hacienda Pública/Patrimonio Contribuido</t>
  </si>
  <si>
    <t>Aportaciones</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</si>
  <si>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</si>
  <si>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</si>
  <si>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</si>
  <si>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</si>
  <si>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</si>
  <si>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</si>
  <si>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</si>
  <si>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</si>
  <si>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</si>
  <si>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</si>
  <si>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</si>
  <si>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</si>
  <si>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</si>
  <si>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M. EN C. JOSE CARLOS ARREDONDO VELÁZQUEZ</t>
  </si>
  <si>
    <t>C.P. JOSE LUIS ELIZONDO MARTINEZ</t>
  </si>
  <si>
    <t>Bajo protesta de decir verdad declaramos que los Estados Financieros y sus Notas son razonablemente correctos y responsabilidad del emisor</t>
  </si>
  <si>
    <t>RECTOR U.T.E.Q.</t>
  </si>
  <si>
    <t>JEFE DEL DEPARTAMENTO DE CONTABILIDAD</t>
  </si>
  <si>
    <t>ESTADO DE ACTIVIDADES</t>
  </si>
  <si>
    <t>Del 01 de enero al 30 de junio de 2022 y 2021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</si>
  <si>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</si>
  <si>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</si>
  <si>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</si>
  <si>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</si>
  <si>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</si>
  <si>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</si>
  <si>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</si>
  <si>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</si>
  <si>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</si>
  <si>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</si>
  <si>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</si>
  <si>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</si>
  <si>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</si>
  <si>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</si>
  <si>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</si>
  <si>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</si>
  <si>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</si>
  <si>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</si>
  <si>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</si>
  <si>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</si>
  <si>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</si>
  <si>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</si>
  <si>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</si>
  <si>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</si>
  <si>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</si>
  <si>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</si>
  <si>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</si>
  <si>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</si>
  <si>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</si>
  <si>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</si>
  <si>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</si>
  <si>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</si>
  <si>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</si>
  <si>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</si>
  <si>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</si>
  <si>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</si>
  <si>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</si>
  <si>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</si>
  <si>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</si>
  <si>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</si>
  <si>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</si>
  <si>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</si>
  <si>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</si>
  <si>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</si>
  <si>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</si>
  <si>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</si>
  <si>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</si>
  <si>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</si>
  <si>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</si>
  <si>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</si>
  <si>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Inversión Pública</t>
  </si>
  <si>
    <t>Inversión Pública no Capitalizable</t>
  </si>
  <si>
    <t>Total de Gastos y Otras Pérdidas</t>
  </si>
  <si>
    <t xml:space="preserve">Resultados del Ejercicio (Ahorro/Desahorro) </t>
  </si>
  <si>
    <t>EJERCICIO 2022</t>
  </si>
  <si>
    <t xml:space="preserve">ESTADO DE ACTIVIDADES DE RECURSOS PUBLICOS FEDERALES  </t>
  </si>
  <si>
    <t>AL 30 DE JUNIO DE 2022</t>
  </si>
  <si>
    <t>(Pesos)</t>
  </si>
  <si>
    <t>TRANSFERENCIAS FEDERALES</t>
  </si>
  <si>
    <t>TOTAL DE INGRESOS</t>
  </si>
  <si>
    <t>GASTOS Y OTRAS PERDIDAS</t>
  </si>
  <si>
    <t>GASTOS DE FUNCIONAMIENTO</t>
  </si>
  <si>
    <t>SERVICIOS PERSONALES</t>
  </si>
  <si>
    <t>MATERIALES Y SUMINISTROS</t>
  </si>
  <si>
    <t>SERVICIOS GENERALES</t>
  </si>
  <si>
    <t>AHORRO/DESAHORRO NETO DEL EJERCICIO</t>
  </si>
  <si>
    <t>MCDO. APOLONAR VILLEGAS ARCOS</t>
  </si>
  <si>
    <t>SECRETARIO DE ADMON. Y FINANZAS</t>
  </si>
  <si>
    <t>ESTADO DE CAMBIOS EN LA SITUACIÓN FINANCIERA</t>
  </si>
  <si>
    <t>Del 30 de Junio de 2021 al 30 de Junio de 2022</t>
  </si>
  <si>
    <t>ORIGEN2022</t>
  </si>
  <si>
    <t>APLICACIÓN2021</t>
  </si>
  <si>
    <t>AA</t>
  </si>
  <si>
    <t>ESTADO ANALÍTICO DEL ACTIVO</t>
  </si>
  <si>
    <r>
      <t>(Pesos)</t>
    </r>
    <r>
      <rPr>
        <sz val="8"/>
        <color rgb="FF000000"/>
        <rFont val="Times New Roman"/>
        <family val="1"/>
      </rPr>
      <t xml:space="preserve"> </t>
    </r>
  </si>
  <si>
    <t xml:space="preserve">Saldo Inicial </t>
  </si>
  <si>
    <t>Cargos del Periodo</t>
  </si>
  <si>
    <t xml:space="preserve">Abonos del Periodo </t>
  </si>
  <si>
    <t xml:space="preserve">Saldo Final </t>
  </si>
  <si>
    <t>Variación del Periodo (4 - 1)</t>
  </si>
  <si>
    <t>4 (1+2-3)</t>
  </si>
  <si>
    <t>ESTADO ANALÍTICO DE LA DEUDA Y OTROS PASIVOS</t>
  </si>
  <si>
    <t>Denominación de las Deudas</t>
  </si>
  <si>
    <t>Moneda de Contratación</t>
  </si>
  <si>
    <t>Institución o País Acreedor</t>
  </si>
  <si>
    <t>Saldo Inicial del Periodo</t>
  </si>
  <si>
    <t>Saldo Final del Periodo</t>
  </si>
  <si>
    <t>DEUDA PÚBLICA</t>
  </si>
  <si>
    <t>Corto Plazo</t>
  </si>
  <si>
    <t>Deuda Interna</t>
  </si>
  <si>
    <t>Instituciones de Crédito</t>
  </si>
  <si>
    <t>Títulos y Valores</t>
  </si>
  <si>
    <t>Arrendamientos Financieros</t>
  </si>
  <si>
    <t>Deuda Externa</t>
  </si>
  <si>
    <t>Organismos Financieros Internacionales</t>
  </si>
  <si>
    <t>Deuda Bilateral</t>
  </si>
  <si>
    <t xml:space="preserve">SubTotal  Corto Plazo </t>
  </si>
  <si>
    <t>Largo Plazo</t>
  </si>
  <si>
    <t xml:space="preserve">SubTotal  Largo Plazo </t>
  </si>
  <si>
    <t>Otros Pasivos</t>
  </si>
  <si>
    <t>Total Deuda y Otros Pasivos</t>
  </si>
  <si>
    <t>Anexo B. Ejercicio del Gasto (SRFT)</t>
  </si>
  <si>
    <t>Nota: Antes de llenar la forma, lea las instrucciones de llenado al reverso.</t>
  </si>
  <si>
    <t>Datos Generales</t>
  </si>
  <si>
    <t>Datos del Recurso</t>
  </si>
  <si>
    <t>Datos del Programa Presupuestario (PP)</t>
  </si>
  <si>
    <t xml:space="preserve">  Datos del Responsable de la Captura</t>
  </si>
  <si>
    <t>Trimestre a Reportar:</t>
  </si>
  <si>
    <t>2do. Trimestre 2022</t>
  </si>
  <si>
    <t>Ciclo del Recurso</t>
  </si>
  <si>
    <t>Clave del Ramo</t>
  </si>
  <si>
    <t>Nombre</t>
  </si>
  <si>
    <t>C.P. MARIA DE LOURDES GOMEZ RIVERA</t>
  </si>
  <si>
    <t>Municipio / Entidad Ejecutora:</t>
  </si>
  <si>
    <t>UNIVERSIDAD TECNOLÓGICA DE QUERÉTARO</t>
  </si>
  <si>
    <t>Tipo de Recurso</t>
  </si>
  <si>
    <t>FEDERALES (APORTACIONES, SUBSIDIOS Y CONVENIOS)</t>
  </si>
  <si>
    <t>Clave del Programa</t>
  </si>
  <si>
    <t>K10</t>
  </si>
  <si>
    <t>Correo Electrónico Institucional:</t>
  </si>
  <si>
    <t>lourdes.gomez@uteq.edu.mx</t>
  </si>
  <si>
    <t>Fecha:</t>
  </si>
  <si>
    <t>Nombre del Programa</t>
  </si>
  <si>
    <t>Programa Absorción en Dióxido de Titanio</t>
  </si>
  <si>
    <t>Teléfono Institucional:</t>
  </si>
  <si>
    <t>(442) 2096100 ext. 1460</t>
  </si>
  <si>
    <t>Datos Ejercicio del Gasto</t>
  </si>
  <si>
    <t>Núm.</t>
  </si>
  <si>
    <t>Tipo de Gasto</t>
  </si>
  <si>
    <t>Partida Genérica</t>
  </si>
  <si>
    <t>Aprobado</t>
  </si>
  <si>
    <t>Modificado</t>
  </si>
  <si>
    <t>Recaudado (Ministrado)</t>
  </si>
  <si>
    <t>Comprometido</t>
  </si>
  <si>
    <t>Devengado</t>
  </si>
  <si>
    <t>Ejercido</t>
  </si>
  <si>
    <t>Pagado</t>
  </si>
  <si>
    <t>1. Gasto Corriente</t>
  </si>
  <si>
    <t>2. Gasto de Inversión</t>
  </si>
  <si>
    <t>TOTAL  DEL PP</t>
  </si>
  <si>
    <t>Rendimientos Financieros</t>
  </si>
  <si>
    <t>Reintegros</t>
  </si>
  <si>
    <t>Saldo del PP</t>
  </si>
  <si>
    <t>La información descrita en el presente Anexo "B"  que integra de la página 1  a la 2,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</si>
  <si>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r>
      <rPr>
        <b/>
        <sz val="16"/>
        <rFont val="Arial"/>
        <family val="2"/>
      </rPr>
      <t xml:space="preserve">Notas: 
</t>
    </r>
    <r>
      <rPr>
        <sz val="16"/>
        <rFont val="Arial"/>
        <family val="2"/>
      </rPr>
      <t>1.- Incluir los nombres, firmas y puestos de aquellas personas que reciban, administren, ejerzan o vigilen los Recursos Federales. Al menos de los Titulares del Municipio o Dependencia, las áreas Financieras y los responsables de capturar o suministrar la información.</t>
    </r>
    <r>
      <rPr>
        <b/>
        <sz val="16"/>
        <rFont val="Arial"/>
        <family val="2"/>
      </rPr>
      <t xml:space="preserve">
</t>
    </r>
    <r>
      <rPr>
        <sz val="16"/>
        <rFont val="Arial"/>
        <family val="2"/>
      </rPr>
      <t xml:space="preserve">
2.-El proceso de revisión de información del Anexo B, esta sujeta a las indicaciones de la Secretaría de Hacienda y Crédito Público SHCP  y a los tiempos disponibles del Departamento responsable de la revisión.
3.-La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</si>
  <si>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UNIVERSIDAD TECNOLOGICA DE QUERÉTARO</t>
  </si>
  <si>
    <t>U006</t>
  </si>
  <si>
    <t>Subsidios federales para organismos descentralizados</t>
  </si>
  <si>
    <t>La información descrita en el presente Anexo "B"  que integra de la página 1  a la 1,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</si>
  <si>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t>S192</t>
  </si>
  <si>
    <t>Producción de Biopolímeros</t>
  </si>
  <si>
    <t>Anexo C. Destino del Gasto (SRFT)</t>
  </si>
  <si>
    <t>C.P. MA. DE LOURDES GOMEZ RUVERA</t>
  </si>
  <si>
    <t>Federales (Aportaciones, Subsidios y Convenios)</t>
  </si>
  <si>
    <t>Datos Destino del Gasto</t>
  </si>
  <si>
    <t>Folios</t>
  </si>
  <si>
    <t>Nombre del Proyecto</t>
  </si>
  <si>
    <t>Tipo de Proyecto</t>
  </si>
  <si>
    <t>Estatus del Proyecto</t>
  </si>
  <si>
    <t>Fotografías</t>
  </si>
  <si>
    <t xml:space="preserve"> SRFT</t>
  </si>
  <si>
    <t>MIDS</t>
  </si>
  <si>
    <t>Etapas</t>
  </si>
  <si>
    <t>1ra.</t>
  </si>
  <si>
    <t>2da.</t>
  </si>
  <si>
    <t>3era.</t>
  </si>
  <si>
    <t>QUE190401685030</t>
  </si>
  <si>
    <t>Otros Proyectos de Inversión</t>
  </si>
  <si>
    <t>En Ejecuciòn</t>
  </si>
  <si>
    <t xml:space="preserve">TOTAL </t>
  </si>
  <si>
    <t>La información descrita en el presente Anexo "C"  que integra de la página _____  a la _____,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</si>
  <si>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r>
      <rPr>
        <b/>
        <sz val="17"/>
        <rFont val="Arial"/>
        <family val="2"/>
      </rPr>
      <t xml:space="preserve">Notas: 
</t>
    </r>
    <r>
      <rPr>
        <sz val="17"/>
        <rFont val="Arial"/>
        <family val="2"/>
      </rPr>
      <t xml:space="preserve">1.- Incluir los nombres, firmas y puestos de aquellas personas que reciban, administren, ejerzan o vigilen los Recursos Federales. Al menos de los Titulares del Municipio o Dependencia, las áreas Financieras y los responsables de capturar o suministrar la información.
2.-El proceso de revisión de información del Anexo C, esta sujeta a las indicaciones de la Secretaría de Hacienda y Crédito Público SHCP  y a los tiempos disponibles del Departamento responsable de la revisión.
3.-La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</si>
  <si>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ESTADO ANALÍTICO DEL EJERCICIO DEL PRESUPUESTO DE EGRESOS</t>
  </si>
  <si>
    <t>CLASIFICACIÓN POR OBJETO DEL GASTO (CAPÍTULO Y CONCEPTO)</t>
  </si>
  <si>
    <t xml:space="preserve">Del 01 de enero al 30 de junio de 2022 </t>
  </si>
  <si>
    <t>Egresos</t>
  </si>
  <si>
    <t>Subejercicio</t>
  </si>
  <si>
    <t>Ampliaciones  / (Reducciones)</t>
  </si>
  <si>
    <t>3 = (1 + 2)</t>
  </si>
  <si>
    <t>6 = (3 - 4)</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</si>
  <si>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</si>
  <si>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</si>
  <si>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</si>
  <si>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</si>
  <si>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</si>
  <si>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</si>
  <si>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</si>
  <si>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</si>
  <si>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</si>
  <si>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</si>
  <si>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</si>
  <si>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FARMACEÚTICOS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</si>
  <si>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</si>
  <si>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</si>
  <si>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</si>
  <si>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</si>
  <si>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</si>
  <si>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</si>
  <si>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</si>
  <si>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</si>
  <si>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</si>
  <si>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</si>
  <si>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</si>
  <si>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</si>
  <si>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</si>
  <si>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</si>
  <si>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</si>
  <si>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</si>
  <si>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</si>
  <si>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</si>
  <si>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</si>
  <si>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</si>
  <si>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</si>
  <si>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</si>
  <si>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</si>
  <si>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</si>
  <si>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</si>
  <si>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</si>
  <si>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</si>
  <si>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</si>
  <si>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</si>
  <si>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</si>
  <si>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</si>
  <si>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</si>
  <si>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</si>
  <si>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</si>
  <si>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</si>
  <si>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</si>
  <si>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</si>
  <si>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</si>
  <si>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</si>
  <si>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</si>
  <si>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</si>
  <si>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</si>
  <si>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</si>
  <si>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</si>
  <si>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</si>
  <si>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</si>
  <si>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</si>
  <si>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</si>
  <si>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</si>
  <si>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AMORTIZACIÓN DE LA DEUDA PÚBLICA</t>
  </si>
  <si>
    <t>  INTERESES DE LA DEUDA PÚBLICA</t>
  </si>
  <si>
    <t>COMISIONES DE LA DEUDA PÚBLICA</t>
  </si>
  <si>
    <t>  GASTOS DE LA DEUDA PÚBLICA</t>
  </si>
  <si>
    <t>COSTO POR COBERTURAS</t>
  </si>
  <si>
    <t>APOYOS FINANCIEROS</t>
  </si>
  <si>
    <t>ADEUDOS DE EJERCICIOS FISCALES ANTERIORES (ADEFAS)</t>
  </si>
  <si>
    <t>Total del Gasto</t>
  </si>
  <si>
    <t>MDCO. APOLINAR VILLEGAS ARCOS</t>
  </si>
  <si>
    <t>Bajo protesta de decir verdad declaramos que los Estados Financieros y sus notas, son razonablemente correctos y son responsabilidad del emisor.</t>
  </si>
  <si>
    <t>SECRETARIO DE ADMON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</si>
</sst>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Red]\-&quot;$&quot;#,##0.00"/>
    <numFmt numFmtId="44" formatCode="_-&quot;$&quot;* #,##0.00_-;\-&quot;$&quot;* #,##0.00_-;_-&quot;$&quot;* &quot;-&quot;??_-;_-@_-"/>
    <numFmt numFmtId="43" formatCode="_-* #,##0.00_-;\-* #,##0.00_-;_-* &quot;-&quot;??_-;_-@_-"/>
    <numFmt numFmtId="164" formatCode="_-* #,##0_-;\-* #,##0_-;_-* &quot;-&quot;??_-;_-@_-"/>
    <numFmt numFmtId="165" formatCode="#,##0.0"/>
    <numFmt numFmtId="166" formatCode="_(&quot;$&quot;* #,##0.00_);_(&quot;$&quot;* \(#,##0.00\);_(&quot;$&quot;* &quot;-&quot;??_);_(@_)"/>
    <numFmt numFmtId="167" formatCode="#,##0.000000000"/>
  </numFmts>
  <fonts count="6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2"/>
      <name val="Arial"/>
      <family val="2"/>
    </font>
    <font>
      <b/>
      <sz val="12"/>
      <color rgb="FF00CC00"/>
      <name val="Arial"/>
      <family val="2"/>
    </font>
    <font>
      <b/>
      <sz val="8"/>
      <name val="Arial"/>
      <family val="2"/>
    </font>
    <font>
      <sz val="5"/>
      <name val="Times New Roman"/>
      <family val="1"/>
    </font>
    <font>
      <b/>
      <sz val="10"/>
      <name val="Arial"/>
      <family val="2"/>
    </font>
    <font>
      <b/>
      <sz val="10"/>
      <color rgb="FF6600FF"/>
      <name val="Arial"/>
      <family val="2"/>
    </font>
    <font>
      <b/>
      <sz val="10"/>
      <color rgb="FF0000FF"/>
      <name val="Arial"/>
      <family val="2"/>
    </font>
    <font>
      <sz val="8"/>
      <name val="Arial"/>
      <family val="2"/>
    </font>
    <font>
      <b/>
      <sz val="8"/>
      <color rgb="FF0000FF"/>
      <name val="Arial"/>
      <family val="2"/>
    </font>
    <font>
      <b/>
      <sz val="11"/>
      <color rgb="FF6600FF"/>
      <name val="Arial"/>
      <family val="2"/>
    </font>
    <font>
      <b/>
      <sz val="11"/>
      <color rgb="FF0000FF"/>
      <name val="Arial"/>
      <family val="2"/>
    </font>
    <font>
      <b/>
      <sz val="9"/>
      <color rgb="FF0000FF"/>
      <name val="Arial"/>
      <family val="2"/>
    </font>
    <font>
      <sz val="8"/>
      <name val="Calibri"/>
      <family val="2"/>
      <scheme val="minor"/>
    </font>
    <font>
      <sz val="8"/>
      <color theme="4" tint="0.39997558519241921"/>
      <name val="Calibri"/>
      <family val="2"/>
      <scheme val="minor"/>
    </font>
    <font>
      <b/>
      <sz val="11"/>
      <name val="Arial"/>
      <family val="2"/>
    </font>
    <font>
      <b/>
      <sz val="9"/>
      <name val="Arial"/>
      <family val="2"/>
    </font>
    <font>
      <b/>
      <sz val="12"/>
      <color rgb="FF6600FF"/>
      <name val="Arial"/>
      <family val="2"/>
    </font>
    <font>
      <b/>
      <sz val="12"/>
      <color rgb="FF0000FF"/>
      <name val="Arial"/>
      <family val="2"/>
    </font>
    <font>
      <sz val="12"/>
      <name val="Arial"/>
      <family val="2"/>
    </font>
    <font>
      <sz val="10"/>
      <color theme="1"/>
      <name val="Calibri"/>
      <family val="2"/>
      <scheme val="minor"/>
    </font>
    <font>
      <b/>
      <sz val="12"/>
      <color rgb="FF000000"/>
      <name val="Arial"/>
      <family val="2"/>
    </font>
    <font>
      <b/>
      <sz val="8"/>
      <color rgb="FF000000"/>
      <name val="Arial"/>
      <family val="2"/>
    </font>
    <font>
      <sz val="5"/>
      <color rgb="FF000000"/>
      <name val="Times New Roman"/>
      <family val="1"/>
    </font>
    <font>
      <b/>
      <sz val="8"/>
      <color rgb="FF6600FF"/>
      <name val="Arial"/>
      <family val="2"/>
    </font>
    <font>
      <b/>
      <u/>
      <sz val="8"/>
      <color rgb="FF000000"/>
      <name val="Arial"/>
      <family val="2"/>
    </font>
    <font>
      <b/>
      <u/>
      <sz val="9"/>
      <color rgb="FF000000"/>
      <name val="Arial"/>
      <family val="2"/>
    </font>
    <font>
      <b/>
      <u/>
      <sz val="9"/>
      <color rgb="FF0000FF"/>
      <name val="Arial"/>
      <family val="2"/>
    </font>
    <font>
      <sz val="8"/>
      <color rgb="FF000000"/>
      <name val="Arial"/>
      <family val="2"/>
    </font>
    <font>
      <b/>
      <u/>
      <sz val="9"/>
      <color rgb="FF6600FF"/>
      <name val="Arial"/>
      <family val="2"/>
    </font>
    <font>
      <sz val="8"/>
      <color rgb="FFFFFFFF"/>
      <name val="Arial"/>
      <family val="2"/>
    </font>
    <font>
      <b/>
      <u/>
      <sz val="10"/>
      <color rgb="FF6600FF"/>
      <name val="Arial"/>
      <family val="2"/>
    </font>
    <font>
      <sz val="12"/>
      <color rgb="FF000000"/>
      <name val="Arial"/>
      <family val="2"/>
    </font>
    <font>
      <b/>
      <sz val="8"/>
      <color theme="1"/>
      <name val="Calibri"/>
      <family val="2"/>
      <scheme val="minor"/>
    </font>
    <font>
      <sz val="8"/>
      <color rgb="FF000000"/>
      <name val="Times New Roman"/>
      <family val="1"/>
    </font>
    <font>
      <b/>
      <sz val="9"/>
      <color rgb="FF000000"/>
      <name val="Arial"/>
      <family val="2"/>
    </font>
    <font>
      <b/>
      <u/>
      <sz val="10"/>
      <color rgb="FF000000"/>
      <name val="Arial"/>
      <family val="2"/>
    </font>
    <font>
      <sz val="9"/>
      <color theme="1"/>
      <name val="Calibri"/>
      <family val="2"/>
      <scheme val="minor"/>
    </font>
    <font>
      <sz val="9"/>
      <color rgb="FF000000"/>
      <name val="Arial"/>
      <family val="2"/>
    </font>
    <font>
      <b/>
      <sz val="10"/>
      <color rgb="FF000000"/>
      <name val="Arial"/>
      <family val="2"/>
    </font>
    <font>
      <sz val="8"/>
      <color theme="1"/>
      <name val="Calibri"/>
      <family val="2"/>
      <scheme val="minor"/>
    </font>
    <font>
      <sz val="10"/>
      <name val="Arial"/>
      <family val="2"/>
    </font>
    <font>
      <b/>
      <sz val="24"/>
      <name val="Arial"/>
      <family val="2"/>
    </font>
    <font>
      <b/>
      <sz val="14"/>
      <name val="Arial"/>
      <family val="2"/>
    </font>
    <font>
      <b/>
      <sz val="13"/>
      <name val="Arial"/>
      <family val="2"/>
    </font>
    <font>
      <sz val="14"/>
      <name val="Arial"/>
      <family val="2"/>
    </font>
    <font>
      <u/>
      <sz val="10"/>
      <color theme="10"/>
      <name val="Arial"/>
      <family val="2"/>
    </font>
    <font>
      <u/>
      <sz val="12"/>
      <color theme="10"/>
      <name val="Arial"/>
      <family val="2"/>
    </font>
    <font>
      <b/>
      <sz val="16"/>
      <name val="Arial"/>
      <family val="2"/>
    </font>
    <font>
      <b/>
      <sz val="16"/>
      <name val="Arial Narrow"/>
      <family val="2"/>
    </font>
    <font>
      <b/>
      <sz val="11"/>
      <name val="Arial Narrow"/>
      <family val="2"/>
    </font>
    <font>
      <sz val="14"/>
      <name val="Arial Narrow"/>
      <family val="2"/>
    </font>
    <font>
      <sz val="18"/>
      <name val="Arial Narrow"/>
      <family val="2"/>
    </font>
    <font>
      <sz val="100"/>
      <name val="Arial"/>
      <family val="2"/>
    </font>
    <font>
      <b/>
      <sz val="18"/>
      <name val="Arial"/>
      <family val="2"/>
    </font>
    <font>
      <sz val="18"/>
      <name val="Arial"/>
      <family val="2"/>
    </font>
    <font>
      <b/>
      <i/>
      <sz val="16"/>
      <name val="Arial"/>
      <family val="2"/>
    </font>
    <font>
      <sz val="16"/>
      <name val="Arial"/>
      <family val="2"/>
    </font>
    <font>
      <sz val="12"/>
      <color theme="1"/>
      <name val="Calibri"/>
      <family val="2"/>
      <scheme val="minor"/>
    </font>
    <font>
      <sz val="16"/>
      <name val="Arial Narrow"/>
      <family val="2"/>
    </font>
    <font>
      <b/>
      <i/>
      <sz val="17"/>
      <name val="Arial"/>
      <family val="2"/>
    </font>
    <font>
      <sz val="17"/>
      <name val="Arial"/>
      <family val="2"/>
    </font>
    <font>
      <b/>
      <sz val="17"/>
      <name val="Arial"/>
      <family val="2"/>
    </font>
    <font>
      <b/>
      <sz val="6"/>
      <color rgb="FF000000"/>
      <name val="Arial"/>
      <family val="2"/>
    </font>
    <font>
      <b/>
      <sz val="5"/>
      <color rgb="FF000000"/>
      <name val="Arial"/>
      <family val="2"/>
    </font>
    <font>
      <sz val="6"/>
      <color rgb="FF000000"/>
      <name val="Arial"/>
      <family val="2"/>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rgb="FFD9D9D9"/>
        <bgColor indexed="64"/>
      </patternFill>
    </fill>
    <fill>
      <patternFill patternType="solid">
        <fgColor rgb="FFBFBFBF"/>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1"/>
        <bgColor indexed="64"/>
      </patternFill>
    </fill>
  </fills>
  <borders count="4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style="double">
        <color theme="0" tint="-0.34998626667073579"/>
      </left>
      <right style="thin">
        <color theme="0" tint="-0.34998626667073579"/>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double">
        <color theme="0" tint="-0.34998626667073579"/>
      </right>
      <top style="double">
        <color theme="0" tint="-0.34998626667073579"/>
      </top>
      <bottom style="thin">
        <color theme="0" tint="-0.34998626667073579"/>
      </bottom>
      <diagonal/>
    </border>
    <border>
      <left style="double">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double">
        <color theme="0" tint="-0.34998626667073579"/>
      </right>
      <top style="thin">
        <color theme="0" tint="-0.34998626667073579"/>
      </top>
      <bottom style="double">
        <color theme="0" tint="-0.34998626667073579"/>
      </bottom>
      <diagonal/>
    </border>
    <border>
      <left style="double">
        <color theme="0" tint="-0.34998626667073579"/>
      </left>
      <right style="thin">
        <color theme="0" tint="-0.34998626667073579"/>
      </right>
      <top style="double">
        <color theme="0" tint="-0.34998626667073579"/>
      </top>
      <bottom style="double">
        <color theme="0" tint="-0.34998626667073579"/>
      </bottom>
      <diagonal/>
    </border>
    <border>
      <left/>
      <right style="thin">
        <color theme="0" tint="-0.34998626667073579"/>
      </right>
      <top style="double">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double">
        <color theme="0" tint="-0.34998626667073579"/>
      </bottom>
      <diagonal/>
    </border>
    <border>
      <left style="thin">
        <color theme="0" tint="-0.34998626667073579"/>
      </left>
      <right style="double">
        <color theme="0" tint="-0.34998626667073579"/>
      </right>
      <top style="double">
        <color theme="0" tint="-0.34998626667073579"/>
      </top>
      <bottom style="double">
        <color theme="0" tint="-0.34998626667073579"/>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44" fillId="0" borderId="0"/>
    <xf numFmtId="0" fontId="49" fillId="0" borderId="0" applyNumberFormat="0" applyFill="0" applyBorder="0" applyAlignment="0" applyProtection="0"/>
    <xf numFmtId="166" fontId="44" fillId="0" borderId="0" applyFont="0" applyFill="0" applyBorder="0" applyAlignment="0" applyProtection="0"/>
    <xf numFmtId="0" fontId="61" fillId="0" borderId="0"/>
    <xf numFmtId="44" fontId="61" fillId="0" borderId="0" applyFont="0" applyFill="0" applyBorder="0" applyAlignment="0" applyProtection="0"/>
  </cellStyleXfs>
  <cellXfs count="467">
    <xf numFmtId="0" fontId="0" fillId="0" borderId="0" xfId="0"/>
    <xf numFmtId="0" fontId="3" fillId="2" borderId="0" xfId="0" applyFont="1" applyFill="1" applyAlignment="1">
      <alignment vertical="center" wrapText="1"/>
    </xf>
    <xf numFmtId="0" fontId="4" fillId="2" borderId="0" xfId="0" applyFont="1" applyFill="1" applyAlignment="1">
      <alignment horizontal="center" vertical="center" wrapText="1"/>
    </xf>
    <xf numFmtId="0" fontId="3" fillId="3" borderId="0" xfId="0" applyFont="1" applyFill="1" applyAlignment="1">
      <alignment vertical="center"/>
    </xf>
    <xf numFmtId="0" fontId="5" fillId="2" borderId="0" xfId="0" applyFont="1" applyFill="1" applyAlignment="1">
      <alignment horizontal="center" vertical="center" wrapText="1"/>
    </xf>
    <xf numFmtId="0" fontId="3"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7" fillId="0" borderId="0" xfId="0" applyFont="1" applyAlignment="1">
      <alignment vertical="center"/>
    </xf>
    <xf numFmtId="0" fontId="3" fillId="0" borderId="0" xfId="0" applyFont="1" applyAlignment="1">
      <alignment vertical="center"/>
    </xf>
    <xf numFmtId="0" fontId="8"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5" borderId="0" xfId="0" applyFont="1" applyFill="1" applyAlignment="1">
      <alignment horizontal="center" vertical="center" wrapText="1"/>
    </xf>
    <xf numFmtId="0" fontId="3" fillId="5" borderId="0" xfId="0" applyFont="1" applyFill="1" applyAlignment="1">
      <alignment vertical="center" wrapText="1"/>
    </xf>
    <xf numFmtId="0" fontId="11" fillId="2" borderId="0" xfId="0" applyFont="1" applyFill="1" applyAlignment="1">
      <alignment vertical="center" wrapText="1"/>
    </xf>
    <xf numFmtId="3" fontId="11" fillId="2" borderId="0" xfId="0" applyNumberFormat="1" applyFont="1" applyFill="1" applyAlignment="1">
      <alignment horizontal="right" vertical="center" wrapText="1"/>
    </xf>
    <xf numFmtId="43" fontId="3" fillId="3" borderId="0" xfId="1" applyFont="1" applyFill="1" applyAlignment="1">
      <alignment vertical="center"/>
    </xf>
    <xf numFmtId="3" fontId="3" fillId="3" borderId="0" xfId="0" applyNumberFormat="1" applyFont="1" applyFill="1" applyAlignment="1">
      <alignment vertical="center"/>
    </xf>
    <xf numFmtId="0" fontId="11" fillId="2" borderId="0" xfId="0" applyFont="1" applyFill="1" applyAlignment="1">
      <alignment horizontal="right" vertical="center" wrapText="1"/>
    </xf>
    <xf numFmtId="164" fontId="11" fillId="2" borderId="0" xfId="1" applyNumberFormat="1" applyFont="1" applyFill="1" applyAlignment="1">
      <alignment horizontal="right" vertical="center" wrapText="1"/>
    </xf>
    <xf numFmtId="0" fontId="6" fillId="2" borderId="0" xfId="0" applyFont="1" applyFill="1" applyAlignment="1">
      <alignment horizontal="center" vertical="center" wrapText="1"/>
    </xf>
    <xf numFmtId="3" fontId="9" fillId="2" borderId="0" xfId="0" applyNumberFormat="1" applyFont="1" applyFill="1" applyAlignment="1">
      <alignment horizontal="right" vertical="center" wrapText="1"/>
    </xf>
    <xf numFmtId="3" fontId="10" fillId="2" borderId="0" xfId="0" applyNumberFormat="1" applyFont="1" applyFill="1" applyAlignment="1">
      <alignment horizontal="right" vertical="center" wrapText="1"/>
    </xf>
    <xf numFmtId="0" fontId="6" fillId="2" borderId="0" xfId="0" applyFont="1" applyFill="1" applyAlignment="1">
      <alignment horizontal="right" vertical="center" wrapText="1"/>
    </xf>
    <xf numFmtId="0" fontId="6" fillId="6" borderId="0" xfId="0" applyFont="1" applyFill="1" applyAlignment="1">
      <alignment horizontal="center" vertical="center" wrapText="1"/>
    </xf>
    <xf numFmtId="3" fontId="9" fillId="6" borderId="0" xfId="0" applyNumberFormat="1" applyFont="1" applyFill="1" applyAlignment="1">
      <alignment horizontal="right" vertical="center" wrapText="1"/>
    </xf>
    <xf numFmtId="3" fontId="10" fillId="6" borderId="0" xfId="0" applyNumberFormat="1" applyFont="1" applyFill="1" applyAlignment="1">
      <alignment horizontal="right" vertical="center" wrapText="1"/>
    </xf>
    <xf numFmtId="0" fontId="3" fillId="2" borderId="0" xfId="0" applyFont="1" applyFill="1" applyAlignment="1">
      <alignment vertical="center" wrapText="1"/>
    </xf>
    <xf numFmtId="0" fontId="12" fillId="6" borderId="0" xfId="0" applyFont="1" applyFill="1" applyAlignment="1">
      <alignment horizontal="center" vertical="center" wrapText="1"/>
    </xf>
    <xf numFmtId="3" fontId="13" fillId="6" borderId="0" xfId="0" applyNumberFormat="1" applyFont="1" applyFill="1" applyAlignment="1">
      <alignment horizontal="right" vertical="center" wrapText="1"/>
    </xf>
    <xf numFmtId="3" fontId="14" fillId="6" borderId="0" xfId="0" applyNumberFormat="1" applyFont="1" applyFill="1" applyAlignment="1">
      <alignment horizontal="right" vertical="center" wrapText="1"/>
    </xf>
    <xf numFmtId="0" fontId="8" fillId="2" borderId="0" xfId="0" applyFont="1" applyFill="1" applyAlignment="1">
      <alignment horizontal="center" vertical="center" wrapText="1"/>
    </xf>
    <xf numFmtId="0" fontId="3" fillId="2" borderId="0" xfId="0" applyFont="1" applyFill="1" applyAlignment="1">
      <alignment vertical="center"/>
    </xf>
    <xf numFmtId="0" fontId="6" fillId="5" borderId="0" xfId="0" applyFont="1" applyFill="1" applyAlignment="1">
      <alignment vertical="center" wrapText="1"/>
    </xf>
    <xf numFmtId="3" fontId="9" fillId="5" borderId="0" xfId="0" applyNumberFormat="1" applyFont="1" applyFill="1" applyAlignment="1">
      <alignment horizontal="right" vertical="center" wrapText="1"/>
    </xf>
    <xf numFmtId="3" fontId="10" fillId="5" borderId="0" xfId="0" applyNumberFormat="1" applyFont="1" applyFill="1" applyAlignment="1">
      <alignment horizontal="right" vertical="center" wrapText="1"/>
    </xf>
    <xf numFmtId="3" fontId="15" fillId="2" borderId="0" xfId="0" applyNumberFormat="1" applyFont="1" applyFill="1" applyAlignment="1">
      <alignment horizontal="right" vertical="center" wrapText="1"/>
    </xf>
    <xf numFmtId="0" fontId="6" fillId="5" borderId="0" xfId="0" applyFont="1" applyFill="1" applyAlignment="1">
      <alignment horizontal="right" vertical="center" wrapText="1"/>
    </xf>
    <xf numFmtId="0" fontId="6" fillId="6" borderId="0" xfId="0" applyFont="1" applyFill="1" applyAlignment="1">
      <alignment vertical="center" wrapText="1"/>
    </xf>
    <xf numFmtId="165" fontId="3" fillId="3" borderId="0" xfId="0" applyNumberFormat="1" applyFont="1" applyFill="1" applyAlignment="1">
      <alignment vertical="center"/>
    </xf>
    <xf numFmtId="0" fontId="6" fillId="6" borderId="0" xfId="0" applyFont="1" applyFill="1" applyAlignment="1">
      <alignment horizontal="left" vertical="center" wrapText="1"/>
    </xf>
    <xf numFmtId="0" fontId="11" fillId="3" borderId="0" xfId="0" applyFont="1" applyFill="1" applyAlignment="1">
      <alignment vertical="center"/>
    </xf>
    <xf numFmtId="0" fontId="16" fillId="3" borderId="4" xfId="0" applyFont="1" applyFill="1" applyBorder="1" applyAlignment="1">
      <alignment vertical="center"/>
    </xf>
    <xf numFmtId="0" fontId="16" fillId="3" borderId="0" xfId="0" applyFont="1" applyFill="1" applyAlignment="1">
      <alignment vertical="center"/>
    </xf>
    <xf numFmtId="0" fontId="6" fillId="3" borderId="3"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vertical="center" wrapText="1"/>
    </xf>
    <xf numFmtId="0" fontId="6" fillId="3" borderId="0" xfId="0" applyFont="1" applyFill="1" applyAlignment="1">
      <alignment horizontal="center" vertical="center" wrapText="1"/>
    </xf>
    <xf numFmtId="0" fontId="6" fillId="3" borderId="0" xfId="0" applyFont="1" applyFill="1" applyAlignment="1">
      <alignment horizontal="center" vertical="center" wrapText="1"/>
    </xf>
    <xf numFmtId="0" fontId="6" fillId="3" borderId="0" xfId="0" applyFont="1" applyFill="1" applyBorder="1" applyAlignment="1">
      <alignment vertical="center" wrapText="1"/>
    </xf>
    <xf numFmtId="3" fontId="17" fillId="3" borderId="0" xfId="0" applyNumberFormat="1" applyFont="1" applyFill="1" applyAlignment="1">
      <alignment vertical="center"/>
    </xf>
    <xf numFmtId="0" fontId="17" fillId="3" borderId="0" xfId="0" applyFont="1" applyFill="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6" fillId="3" borderId="10"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0" xfId="0" applyFont="1" applyFill="1" applyAlignment="1">
      <alignment vertical="center"/>
    </xf>
    <xf numFmtId="0" fontId="8" fillId="4" borderId="12"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9" fillId="7" borderId="8" xfId="0" applyFont="1" applyFill="1" applyBorder="1" applyAlignment="1">
      <alignment vertical="center" wrapText="1"/>
    </xf>
    <xf numFmtId="3" fontId="13" fillId="7" borderId="0" xfId="0" applyNumberFormat="1" applyFont="1" applyFill="1" applyBorder="1" applyAlignment="1">
      <alignment horizontal="right" vertical="center" wrapText="1"/>
    </xf>
    <xf numFmtId="3" fontId="14" fillId="7" borderId="9" xfId="0" applyNumberFormat="1" applyFont="1" applyFill="1" applyBorder="1" applyAlignment="1">
      <alignment horizontal="right" vertical="center" wrapText="1"/>
    </xf>
    <xf numFmtId="0" fontId="11" fillId="3" borderId="8" xfId="0" applyFont="1" applyFill="1" applyBorder="1" applyAlignment="1">
      <alignment vertical="center" wrapText="1"/>
    </xf>
    <xf numFmtId="0" fontId="11" fillId="3" borderId="0" xfId="0" applyFont="1" applyFill="1" applyBorder="1" applyAlignment="1">
      <alignment horizontal="right" vertical="center" wrapText="1"/>
    </xf>
    <xf numFmtId="0" fontId="11" fillId="3" borderId="9" xfId="0" applyFont="1" applyFill="1" applyBorder="1" applyAlignment="1">
      <alignment horizontal="right" vertical="center" wrapText="1"/>
    </xf>
    <xf numFmtId="3" fontId="11" fillId="3" borderId="0" xfId="0" applyNumberFormat="1" applyFont="1" applyFill="1" applyBorder="1" applyAlignment="1">
      <alignment horizontal="right" vertical="center" wrapText="1"/>
    </xf>
    <xf numFmtId="3" fontId="11" fillId="3" borderId="9" xfId="0" applyNumberFormat="1" applyFont="1" applyFill="1" applyBorder="1" applyAlignment="1">
      <alignment horizontal="right" vertical="center" wrapText="1"/>
    </xf>
    <xf numFmtId="0" fontId="6" fillId="7" borderId="8" xfId="0" applyFont="1" applyFill="1" applyBorder="1" applyAlignment="1">
      <alignment vertical="center" wrapText="1"/>
    </xf>
    <xf numFmtId="164" fontId="11" fillId="3" borderId="0" xfId="1" applyNumberFormat="1" applyFont="1" applyFill="1" applyBorder="1" applyAlignment="1">
      <alignment horizontal="right" vertical="center" wrapText="1"/>
    </xf>
    <xf numFmtId="0" fontId="8" fillId="7" borderId="8" xfId="0" applyFont="1" applyFill="1" applyBorder="1" applyAlignment="1">
      <alignment vertical="center" wrapText="1"/>
    </xf>
    <xf numFmtId="164" fontId="13" fillId="7" borderId="0" xfId="1" applyNumberFormat="1" applyFont="1" applyFill="1" applyBorder="1" applyAlignment="1">
      <alignment horizontal="right" vertical="center" wrapText="1"/>
    </xf>
    <xf numFmtId="164" fontId="13" fillId="7" borderId="9" xfId="1" applyNumberFormat="1" applyFont="1" applyFill="1" applyBorder="1" applyAlignment="1">
      <alignment horizontal="right" vertical="center" wrapText="1"/>
    </xf>
    <xf numFmtId="3" fontId="20" fillId="7" borderId="0" xfId="0" applyNumberFormat="1" applyFont="1" applyFill="1" applyBorder="1" applyAlignment="1">
      <alignment horizontal="right" vertical="center" wrapText="1"/>
    </xf>
    <xf numFmtId="3" fontId="21" fillId="7" borderId="9" xfId="0" applyNumberFormat="1" applyFont="1" applyFill="1" applyBorder="1" applyAlignment="1">
      <alignment horizontal="right" vertical="center" wrapText="1"/>
    </xf>
    <xf numFmtId="0" fontId="3" fillId="3" borderId="8" xfId="0" applyFont="1" applyFill="1" applyBorder="1" applyAlignment="1">
      <alignment vertical="center" wrapText="1"/>
    </xf>
    <xf numFmtId="0" fontId="3" fillId="3" borderId="0" xfId="0" applyFont="1" applyFill="1" applyBorder="1" applyAlignment="1">
      <alignment vertical="center" wrapText="1"/>
    </xf>
    <xf numFmtId="0" fontId="3" fillId="3" borderId="9" xfId="0" applyFont="1" applyFill="1" applyBorder="1" applyAlignment="1">
      <alignment vertical="center" wrapText="1"/>
    </xf>
    <xf numFmtId="0" fontId="18" fillId="3" borderId="1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4" xfId="0" applyFont="1" applyFill="1" applyBorder="1" applyAlignment="1">
      <alignment horizontal="center" vertical="center" wrapText="1"/>
    </xf>
    <xf numFmtId="164" fontId="11" fillId="3" borderId="9" xfId="1" applyNumberFormat="1" applyFont="1" applyFill="1" applyBorder="1" applyAlignment="1">
      <alignment horizontal="right" vertical="center" wrapText="1"/>
    </xf>
    <xf numFmtId="0" fontId="13" fillId="7" borderId="0" xfId="0" applyFont="1" applyFill="1" applyBorder="1" applyAlignment="1">
      <alignment horizontal="right" vertical="center" wrapText="1"/>
    </xf>
    <xf numFmtId="0" fontId="14" fillId="7" borderId="9" xfId="0" applyFont="1" applyFill="1" applyBorder="1" applyAlignment="1">
      <alignment horizontal="right" vertical="center" wrapText="1"/>
    </xf>
    <xf numFmtId="0" fontId="9" fillId="7" borderId="0" xfId="0" applyFont="1" applyFill="1" applyBorder="1" applyAlignment="1">
      <alignment horizontal="right" vertical="center" wrapText="1"/>
    </xf>
    <xf numFmtId="0" fontId="8" fillId="7" borderId="9" xfId="0" applyFont="1" applyFill="1" applyBorder="1" applyAlignment="1">
      <alignment horizontal="right" vertical="center" wrapText="1"/>
    </xf>
    <xf numFmtId="0" fontId="19" fillId="3" borderId="8" xfId="0" applyFont="1" applyFill="1" applyBorder="1" applyAlignment="1">
      <alignment vertical="center" wrapText="1"/>
    </xf>
    <xf numFmtId="3" fontId="8" fillId="3" borderId="0" xfId="0" applyNumberFormat="1" applyFont="1" applyFill="1" applyBorder="1" applyAlignment="1">
      <alignment horizontal="right" vertical="center" wrapText="1"/>
    </xf>
    <xf numFmtId="3" fontId="8" fillId="3" borderId="9" xfId="0" applyNumberFormat="1" applyFont="1" applyFill="1" applyBorder="1" applyAlignment="1">
      <alignment horizontal="right" vertical="center" wrapText="1"/>
    </xf>
    <xf numFmtId="0" fontId="19" fillId="7" borderId="10" xfId="0" applyFont="1" applyFill="1" applyBorder="1" applyAlignment="1">
      <alignment horizontal="left" vertical="center" wrapText="1"/>
    </xf>
    <xf numFmtId="164" fontId="20" fillId="7" borderId="4" xfId="1" applyNumberFormat="1" applyFont="1" applyFill="1" applyBorder="1" applyAlignment="1">
      <alignment horizontal="right" vertical="center" wrapText="1"/>
    </xf>
    <xf numFmtId="3" fontId="21" fillId="7" borderId="11" xfId="0" applyNumberFormat="1" applyFont="1" applyFill="1" applyBorder="1" applyAlignment="1">
      <alignment horizontal="right" vertical="center" wrapText="1"/>
    </xf>
    <xf numFmtId="0" fontId="22" fillId="3" borderId="0" xfId="0" applyFont="1" applyFill="1" applyAlignment="1">
      <alignment vertical="center"/>
    </xf>
    <xf numFmtId="0" fontId="3" fillId="3" borderId="0" xfId="0" applyFont="1" applyFill="1" applyBorder="1" applyAlignment="1">
      <alignment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6" fillId="3" borderId="8" xfId="0" applyFont="1" applyFill="1" applyBorder="1" applyAlignment="1">
      <alignment vertical="center"/>
    </xf>
    <xf numFmtId="0" fontId="16" fillId="3" borderId="0" xfId="0" applyFont="1" applyFill="1" applyBorder="1" applyAlignment="1">
      <alignment vertical="center"/>
    </xf>
    <xf numFmtId="0" fontId="16" fillId="3" borderId="9" xfId="0" applyFont="1" applyFill="1" applyBorder="1" applyAlignment="1">
      <alignment vertical="center"/>
    </xf>
    <xf numFmtId="0" fontId="3" fillId="8" borderId="0" xfId="0" applyFont="1" applyFill="1" applyAlignment="1">
      <alignment vertical="center"/>
    </xf>
    <xf numFmtId="0" fontId="3" fillId="3" borderId="0" xfId="0" applyFont="1" applyFill="1" applyAlignment="1">
      <alignment horizontal="center" vertical="center"/>
    </xf>
    <xf numFmtId="0" fontId="0" fillId="0" borderId="0" xfId="0" applyBorder="1" applyAlignment="1"/>
    <xf numFmtId="0" fontId="0" fillId="0" borderId="0" xfId="0" applyBorder="1" applyAlignment="1">
      <alignment horizontal="center"/>
    </xf>
    <xf numFmtId="0" fontId="0" fillId="0" borderId="0" xfId="0" applyBorder="1" applyAlignment="1">
      <alignment horizontal="center"/>
    </xf>
    <xf numFmtId="49" fontId="0" fillId="0" borderId="0" xfId="0" applyNumberFormat="1" applyBorder="1" applyAlignment="1"/>
    <xf numFmtId="49" fontId="0" fillId="0" borderId="0" xfId="0" applyNumberFormat="1" applyBorder="1" applyAlignment="1">
      <alignment horizontal="center"/>
    </xf>
    <xf numFmtId="49" fontId="0" fillId="0" borderId="0" xfId="0" applyNumberFormat="1" applyBorder="1" applyAlignment="1">
      <alignment horizontal="center"/>
    </xf>
    <xf numFmtId="0" fontId="0" fillId="0" borderId="15" xfId="0" applyBorder="1"/>
    <xf numFmtId="0" fontId="0" fillId="0" borderId="16" xfId="0" applyBorder="1"/>
    <xf numFmtId="0" fontId="0" fillId="0" borderId="17" xfId="0" applyBorder="1"/>
    <xf numFmtId="44" fontId="0" fillId="0" borderId="18" xfId="0" applyNumberFormat="1" applyBorder="1"/>
    <xf numFmtId="44" fontId="0" fillId="0" borderId="0" xfId="0" applyNumberFormat="1" applyBorder="1"/>
    <xf numFmtId="0" fontId="0" fillId="0" borderId="19" xfId="0" applyBorder="1" applyAlignment="1"/>
    <xf numFmtId="0" fontId="0" fillId="0" borderId="20" xfId="0" applyBorder="1" applyAlignment="1"/>
    <xf numFmtId="0" fontId="0" fillId="0" borderId="21" xfId="0" applyBorder="1" applyAlignment="1"/>
    <xf numFmtId="0" fontId="0" fillId="0" borderId="22" xfId="0" applyBorder="1"/>
    <xf numFmtId="0" fontId="0" fillId="0" borderId="23" xfId="0" applyBorder="1"/>
    <xf numFmtId="44" fontId="0" fillId="0" borderId="24" xfId="0" applyNumberFormat="1" applyBorder="1"/>
    <xf numFmtId="0" fontId="0" fillId="0" borderId="25" xfId="0" applyBorder="1"/>
    <xf numFmtId="0" fontId="0" fillId="0" borderId="0" xfId="0" applyBorder="1"/>
    <xf numFmtId="0" fontId="2" fillId="0" borderId="22" xfId="0" applyFont="1" applyBorder="1"/>
    <xf numFmtId="0" fontId="2" fillId="0" borderId="23" xfId="0" applyFont="1" applyBorder="1"/>
    <xf numFmtId="0" fontId="0" fillId="0" borderId="24" xfId="0" applyBorder="1"/>
    <xf numFmtId="44" fontId="2" fillId="0" borderId="25" xfId="0" applyNumberFormat="1" applyFont="1" applyBorder="1"/>
    <xf numFmtId="44" fontId="2" fillId="0" borderId="0" xfId="0" applyNumberFormat="1" applyFont="1" applyBorder="1"/>
    <xf numFmtId="0" fontId="0" fillId="0" borderId="19" xfId="0" applyFont="1" applyBorder="1" applyAlignment="1"/>
    <xf numFmtId="0" fontId="0" fillId="0" borderId="20" xfId="0" applyFont="1" applyBorder="1" applyAlignment="1"/>
    <xf numFmtId="0" fontId="0" fillId="0" borderId="21" xfId="0" applyFont="1" applyBorder="1" applyAlignment="1"/>
    <xf numFmtId="0" fontId="0" fillId="0" borderId="0" xfId="0" applyFont="1" applyBorder="1" applyAlignment="1"/>
    <xf numFmtId="44" fontId="0" fillId="0" borderId="24" xfId="2" applyFont="1" applyBorder="1"/>
    <xf numFmtId="0" fontId="0" fillId="0" borderId="26" xfId="0" applyBorder="1"/>
    <xf numFmtId="0" fontId="0" fillId="0" borderId="27" xfId="0" applyBorder="1"/>
    <xf numFmtId="44" fontId="0" fillId="0" borderId="28" xfId="2" applyFont="1" applyBorder="1"/>
    <xf numFmtId="0" fontId="0" fillId="0" borderId="29" xfId="0" applyBorder="1"/>
    <xf numFmtId="0" fontId="2" fillId="9" borderId="30" xfId="0" applyFont="1" applyFill="1" applyBorder="1" applyAlignment="1">
      <alignment horizontal="left"/>
    </xf>
    <xf numFmtId="0" fontId="2" fillId="9" borderId="31" xfId="0" applyFont="1" applyFill="1" applyBorder="1" applyAlignment="1">
      <alignment horizontal="left"/>
    </xf>
    <xf numFmtId="0" fontId="2" fillId="9" borderId="32" xfId="0" applyFont="1" applyFill="1" applyBorder="1" applyAlignment="1">
      <alignment horizontal="left"/>
    </xf>
    <xf numFmtId="44" fontId="2" fillId="9" borderId="33" xfId="0" applyNumberFormat="1" applyFont="1" applyFill="1" applyBorder="1"/>
    <xf numFmtId="44" fontId="2" fillId="0" borderId="0" xfId="0" applyNumberFormat="1" applyFont="1" applyFill="1" applyBorder="1"/>
    <xf numFmtId="0" fontId="0" fillId="0" borderId="4" xfId="0" applyBorder="1"/>
    <xf numFmtId="0" fontId="0" fillId="0" borderId="4" xfId="0"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3" fillId="0" borderId="0" xfId="0" applyFont="1" applyBorder="1" applyAlignment="1">
      <alignment horizontal="center"/>
    </xf>
    <xf numFmtId="0" fontId="0" fillId="0" borderId="0" xfId="0" applyAlignment="1">
      <alignment horizontal="center"/>
    </xf>
    <xf numFmtId="0" fontId="0" fillId="0" borderId="0" xfId="0" applyAlignment="1">
      <alignment horizont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0" fillId="3" borderId="0" xfId="0" applyFill="1" applyAlignment="1">
      <alignment vertical="center"/>
    </xf>
    <xf numFmtId="0" fontId="24" fillId="3" borderId="8"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9" xfId="0" applyFont="1" applyFill="1" applyBorder="1" applyAlignment="1">
      <alignment horizontal="center" vertical="center"/>
    </xf>
    <xf numFmtId="0" fontId="25" fillId="3" borderId="10"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6" fillId="3" borderId="0" xfId="0" applyFont="1" applyFill="1" applyAlignment="1">
      <alignment vertical="center"/>
    </xf>
    <xf numFmtId="0" fontId="25" fillId="4" borderId="12"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0" fillId="3" borderId="0" xfId="0" applyFill="1" applyAlignment="1">
      <alignment horizontal="center" vertical="center"/>
    </xf>
    <xf numFmtId="0" fontId="24" fillId="7" borderId="5" xfId="0" applyFont="1" applyFill="1" applyBorder="1" applyAlignment="1">
      <alignment horizontal="center" vertical="center" wrapText="1"/>
    </xf>
    <xf numFmtId="3" fontId="20" fillId="7" borderId="6" xfId="0" applyNumberFormat="1" applyFont="1" applyFill="1" applyBorder="1" applyAlignment="1">
      <alignment horizontal="right" vertical="center" wrapText="1"/>
    </xf>
    <xf numFmtId="3" fontId="21" fillId="7" borderId="7" xfId="0" applyNumberFormat="1" applyFont="1" applyFill="1" applyBorder="1" applyAlignment="1">
      <alignment horizontal="right" vertical="center" wrapText="1"/>
    </xf>
    <xf numFmtId="0" fontId="28" fillId="7" borderId="8" xfId="0" applyFont="1" applyFill="1" applyBorder="1" applyAlignment="1">
      <alignment horizontal="center" vertical="center" wrapText="1"/>
    </xf>
    <xf numFmtId="3" fontId="29" fillId="7" borderId="0" xfId="0" applyNumberFormat="1" applyFont="1" applyFill="1" applyBorder="1" applyAlignment="1">
      <alignment vertical="center" wrapText="1"/>
    </xf>
    <xf numFmtId="3" fontId="30" fillId="7" borderId="9" xfId="0" applyNumberFormat="1" applyFont="1" applyFill="1" applyBorder="1" applyAlignment="1">
      <alignment vertical="center" wrapText="1"/>
    </xf>
    <xf numFmtId="0" fontId="31" fillId="3" borderId="8" xfId="0" applyFont="1" applyFill="1" applyBorder="1" applyAlignment="1">
      <alignment vertical="center" wrapText="1"/>
    </xf>
    <xf numFmtId="0" fontId="31" fillId="3" borderId="0" xfId="0" applyFont="1" applyFill="1" applyBorder="1" applyAlignment="1">
      <alignment vertical="center" wrapText="1"/>
    </xf>
    <xf numFmtId="164" fontId="31" fillId="3" borderId="9" xfId="1" applyNumberFormat="1" applyFont="1" applyFill="1" applyBorder="1" applyAlignment="1">
      <alignment vertical="center" wrapText="1"/>
    </xf>
    <xf numFmtId="164" fontId="31" fillId="3" borderId="9" xfId="1" applyNumberFormat="1" applyFont="1" applyFill="1" applyBorder="1" applyAlignment="1">
      <alignment horizontal="right" vertical="center" wrapText="1"/>
    </xf>
    <xf numFmtId="0" fontId="31" fillId="3" borderId="9" xfId="0" applyFont="1" applyFill="1" applyBorder="1" applyAlignment="1">
      <alignment horizontal="right" vertical="center" wrapText="1"/>
    </xf>
    <xf numFmtId="3" fontId="32" fillId="7" borderId="0" xfId="0" applyNumberFormat="1" applyFont="1" applyFill="1" applyBorder="1" applyAlignment="1">
      <alignment vertical="center" wrapText="1"/>
    </xf>
    <xf numFmtId="164" fontId="31" fillId="3" borderId="0" xfId="1" applyNumberFormat="1" applyFont="1" applyFill="1" applyBorder="1" applyAlignment="1">
      <alignment vertical="center" wrapText="1"/>
    </xf>
    <xf numFmtId="0" fontId="24" fillId="7" borderId="8" xfId="0" applyFont="1" applyFill="1" applyBorder="1" applyAlignment="1">
      <alignment horizontal="center" vertical="center" wrapText="1"/>
    </xf>
    <xf numFmtId="3" fontId="32" fillId="7" borderId="0" xfId="0" applyNumberFormat="1" applyFont="1" applyFill="1" applyBorder="1" applyAlignment="1">
      <alignment horizontal="right" vertical="center" wrapText="1"/>
    </xf>
    <xf numFmtId="3" fontId="30" fillId="7" borderId="9" xfId="0" applyNumberFormat="1" applyFont="1" applyFill="1" applyBorder="1" applyAlignment="1">
      <alignment horizontal="right" vertical="center" wrapText="1"/>
    </xf>
    <xf numFmtId="0" fontId="31" fillId="3" borderId="0" xfId="0" applyFont="1" applyFill="1" applyBorder="1" applyAlignment="1">
      <alignment horizontal="right" vertical="center" wrapText="1"/>
    </xf>
    <xf numFmtId="0" fontId="29" fillId="7" borderId="0" xfId="0" applyFont="1" applyFill="1" applyBorder="1" applyAlignment="1">
      <alignment horizontal="right" vertical="center" wrapText="1"/>
    </xf>
    <xf numFmtId="0" fontId="29" fillId="7" borderId="9" xfId="0" applyFont="1" applyFill="1" applyBorder="1" applyAlignment="1">
      <alignment horizontal="right" vertical="center" wrapText="1"/>
    </xf>
    <xf numFmtId="0" fontId="33" fillId="3" borderId="8" xfId="0" applyFont="1" applyFill="1" applyBorder="1" applyAlignment="1">
      <alignment vertical="center" wrapText="1"/>
    </xf>
    <xf numFmtId="0" fontId="33" fillId="3" borderId="0" xfId="0" applyFont="1" applyFill="1" applyBorder="1" applyAlignment="1">
      <alignment vertical="center" wrapText="1"/>
    </xf>
    <xf numFmtId="0" fontId="33" fillId="3" borderId="9" xfId="0" applyFont="1" applyFill="1" applyBorder="1" applyAlignment="1">
      <alignment vertical="center" wrapText="1"/>
    </xf>
    <xf numFmtId="3" fontId="34" fillId="7" borderId="0" xfId="0" applyNumberFormat="1" applyFont="1" applyFill="1" applyBorder="1" applyAlignment="1">
      <alignment horizontal="right" vertical="center" wrapText="1"/>
    </xf>
    <xf numFmtId="3" fontId="29" fillId="7" borderId="9" xfId="0" applyNumberFormat="1" applyFont="1" applyFill="1" applyBorder="1" applyAlignment="1">
      <alignment horizontal="right" vertical="center" wrapText="1"/>
    </xf>
    <xf numFmtId="3" fontId="31" fillId="3" borderId="0" xfId="0" applyNumberFormat="1" applyFont="1" applyFill="1" applyBorder="1" applyAlignment="1">
      <alignment horizontal="right" vertical="center" wrapText="1"/>
    </xf>
    <xf numFmtId="164" fontId="31" fillId="3" borderId="0" xfId="1"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0" fontId="30" fillId="7" borderId="9" xfId="0" applyFont="1" applyFill="1" applyBorder="1" applyAlignment="1">
      <alignment horizontal="right" vertical="center" wrapText="1"/>
    </xf>
    <xf numFmtId="0" fontId="31" fillId="3" borderId="10" xfId="0" applyFont="1" applyFill="1" applyBorder="1" applyAlignment="1">
      <alignment vertical="center" wrapText="1"/>
    </xf>
    <xf numFmtId="0" fontId="31" fillId="3" borderId="4" xfId="0" applyFont="1" applyFill="1" applyBorder="1" applyAlignment="1">
      <alignment horizontal="right" vertical="center" wrapText="1"/>
    </xf>
    <xf numFmtId="0" fontId="31" fillId="3" borderId="11" xfId="0" applyFont="1" applyFill="1" applyBorder="1" applyAlignment="1">
      <alignment horizontal="right" vertical="center" wrapText="1"/>
    </xf>
    <xf numFmtId="0" fontId="35" fillId="3" borderId="0" xfId="0" applyFont="1" applyFill="1" applyAlignment="1">
      <alignment vertical="center"/>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36" fillId="3" borderId="0" xfId="0" applyFont="1" applyFill="1" applyAlignment="1">
      <alignment vertical="center"/>
    </xf>
    <xf numFmtId="0" fontId="25" fillId="3" borderId="8"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36" fillId="3" borderId="8" xfId="0" applyFont="1" applyFill="1" applyBorder="1" applyAlignment="1">
      <alignment vertical="center"/>
    </xf>
    <xf numFmtId="0" fontId="36" fillId="3" borderId="0" xfId="0" applyFont="1" applyFill="1" applyBorder="1" applyAlignment="1">
      <alignment vertical="center"/>
    </xf>
    <xf numFmtId="0" fontId="36" fillId="3" borderId="9" xfId="0" applyFont="1" applyFill="1" applyBorder="1" applyAlignment="1">
      <alignment vertical="center"/>
    </xf>
    <xf numFmtId="0" fontId="0" fillId="8" borderId="0" xfId="0" applyFill="1" applyAlignment="1">
      <alignment vertical="center"/>
    </xf>
    <xf numFmtId="0" fontId="0" fillId="3" borderId="0" xfId="0" applyFill="1" applyAlignment="1">
      <alignment vertical="center" wrapText="1"/>
    </xf>
    <xf numFmtId="0" fontId="24"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3" borderId="1" xfId="0" applyFill="1" applyBorder="1" applyAlignment="1">
      <alignment vertical="center" wrapText="1"/>
    </xf>
    <xf numFmtId="0" fontId="25" fillId="3" borderId="1"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5" fillId="4" borderId="35" xfId="0" applyFont="1" applyFill="1" applyBorder="1" applyAlignment="1">
      <alignment horizontal="center" vertical="center" wrapText="1"/>
    </xf>
    <xf numFmtId="0" fontId="25" fillId="4" borderId="35" xfId="0" applyFont="1" applyFill="1" applyBorder="1" applyAlignment="1">
      <alignment horizontal="center" vertical="center" wrapText="1"/>
    </xf>
    <xf numFmtId="0" fontId="38" fillId="7" borderId="3" xfId="0" applyFont="1" applyFill="1" applyBorder="1" applyAlignment="1">
      <alignment horizontal="center" vertical="center" wrapText="1"/>
    </xf>
    <xf numFmtId="3" fontId="14" fillId="7" borderId="3" xfId="0" applyNumberFormat="1" applyFont="1" applyFill="1" applyBorder="1" applyAlignment="1">
      <alignment horizontal="right" vertical="center" wrapText="1"/>
    </xf>
    <xf numFmtId="0" fontId="29" fillId="3" borderId="0" xfId="0" applyFont="1" applyFill="1" applyAlignment="1">
      <alignment horizontal="center" vertical="center" wrapText="1"/>
    </xf>
    <xf numFmtId="3" fontId="39" fillId="3" borderId="0" xfId="0" applyNumberFormat="1" applyFont="1" applyFill="1" applyAlignment="1">
      <alignment horizontal="right" vertical="center" wrapText="1"/>
    </xf>
    <xf numFmtId="0" fontId="40" fillId="3" borderId="0" xfId="0" applyFont="1" applyFill="1" applyAlignment="1">
      <alignment vertical="center"/>
    </xf>
    <xf numFmtId="0" fontId="31" fillId="3" borderId="0" xfId="0" applyFont="1" applyFill="1" applyAlignment="1">
      <alignment vertical="center" wrapText="1"/>
    </xf>
    <xf numFmtId="3" fontId="41" fillId="3" borderId="0" xfId="0" applyNumberFormat="1" applyFont="1" applyFill="1" applyAlignment="1">
      <alignment horizontal="right" vertical="center" wrapText="1"/>
    </xf>
    <xf numFmtId="164" fontId="41" fillId="3" borderId="0" xfId="1" applyNumberFormat="1" applyFont="1" applyFill="1" applyAlignment="1">
      <alignment horizontal="right" vertical="center" wrapText="1"/>
    </xf>
    <xf numFmtId="0" fontId="41" fillId="3" borderId="0" xfId="0" applyFont="1" applyFill="1" applyAlignment="1">
      <alignment horizontal="right" vertical="center" wrapText="1"/>
    </xf>
    <xf numFmtId="164" fontId="41" fillId="3" borderId="0" xfId="0" applyNumberFormat="1" applyFont="1" applyFill="1" applyAlignment="1">
      <alignment horizontal="right" vertical="center" wrapText="1"/>
    </xf>
    <xf numFmtId="0" fontId="0" fillId="3" borderId="4" xfId="0" applyFill="1" applyBorder="1" applyAlignment="1">
      <alignment vertical="center"/>
    </xf>
    <xf numFmtId="0" fontId="25" fillId="3" borderId="3"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0" xfId="0" applyFont="1" applyFill="1" applyAlignment="1">
      <alignment horizontal="center" vertical="center" wrapText="1"/>
    </xf>
    <xf numFmtId="0" fontId="25" fillId="3" borderId="0" xfId="0" applyFont="1" applyFill="1" applyBorder="1" applyAlignment="1">
      <alignment vertical="center" wrapText="1"/>
    </xf>
    <xf numFmtId="0" fontId="25" fillId="4"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0" fillId="3" borderId="3" xfId="0" applyFill="1" applyBorder="1" applyAlignment="1">
      <alignment vertical="center" wrapText="1"/>
    </xf>
    <xf numFmtId="0" fontId="0" fillId="3" borderId="0" xfId="0" applyFill="1" applyAlignment="1">
      <alignment vertical="center" wrapText="1"/>
    </xf>
    <xf numFmtId="0" fontId="28" fillId="3" borderId="0" xfId="0" applyFont="1" applyFill="1" applyAlignment="1">
      <alignment vertical="center" wrapText="1"/>
    </xf>
    <xf numFmtId="0" fontId="25" fillId="3" borderId="0" xfId="0" applyFont="1" applyFill="1" applyAlignment="1">
      <alignment horizontal="right" vertical="center" wrapText="1"/>
    </xf>
    <xf numFmtId="0" fontId="31" fillId="3" borderId="0" xfId="0" applyFont="1" applyFill="1" applyAlignment="1">
      <alignment horizontal="left" vertical="center" wrapText="1"/>
    </xf>
    <xf numFmtId="0" fontId="31" fillId="3" borderId="0" xfId="0" applyFont="1" applyFill="1" applyAlignment="1">
      <alignment horizontal="right" vertical="center" wrapText="1"/>
    </xf>
    <xf numFmtId="0" fontId="25" fillId="7" borderId="0" xfId="0" applyFont="1" applyFill="1" applyAlignment="1">
      <alignment horizontal="center" vertical="center" wrapText="1"/>
    </xf>
    <xf numFmtId="0" fontId="0" fillId="7" borderId="0" xfId="0" applyFill="1" applyAlignment="1">
      <alignment vertical="center" wrapText="1"/>
    </xf>
    <xf numFmtId="0" fontId="12" fillId="7" borderId="0" xfId="0" applyFont="1" applyFill="1" applyAlignment="1">
      <alignment horizontal="right" vertical="center" wrapText="1"/>
    </xf>
    <xf numFmtId="0" fontId="27" fillId="7" borderId="0" xfId="0" applyFont="1" applyFill="1" applyAlignment="1">
      <alignment horizontal="right" vertical="center" wrapText="1"/>
    </xf>
    <xf numFmtId="0" fontId="25" fillId="7" borderId="0" xfId="0" applyFont="1" applyFill="1" applyAlignment="1">
      <alignment horizontal="right" vertical="center" wrapText="1"/>
    </xf>
    <xf numFmtId="0" fontId="38" fillId="7" borderId="0" xfId="0" applyFont="1" applyFill="1" applyAlignment="1">
      <alignment horizontal="right" vertical="center" wrapText="1"/>
    </xf>
    <xf numFmtId="0" fontId="40" fillId="7" borderId="0" xfId="0" applyFont="1" applyFill="1" applyAlignment="1">
      <alignment vertical="center" wrapText="1"/>
    </xf>
    <xf numFmtId="3" fontId="10" fillId="7" borderId="0" xfId="0" applyNumberFormat="1" applyFont="1" applyFill="1" applyAlignment="1">
      <alignment horizontal="right" vertical="center" wrapText="1"/>
    </xf>
    <xf numFmtId="3" fontId="9" fillId="7" borderId="0" xfId="0" applyNumberFormat="1" applyFont="1" applyFill="1" applyAlignment="1">
      <alignment horizontal="right" vertical="center" wrapText="1"/>
    </xf>
    <xf numFmtId="0" fontId="42" fillId="7" borderId="0" xfId="0" applyFont="1" applyFill="1" applyAlignment="1">
      <alignment horizontal="center" vertical="center" wrapText="1"/>
    </xf>
    <xf numFmtId="0" fontId="23" fillId="7" borderId="0" xfId="0" applyFont="1" applyFill="1" applyAlignment="1">
      <alignment vertical="center" wrapText="1"/>
    </xf>
    <xf numFmtId="3" fontId="21" fillId="7" borderId="0" xfId="0" applyNumberFormat="1" applyFont="1" applyFill="1" applyAlignment="1">
      <alignment horizontal="right" vertical="center" wrapText="1"/>
    </xf>
    <xf numFmtId="3" fontId="20" fillId="7" borderId="0" xfId="0" applyNumberFormat="1" applyFont="1" applyFill="1" applyAlignment="1">
      <alignment horizontal="right" vertical="center" wrapText="1"/>
    </xf>
    <xf numFmtId="0" fontId="35" fillId="3" borderId="4" xfId="0" applyFont="1" applyFill="1" applyBorder="1" applyAlignment="1">
      <alignment vertical="center"/>
    </xf>
    <xf numFmtId="0" fontId="25" fillId="3" borderId="0" xfId="0" applyFont="1" applyFill="1" applyBorder="1" applyAlignment="1">
      <alignment horizontal="center" vertical="center" wrapText="1"/>
    </xf>
    <xf numFmtId="0" fontId="43" fillId="3" borderId="0" xfId="0" applyFont="1" applyFill="1" applyAlignment="1">
      <alignment vertical="center"/>
    </xf>
    <xf numFmtId="0" fontId="25" fillId="3" borderId="0" xfId="0" applyFont="1" applyFill="1" applyBorder="1" applyAlignment="1">
      <alignment vertical="center"/>
    </xf>
    <xf numFmtId="0" fontId="2" fillId="3" borderId="0" xfId="0" applyFont="1" applyFill="1" applyAlignment="1">
      <alignment vertical="center"/>
    </xf>
    <xf numFmtId="0" fontId="45" fillId="0" borderId="0" xfId="3" applyFont="1" applyFill="1" applyAlignment="1">
      <alignment horizontal="center" vertical="center"/>
    </xf>
    <xf numFmtId="0" fontId="44" fillId="0" borderId="0" xfId="3"/>
    <xf numFmtId="0" fontId="45" fillId="10" borderId="0" xfId="3" applyFont="1" applyFill="1" applyAlignment="1">
      <alignment horizontal="center"/>
    </xf>
    <xf numFmtId="0" fontId="46" fillId="0" borderId="0" xfId="3" applyFont="1" applyAlignment="1">
      <alignment horizontal="center"/>
    </xf>
    <xf numFmtId="0" fontId="47" fillId="0" borderId="0" xfId="3" applyFont="1" applyAlignment="1">
      <alignment horizontal="center" wrapText="1"/>
    </xf>
    <xf numFmtId="0" fontId="46" fillId="9" borderId="36" xfId="3" applyFont="1" applyFill="1" applyBorder="1" applyAlignment="1">
      <alignment horizontal="center" vertical="center" wrapText="1"/>
    </xf>
    <xf numFmtId="0" fontId="46" fillId="9" borderId="37" xfId="3" applyFont="1" applyFill="1" applyBorder="1" applyAlignment="1">
      <alignment horizontal="center" vertical="center" wrapText="1"/>
    </xf>
    <xf numFmtId="0" fontId="46" fillId="9" borderId="38" xfId="3" applyFont="1" applyFill="1" applyBorder="1" applyAlignment="1">
      <alignment horizontal="center" vertical="center" wrapText="1"/>
    </xf>
    <xf numFmtId="0" fontId="44" fillId="0" borderId="0" xfId="3" applyAlignment="1">
      <alignment wrapText="1"/>
    </xf>
    <xf numFmtId="0" fontId="46" fillId="0" borderId="36" xfId="3" applyFont="1" applyBorder="1" applyAlignment="1">
      <alignment horizontal="left" vertical="center" wrapText="1"/>
    </xf>
    <xf numFmtId="0" fontId="46" fillId="0" borderId="37" xfId="3" applyFont="1" applyBorder="1" applyAlignment="1">
      <alignment horizontal="left" vertical="center" wrapText="1"/>
    </xf>
    <xf numFmtId="0" fontId="48" fillId="0" borderId="37" xfId="3" applyFont="1" applyBorder="1" applyAlignment="1">
      <alignment horizontal="center" vertical="center" wrapText="1"/>
    </xf>
    <xf numFmtId="0" fontId="46" fillId="0" borderId="36" xfId="3" applyFont="1" applyBorder="1" applyAlignment="1">
      <alignment vertical="center" wrapText="1"/>
    </xf>
    <xf numFmtId="0" fontId="48" fillId="0" borderId="37" xfId="3" applyFont="1" applyBorder="1" applyAlignment="1">
      <alignment horizontal="left" vertical="center" wrapText="1"/>
    </xf>
    <xf numFmtId="0" fontId="50" fillId="0" borderId="37" xfId="4" applyFont="1" applyBorder="1" applyAlignment="1" applyProtection="1">
      <alignment horizontal="center" vertical="center"/>
    </xf>
    <xf numFmtId="0" fontId="50" fillId="0" borderId="38" xfId="4" applyFont="1" applyBorder="1" applyAlignment="1" applyProtection="1">
      <alignment horizontal="center" vertical="center"/>
    </xf>
    <xf numFmtId="0" fontId="49" fillId="0" borderId="37" xfId="4" applyBorder="1" applyAlignment="1" applyProtection="1">
      <alignment horizontal="center" vertical="center"/>
    </xf>
    <xf numFmtId="14" fontId="48" fillId="0" borderId="37" xfId="3" applyNumberFormat="1" applyFont="1" applyBorder="1" applyAlignment="1" applyProtection="1">
      <alignment horizontal="center" vertical="center" wrapText="1"/>
    </xf>
    <xf numFmtId="0" fontId="46" fillId="9" borderId="36" xfId="3" applyFont="1" applyFill="1" applyBorder="1" applyAlignment="1">
      <alignment vertical="center" wrapText="1"/>
    </xf>
    <xf numFmtId="0" fontId="46" fillId="9" borderId="4" xfId="3" applyFont="1" applyFill="1" applyBorder="1" applyAlignment="1">
      <alignment horizontal="center" vertical="center"/>
    </xf>
    <xf numFmtId="0" fontId="22" fillId="0" borderId="37" xfId="3" applyFont="1" applyBorder="1" applyAlignment="1" applyProtection="1">
      <alignment horizontal="left" vertical="center" wrapText="1"/>
    </xf>
    <xf numFmtId="0" fontId="46" fillId="0" borderId="36" xfId="3" applyFont="1" applyBorder="1" applyAlignment="1">
      <alignment vertical="center"/>
    </xf>
    <xf numFmtId="0" fontId="50" fillId="0" borderId="37" xfId="4" applyFont="1" applyBorder="1" applyAlignment="1">
      <alignment horizontal="center" vertical="center"/>
    </xf>
    <xf numFmtId="0" fontId="50" fillId="0" borderId="38" xfId="4" applyFont="1" applyBorder="1" applyAlignment="1">
      <alignment horizontal="center" vertical="center"/>
    </xf>
    <xf numFmtId="0" fontId="51" fillId="9" borderId="36" xfId="3" applyFont="1" applyFill="1" applyBorder="1" applyAlignment="1">
      <alignment horizontal="center"/>
    </xf>
    <xf numFmtId="0" fontId="51" fillId="9" borderId="37" xfId="3" applyFont="1" applyFill="1" applyBorder="1" applyAlignment="1">
      <alignment horizontal="center"/>
    </xf>
    <xf numFmtId="0" fontId="51" fillId="9" borderId="38" xfId="3" applyFont="1" applyFill="1" applyBorder="1" applyAlignment="1">
      <alignment horizontal="center"/>
    </xf>
    <xf numFmtId="0" fontId="52" fillId="9" borderId="39" xfId="3" applyFont="1" applyFill="1" applyBorder="1" applyAlignment="1">
      <alignment horizontal="center" vertical="center" wrapText="1"/>
    </xf>
    <xf numFmtId="0" fontId="22" fillId="0" borderId="0" xfId="3" applyFont="1"/>
    <xf numFmtId="0" fontId="53" fillId="0" borderId="39" xfId="3" applyFont="1" applyFill="1" applyBorder="1" applyAlignment="1">
      <alignment horizontal="center" vertical="center" wrapText="1"/>
    </xf>
    <xf numFmtId="0" fontId="54" fillId="0" borderId="39" xfId="3" applyFont="1" applyFill="1" applyBorder="1" applyAlignment="1">
      <alignment horizontal="center" vertical="center" wrapText="1"/>
    </xf>
    <xf numFmtId="4" fontId="55" fillId="0" borderId="39" xfId="3" applyNumberFormat="1" applyFont="1" applyFill="1" applyBorder="1" applyAlignment="1">
      <alignment horizontal="center" vertical="center" wrapText="1"/>
    </xf>
    <xf numFmtId="0" fontId="56" fillId="0" borderId="0" xfId="3" applyFont="1" applyAlignment="1">
      <alignment horizontal="center" vertical="center" wrapText="1"/>
    </xf>
    <xf numFmtId="4" fontId="55" fillId="0" borderId="39" xfId="3" applyNumberFormat="1" applyFont="1" applyFill="1" applyBorder="1" applyAlignment="1" applyProtection="1">
      <alignment horizontal="center" vertical="center" wrapText="1"/>
    </xf>
    <xf numFmtId="0" fontId="54" fillId="0" borderId="39" xfId="3" applyFont="1" applyFill="1" applyBorder="1" applyAlignment="1" applyProtection="1">
      <alignment horizontal="center" vertical="center" wrapText="1"/>
    </xf>
    <xf numFmtId="0" fontId="53" fillId="0" borderId="39" xfId="3" applyFont="1" applyFill="1" applyBorder="1" applyAlignment="1" applyProtection="1">
      <alignment horizontal="center" vertical="center" wrapText="1"/>
    </xf>
    <xf numFmtId="0" fontId="56" fillId="0" borderId="0" xfId="3" applyFont="1" applyAlignment="1">
      <alignment horizontal="center" vertical="center" wrapText="1"/>
    </xf>
    <xf numFmtId="0" fontId="53" fillId="0" borderId="36" xfId="3" applyFont="1" applyFill="1" applyBorder="1" applyAlignment="1">
      <alignment horizontal="center" vertical="center" wrapText="1"/>
    </xf>
    <xf numFmtId="0" fontId="54" fillId="0" borderId="39" xfId="3" applyFont="1" applyFill="1" applyBorder="1" applyAlignment="1">
      <alignment vertical="center" wrapText="1"/>
    </xf>
    <xf numFmtId="0" fontId="55" fillId="0" borderId="39" xfId="3" applyFont="1" applyFill="1" applyBorder="1" applyAlignment="1">
      <alignment horizontal="center" vertical="center" wrapText="1"/>
    </xf>
    <xf numFmtId="166" fontId="18" fillId="9" borderId="36" xfId="5" applyFont="1" applyFill="1" applyBorder="1" applyAlignment="1">
      <alignment vertical="center"/>
    </xf>
    <xf numFmtId="166" fontId="46" fillId="9" borderId="39" xfId="5" applyFont="1" applyFill="1" applyBorder="1" applyAlignment="1">
      <alignment horizontal="right" vertical="center" wrapText="1"/>
    </xf>
    <xf numFmtId="4" fontId="57" fillId="9" borderId="39" xfId="5" applyNumberFormat="1" applyFont="1" applyFill="1" applyBorder="1" applyAlignment="1">
      <alignment horizontal="center" vertical="center" wrapText="1"/>
    </xf>
    <xf numFmtId="166" fontId="0" fillId="0" borderId="0" xfId="5" applyFont="1" applyAlignment="1">
      <alignment wrapText="1"/>
    </xf>
    <xf numFmtId="166" fontId="0" fillId="0" borderId="0" xfId="5" applyFont="1"/>
    <xf numFmtId="0" fontId="44" fillId="0" borderId="7" xfId="3" applyBorder="1" applyAlignment="1">
      <alignment horizontal="center" wrapText="1"/>
    </xf>
    <xf numFmtId="0" fontId="51" fillId="9" borderId="39" xfId="3" applyFont="1" applyFill="1" applyBorder="1" applyAlignment="1">
      <alignment horizontal="right" vertical="center" wrapText="1"/>
    </xf>
    <xf numFmtId="4" fontId="58" fillId="0" borderId="39" xfId="3" applyNumberFormat="1" applyFont="1" applyBorder="1" applyAlignment="1">
      <alignment wrapText="1"/>
    </xf>
    <xf numFmtId="0" fontId="44" fillId="0" borderId="9" xfId="3" applyBorder="1" applyAlignment="1">
      <alignment horizontal="center" wrapText="1"/>
    </xf>
    <xf numFmtId="4" fontId="44" fillId="0" borderId="0" xfId="3" applyNumberFormat="1" applyAlignment="1">
      <alignment wrapText="1"/>
    </xf>
    <xf numFmtId="4" fontId="57" fillId="0" borderId="39" xfId="3" applyNumberFormat="1" applyFont="1" applyBorder="1" applyAlignment="1">
      <alignment wrapText="1"/>
    </xf>
    <xf numFmtId="0" fontId="44" fillId="0" borderId="0" xfId="3" applyFont="1" applyAlignment="1">
      <alignment wrapText="1"/>
    </xf>
    <xf numFmtId="0" fontId="59" fillId="0" borderId="0" xfId="3" applyFont="1" applyFill="1" applyBorder="1" applyAlignment="1">
      <alignment horizontal="center" vertical="center" wrapText="1"/>
    </xf>
    <xf numFmtId="0" fontId="44" fillId="0" borderId="0" xfId="3" applyFill="1"/>
    <xf numFmtId="0" fontId="60" fillId="0" borderId="0" xfId="3" applyFont="1" applyBorder="1" applyAlignment="1">
      <alignment horizontal="center" wrapText="1"/>
    </xf>
    <xf numFmtId="0" fontId="22" fillId="0" borderId="0" xfId="3" applyFont="1" applyBorder="1"/>
    <xf numFmtId="0" fontId="44" fillId="0" borderId="0" xfId="3" applyBorder="1"/>
    <xf numFmtId="0" fontId="44" fillId="0" borderId="0" xfId="3" applyBorder="1" applyAlignment="1">
      <alignment wrapText="1"/>
    </xf>
    <xf numFmtId="0" fontId="60" fillId="0" borderId="0" xfId="3" applyFont="1" applyFill="1" applyBorder="1"/>
    <xf numFmtId="0" fontId="60" fillId="0" borderId="0" xfId="3" applyFont="1" applyFill="1"/>
    <xf numFmtId="0" fontId="45" fillId="0" borderId="0" xfId="6" applyFont="1" applyFill="1" applyAlignment="1">
      <alignment horizontal="center" vertical="center"/>
    </xf>
    <xf numFmtId="0" fontId="61" fillId="0" borderId="0" xfId="6"/>
    <xf numFmtId="0" fontId="45" fillId="10" borderId="0" xfId="6" applyFont="1" applyFill="1" applyAlignment="1">
      <alignment horizontal="center"/>
    </xf>
    <xf numFmtId="0" fontId="4" fillId="0" borderId="0" xfId="6" applyFont="1" applyAlignment="1">
      <alignment horizontal="center"/>
    </xf>
    <xf numFmtId="0" fontId="47" fillId="0" borderId="0" xfId="6" applyFont="1" applyAlignment="1">
      <alignment horizontal="center" wrapText="1"/>
    </xf>
    <xf numFmtId="0" fontId="46" fillId="9" borderId="36" xfId="6" applyFont="1" applyFill="1" applyBorder="1" applyAlignment="1">
      <alignment horizontal="center" vertical="center" wrapText="1"/>
    </xf>
    <xf numFmtId="0" fontId="46" fillId="9" borderId="37" xfId="6" applyFont="1" applyFill="1" applyBorder="1" applyAlignment="1">
      <alignment horizontal="center" vertical="center" wrapText="1"/>
    </xf>
    <xf numFmtId="0" fontId="46" fillId="9" borderId="38" xfId="6" applyFont="1" applyFill="1" applyBorder="1" applyAlignment="1">
      <alignment horizontal="center" vertical="center" wrapText="1"/>
    </xf>
    <xf numFmtId="0" fontId="46" fillId="0" borderId="36" xfId="6" applyFont="1" applyBorder="1" applyAlignment="1">
      <alignment horizontal="left" vertical="center" wrapText="1"/>
    </xf>
    <xf numFmtId="0" fontId="46" fillId="0" borderId="37" xfId="6" applyFont="1" applyBorder="1" applyAlignment="1">
      <alignment horizontal="left" vertical="center" wrapText="1"/>
    </xf>
    <xf numFmtId="0" fontId="48" fillId="0" borderId="37" xfId="6" applyFont="1" applyBorder="1" applyAlignment="1">
      <alignment horizontal="center" vertical="center" wrapText="1"/>
    </xf>
    <xf numFmtId="0" fontId="46" fillId="0" borderId="36" xfId="6" applyFont="1" applyBorder="1" applyAlignment="1">
      <alignment vertical="center" wrapText="1"/>
    </xf>
    <xf numFmtId="0" fontId="48" fillId="0" borderId="37" xfId="6" applyFont="1" applyBorder="1" applyAlignment="1">
      <alignment horizontal="left" vertical="center" wrapText="1"/>
    </xf>
    <xf numFmtId="14" fontId="48" fillId="0" borderId="37" xfId="6" applyNumberFormat="1" applyFont="1" applyBorder="1" applyAlignment="1" applyProtection="1">
      <alignment horizontal="center" vertical="center" wrapText="1"/>
    </xf>
    <xf numFmtId="0" fontId="46" fillId="9" borderId="36" xfId="6" applyFont="1" applyFill="1" applyBorder="1" applyAlignment="1">
      <alignment vertical="center" wrapText="1"/>
    </xf>
    <xf numFmtId="0" fontId="46" fillId="9" borderId="4" xfId="6" applyFont="1" applyFill="1" applyBorder="1" applyAlignment="1">
      <alignment horizontal="center" vertical="center"/>
    </xf>
    <xf numFmtId="0" fontId="22" fillId="0" borderId="37" xfId="6" applyFont="1" applyBorder="1" applyAlignment="1" applyProtection="1">
      <alignment horizontal="left" vertical="center" wrapText="1"/>
    </xf>
    <xf numFmtId="0" fontId="46" fillId="0" borderId="36" xfId="6" applyFont="1" applyBorder="1" applyAlignment="1">
      <alignment vertical="center"/>
    </xf>
    <xf numFmtId="0" fontId="51" fillId="9" borderId="36" xfId="6" applyFont="1" applyFill="1" applyBorder="1" applyAlignment="1">
      <alignment horizontal="center"/>
    </xf>
    <xf numFmtId="0" fontId="51" fillId="9" borderId="37" xfId="6" applyFont="1" applyFill="1" applyBorder="1" applyAlignment="1">
      <alignment horizontal="center"/>
    </xf>
    <xf numFmtId="0" fontId="51" fillId="9" borderId="38" xfId="6" applyFont="1" applyFill="1" applyBorder="1" applyAlignment="1">
      <alignment horizontal="center"/>
    </xf>
    <xf numFmtId="0" fontId="52" fillId="9" borderId="39" xfId="6" applyFont="1" applyFill="1" applyBorder="1" applyAlignment="1">
      <alignment horizontal="center" vertical="center" wrapText="1"/>
    </xf>
    <xf numFmtId="0" fontId="53" fillId="0" borderId="39" xfId="6" applyFont="1" applyFill="1" applyBorder="1" applyAlignment="1">
      <alignment horizontal="center" vertical="center" wrapText="1"/>
    </xf>
    <xf numFmtId="0" fontId="55" fillId="0" borderId="39" xfId="6" applyFont="1" applyFill="1" applyBorder="1" applyAlignment="1">
      <alignment horizontal="center" vertical="center" wrapText="1"/>
    </xf>
    <xf numFmtId="4" fontId="55" fillId="0" borderId="39" xfId="6" applyNumberFormat="1" applyFont="1" applyFill="1" applyBorder="1" applyAlignment="1">
      <alignment horizontal="center" vertical="center" wrapText="1"/>
    </xf>
    <xf numFmtId="4" fontId="55" fillId="0" borderId="39" xfId="6" applyNumberFormat="1" applyFont="1" applyFill="1" applyBorder="1" applyAlignment="1" applyProtection="1">
      <alignment horizontal="center" vertical="center" wrapText="1"/>
    </xf>
    <xf numFmtId="0" fontId="55" fillId="0" borderId="39" xfId="6" applyFont="1" applyFill="1" applyBorder="1" applyAlignment="1" applyProtection="1">
      <alignment horizontal="center" vertical="center" wrapText="1"/>
    </xf>
    <xf numFmtId="0" fontId="53" fillId="0" borderId="39" xfId="6" applyFont="1" applyFill="1" applyBorder="1" applyAlignment="1" applyProtection="1">
      <alignment horizontal="center" vertical="center" wrapText="1"/>
    </xf>
    <xf numFmtId="44" fontId="18" fillId="9" borderId="36" xfId="7" applyFont="1" applyFill="1" applyBorder="1" applyAlignment="1">
      <alignment vertical="center"/>
    </xf>
    <xf numFmtId="44" fontId="46" fillId="9" borderId="39" xfId="7" applyFont="1" applyFill="1" applyBorder="1" applyAlignment="1">
      <alignment horizontal="right" vertical="center" wrapText="1"/>
    </xf>
    <xf numFmtId="4" fontId="57" fillId="9" borderId="39" xfId="7" applyNumberFormat="1" applyFont="1" applyFill="1" applyBorder="1" applyAlignment="1">
      <alignment horizontal="center" vertical="center" wrapText="1"/>
    </xf>
    <xf numFmtId="4" fontId="61" fillId="0" borderId="0" xfId="6" applyNumberFormat="1"/>
    <xf numFmtId="4" fontId="61" fillId="0" borderId="0" xfId="6" applyNumberFormat="1" applyAlignment="1">
      <alignment wrapText="1"/>
    </xf>
    <xf numFmtId="4" fontId="61" fillId="0" borderId="0" xfId="6" applyNumberFormat="1" applyProtection="1"/>
    <xf numFmtId="0" fontId="51" fillId="9" borderId="39" xfId="6" applyFont="1" applyFill="1" applyBorder="1" applyAlignment="1">
      <alignment horizontal="right" vertical="center" wrapText="1"/>
    </xf>
    <xf numFmtId="4" fontId="58" fillId="0" borderId="39" xfId="6" applyNumberFormat="1" applyFont="1" applyBorder="1" applyAlignment="1">
      <alignment wrapText="1"/>
    </xf>
    <xf numFmtId="0" fontId="61" fillId="0" borderId="0" xfId="6" applyAlignment="1">
      <alignment wrapText="1"/>
    </xf>
    <xf numFmtId="8" fontId="40" fillId="0" borderId="0" xfId="6" applyNumberFormat="1" applyFont="1"/>
    <xf numFmtId="167" fontId="61" fillId="0" borderId="9" xfId="6" applyNumberFormat="1" applyBorder="1" applyAlignment="1">
      <alignment horizontal="center" wrapText="1"/>
    </xf>
    <xf numFmtId="4" fontId="57" fillId="0" borderId="39" xfId="6" applyNumberFormat="1" applyFont="1" applyBorder="1" applyAlignment="1">
      <alignment wrapText="1"/>
    </xf>
    <xf numFmtId="0" fontId="59" fillId="0" borderId="0" xfId="6" applyFont="1" applyFill="1" applyBorder="1" applyAlignment="1">
      <alignment horizontal="center" vertical="center" wrapText="1"/>
    </xf>
    <xf numFmtId="0" fontId="60" fillId="0" borderId="0" xfId="6" applyFont="1" applyBorder="1" applyAlignment="1">
      <alignment horizontal="center" wrapText="1"/>
    </xf>
    <xf numFmtId="0" fontId="4" fillId="0" borderId="0" xfId="3" applyFont="1" applyAlignment="1">
      <alignment horizontal="center"/>
    </xf>
    <xf numFmtId="14" fontId="48" fillId="0" borderId="37" xfId="3" applyNumberFormat="1" applyFont="1" applyBorder="1" applyAlignment="1">
      <alignment horizontal="center" vertical="center" wrapText="1"/>
    </xf>
    <xf numFmtId="0" fontId="55" fillId="0" borderId="39" xfId="3" applyFont="1" applyFill="1" applyBorder="1" applyAlignment="1" applyProtection="1">
      <alignment horizontal="center" vertical="center" wrapText="1"/>
    </xf>
    <xf numFmtId="0" fontId="53" fillId="0" borderId="36" xfId="3" applyFont="1" applyFill="1" applyBorder="1" applyAlignment="1" applyProtection="1">
      <alignment horizontal="center" vertical="center" wrapText="1"/>
    </xf>
    <xf numFmtId="4" fontId="54" fillId="0" borderId="39" xfId="3" applyNumberFormat="1" applyFont="1" applyFill="1" applyBorder="1" applyAlignment="1">
      <alignment vertical="center" wrapText="1"/>
    </xf>
    <xf numFmtId="4" fontId="44" fillId="0" borderId="7" xfId="3" applyNumberFormat="1" applyBorder="1" applyAlignment="1">
      <alignment horizontal="center" wrapText="1"/>
    </xf>
    <xf numFmtId="0" fontId="51" fillId="9" borderId="36" xfId="3" applyFont="1" applyFill="1" applyBorder="1" applyAlignment="1">
      <alignment horizontal="center" vertical="center" wrapText="1"/>
    </xf>
    <xf numFmtId="0" fontId="51" fillId="9" borderId="37" xfId="3" applyFont="1" applyFill="1" applyBorder="1" applyAlignment="1">
      <alignment horizontal="center" vertical="center" wrapText="1"/>
    </xf>
    <xf numFmtId="0" fontId="51" fillId="9" borderId="38" xfId="3" applyFont="1" applyFill="1" applyBorder="1" applyAlignment="1">
      <alignment horizontal="center" vertical="center" wrapText="1"/>
    </xf>
    <xf numFmtId="0" fontId="51" fillId="0" borderId="5" xfId="3" applyFont="1" applyBorder="1" applyAlignment="1">
      <alignment horizontal="left" vertical="center" wrapText="1"/>
    </xf>
    <xf numFmtId="0" fontId="51" fillId="0" borderId="6" xfId="3" applyFont="1" applyBorder="1" applyAlignment="1">
      <alignment horizontal="left" vertical="center" wrapText="1"/>
    </xf>
    <xf numFmtId="0" fontId="51" fillId="0" borderId="37" xfId="3" applyFont="1" applyBorder="1" applyAlignment="1" applyProtection="1">
      <alignment horizontal="center" vertical="center" wrapText="1"/>
      <protection locked="0"/>
    </xf>
    <xf numFmtId="0" fontId="51" fillId="0" borderId="38" xfId="3" applyFont="1" applyBorder="1" applyAlignment="1" applyProtection="1">
      <alignment horizontal="center" vertical="center" wrapText="1"/>
      <protection locked="0"/>
    </xf>
    <xf numFmtId="0" fontId="51" fillId="0" borderId="36" xfId="3" applyFont="1" applyBorder="1" applyAlignment="1">
      <alignment vertical="center" wrapText="1"/>
    </xf>
    <xf numFmtId="0" fontId="51" fillId="0" borderId="38" xfId="3" applyFont="1" applyFill="1" applyBorder="1" applyAlignment="1" applyProtection="1">
      <alignment horizontal="center" vertical="center" wrapText="1"/>
      <protection locked="0"/>
    </xf>
    <xf numFmtId="0" fontId="51" fillId="0" borderId="36" xfId="3" applyFont="1" applyBorder="1" applyAlignment="1">
      <alignment horizontal="left" vertical="center" wrapText="1"/>
    </xf>
    <xf numFmtId="0" fontId="51" fillId="0" borderId="37" xfId="3" applyFont="1" applyBorder="1" applyAlignment="1">
      <alignment horizontal="left" vertical="center" wrapText="1"/>
    </xf>
    <xf numFmtId="0" fontId="51" fillId="0" borderId="37" xfId="3" applyFont="1" applyBorder="1" applyAlignment="1" applyProtection="1">
      <alignment horizontal="left" vertical="center" wrapText="1"/>
      <protection locked="0"/>
    </xf>
    <xf numFmtId="0" fontId="51" fillId="0" borderId="38" xfId="3" applyFont="1" applyBorder="1" applyAlignment="1" applyProtection="1">
      <alignment horizontal="left" vertical="center" wrapText="1"/>
      <protection locked="0"/>
    </xf>
    <xf numFmtId="0" fontId="46" fillId="0" borderId="36" xfId="3" applyFont="1" applyBorder="1" applyAlignment="1" applyProtection="1">
      <alignment horizontal="left" vertical="center" wrapText="1"/>
      <protection locked="0"/>
    </xf>
    <xf numFmtId="0" fontId="46" fillId="0" borderId="37" xfId="3" applyFont="1" applyBorder="1" applyAlignment="1" applyProtection="1">
      <alignment horizontal="left" vertical="center" wrapText="1"/>
      <protection locked="0"/>
    </xf>
    <xf numFmtId="0" fontId="46" fillId="0" borderId="38" xfId="3" applyFont="1" applyBorder="1" applyAlignment="1" applyProtection="1">
      <alignment horizontal="left" vertical="center" wrapText="1"/>
      <protection locked="0"/>
    </xf>
    <xf numFmtId="0" fontId="51" fillId="0" borderId="38" xfId="3" applyFont="1" applyFill="1" applyBorder="1" applyAlignment="1" applyProtection="1">
      <alignment vertical="center" wrapText="1"/>
      <protection locked="0"/>
    </xf>
    <xf numFmtId="0" fontId="49" fillId="0" borderId="36" xfId="4" applyBorder="1" applyAlignment="1" applyProtection="1">
      <alignment horizontal="left" vertical="center" wrapText="1"/>
      <protection locked="0"/>
    </xf>
    <xf numFmtId="0" fontId="51" fillId="0" borderId="10" xfId="3" applyFont="1" applyBorder="1" applyAlignment="1">
      <alignment horizontal="left" vertical="center"/>
    </xf>
    <xf numFmtId="0" fontId="51" fillId="0" borderId="4" xfId="3" applyFont="1" applyBorder="1" applyAlignment="1">
      <alignment horizontal="left" vertical="center"/>
    </xf>
    <xf numFmtId="14" fontId="51" fillId="0" borderId="37" xfId="3" applyNumberFormat="1" applyFont="1" applyBorder="1" applyAlignment="1" applyProtection="1">
      <alignment horizontal="center" vertical="center"/>
      <protection locked="0"/>
    </xf>
    <xf numFmtId="14" fontId="51" fillId="0" borderId="38" xfId="3" applyNumberFormat="1" applyFont="1" applyBorder="1" applyAlignment="1" applyProtection="1">
      <alignment horizontal="center" vertical="center"/>
      <protection locked="0"/>
    </xf>
    <xf numFmtId="0" fontId="51" fillId="9" borderId="36" xfId="3" applyFont="1" applyFill="1" applyBorder="1" applyAlignment="1">
      <alignment vertical="center" wrapText="1"/>
    </xf>
    <xf numFmtId="0" fontId="51" fillId="9" borderId="4" xfId="3" applyFont="1" applyFill="1" applyBorder="1" applyAlignment="1">
      <alignment horizontal="center" vertical="center"/>
    </xf>
    <xf numFmtId="0" fontId="51" fillId="0" borderId="36" xfId="3" applyFont="1" applyBorder="1" applyAlignment="1">
      <alignment vertical="center"/>
    </xf>
    <xf numFmtId="0" fontId="51" fillId="0" borderId="36" xfId="3" applyFont="1" applyBorder="1" applyAlignment="1" applyProtection="1">
      <alignment horizontal="left" vertical="center"/>
      <protection locked="0"/>
    </xf>
    <xf numFmtId="0" fontId="51" fillId="0" borderId="37" xfId="3" applyFont="1" applyBorder="1" applyAlignment="1" applyProtection="1">
      <alignment horizontal="left" vertical="center"/>
      <protection locked="0"/>
    </xf>
    <xf numFmtId="0" fontId="51" fillId="0" borderId="38" xfId="3" applyFont="1" applyBorder="1" applyAlignment="1" applyProtection="1">
      <alignment horizontal="left" vertical="center"/>
      <protection locked="0"/>
    </xf>
    <xf numFmtId="0" fontId="60" fillId="0" borderId="0" xfId="3" applyFont="1"/>
    <xf numFmtId="0" fontId="52" fillId="9" borderId="40" xfId="3" applyFont="1" applyFill="1" applyBorder="1" applyAlignment="1">
      <alignment horizontal="center" vertical="center" wrapText="1"/>
    </xf>
    <xf numFmtId="0" fontId="52" fillId="9" borderId="36" xfId="3" applyFont="1" applyFill="1" applyBorder="1" applyAlignment="1">
      <alignment horizontal="center" vertical="center" wrapText="1"/>
    </xf>
    <xf numFmtId="0" fontId="52" fillId="9" borderId="38" xfId="3" applyFont="1" applyFill="1" applyBorder="1" applyAlignment="1">
      <alignment horizontal="center" vertical="center" wrapText="1"/>
    </xf>
    <xf numFmtId="0" fontId="52" fillId="9" borderId="40" xfId="3" applyFont="1" applyFill="1" applyBorder="1" applyAlignment="1">
      <alignment horizontal="center" vertical="center" wrapText="1"/>
    </xf>
    <xf numFmtId="0" fontId="52" fillId="9" borderId="41" xfId="3" applyFont="1" applyFill="1" applyBorder="1" applyAlignment="1">
      <alignment horizontal="center" vertical="center" wrapText="1"/>
    </xf>
    <xf numFmtId="0" fontId="52" fillId="9" borderId="41" xfId="3" applyFont="1" applyFill="1" applyBorder="1" applyAlignment="1">
      <alignment horizontal="center" vertical="center" wrapText="1"/>
    </xf>
    <xf numFmtId="0" fontId="52" fillId="9" borderId="42" xfId="3" applyFont="1" applyFill="1" applyBorder="1" applyAlignment="1">
      <alignment horizontal="center" vertical="center" wrapText="1"/>
    </xf>
    <xf numFmtId="0" fontId="52" fillId="9" borderId="42" xfId="3" applyFont="1" applyFill="1" applyBorder="1" applyAlignment="1">
      <alignment horizontal="center" vertical="center" wrapText="1"/>
    </xf>
    <xf numFmtId="0" fontId="52" fillId="9" borderId="38" xfId="3" applyFont="1" applyFill="1" applyBorder="1" applyAlignment="1">
      <alignment horizontal="center" vertical="center" wrapText="1"/>
    </xf>
    <xf numFmtId="0" fontId="53" fillId="0" borderId="39" xfId="3" applyFont="1" applyFill="1" applyBorder="1" applyAlignment="1" applyProtection="1">
      <alignment horizontal="center" vertical="center" wrapText="1"/>
      <protection locked="0"/>
    </xf>
    <xf numFmtId="0" fontId="62" fillId="0" borderId="39" xfId="3" applyFont="1" applyFill="1" applyBorder="1" applyAlignment="1" applyProtection="1">
      <alignment horizontal="center" vertical="center" wrapText="1"/>
      <protection locked="0"/>
    </xf>
    <xf numFmtId="0" fontId="54" fillId="0" borderId="39" xfId="3" applyFont="1" applyFill="1" applyBorder="1" applyAlignment="1" applyProtection="1">
      <alignment horizontal="left" vertical="center" wrapText="1"/>
      <protection locked="0"/>
    </xf>
    <xf numFmtId="0" fontId="54" fillId="0" borderId="39" xfId="3" applyFont="1" applyFill="1" applyBorder="1" applyAlignment="1" applyProtection="1">
      <alignment horizontal="center" vertical="center" wrapText="1"/>
      <protection locked="0"/>
    </xf>
    <xf numFmtId="4" fontId="62" fillId="0" borderId="39" xfId="3" applyNumberFormat="1" applyFont="1" applyFill="1" applyBorder="1" applyAlignment="1" applyProtection="1">
      <alignment horizontal="center" vertical="center" wrapText="1"/>
      <protection locked="0"/>
    </xf>
    <xf numFmtId="3" fontId="62" fillId="0" borderId="39" xfId="3" applyNumberFormat="1" applyFont="1" applyFill="1" applyBorder="1" applyAlignment="1" applyProtection="1">
      <alignment horizontal="center" vertical="center" wrapText="1"/>
      <protection locked="0"/>
    </xf>
    <xf numFmtId="0" fontId="62" fillId="0" borderId="39" xfId="3" applyFont="1" applyFill="1" applyBorder="1" applyAlignment="1" applyProtection="1">
      <alignment vertical="center" wrapText="1"/>
      <protection locked="0"/>
    </xf>
    <xf numFmtId="166" fontId="46" fillId="9" borderId="36" xfId="5" applyFont="1" applyFill="1" applyBorder="1" applyAlignment="1">
      <alignment horizontal="right" wrapText="1"/>
    </xf>
    <xf numFmtId="166" fontId="46" fillId="9" borderId="37" xfId="5" applyFont="1" applyFill="1" applyBorder="1" applyAlignment="1">
      <alignment horizontal="right" wrapText="1"/>
    </xf>
    <xf numFmtId="166" fontId="46" fillId="9" borderId="38" xfId="5" applyFont="1" applyFill="1" applyBorder="1" applyAlignment="1">
      <alignment horizontal="right" wrapText="1"/>
    </xf>
    <xf numFmtId="4" fontId="51" fillId="9" borderId="39" xfId="5" applyNumberFormat="1" applyFont="1" applyFill="1" applyBorder="1" applyAlignment="1" applyProtection="1">
      <alignment horizontal="center" vertical="center" wrapText="1"/>
      <protection locked="0"/>
    </xf>
    <xf numFmtId="4" fontId="51" fillId="9" borderId="36" xfId="5" applyNumberFormat="1" applyFont="1" applyFill="1" applyBorder="1" applyAlignment="1" applyProtection="1">
      <alignment horizontal="center" vertical="center" wrapText="1"/>
      <protection locked="0"/>
    </xf>
    <xf numFmtId="4" fontId="51" fillId="9" borderId="37" xfId="5" applyNumberFormat="1" applyFont="1" applyFill="1" applyBorder="1" applyAlignment="1" applyProtection="1">
      <alignment horizontal="center" vertical="center" wrapText="1"/>
      <protection locked="0"/>
    </xf>
    <xf numFmtId="4" fontId="51" fillId="9" borderId="38" xfId="5" applyNumberFormat="1" applyFont="1" applyFill="1" applyBorder="1" applyAlignment="1" applyProtection="1">
      <alignment horizontal="center" vertical="center" wrapText="1"/>
      <protection locked="0"/>
    </xf>
    <xf numFmtId="0" fontId="63" fillId="0" borderId="0" xfId="3" applyFont="1" applyFill="1" applyBorder="1" applyAlignment="1">
      <alignment horizontal="center" vertical="center" wrapText="1"/>
    </xf>
    <xf numFmtId="0" fontId="64" fillId="0" borderId="0" xfId="3" applyFont="1" applyBorder="1" applyAlignment="1">
      <alignment horizontal="center" wrapText="1"/>
    </xf>
    <xf numFmtId="0" fontId="0" fillId="2" borderId="0" xfId="0" applyFill="1" applyAlignment="1">
      <alignment vertical="top" wrapText="1"/>
    </xf>
    <xf numFmtId="0" fontId="38" fillId="2" borderId="0" xfId="0" applyFont="1" applyFill="1" applyAlignment="1">
      <alignment horizontal="center" wrapText="1"/>
    </xf>
    <xf numFmtId="0" fontId="0" fillId="2" borderId="0" xfId="0" applyFill="1" applyAlignment="1">
      <alignment wrapText="1"/>
    </xf>
    <xf numFmtId="0" fontId="0" fillId="2" borderId="1" xfId="0" applyFill="1" applyBorder="1" applyAlignment="1">
      <alignment vertical="top" wrapText="1"/>
    </xf>
    <xf numFmtId="0" fontId="38" fillId="2" borderId="1" xfId="0" applyFont="1" applyFill="1" applyBorder="1" applyAlignment="1">
      <alignment horizontal="center" wrapText="1"/>
    </xf>
    <xf numFmtId="0" fontId="26" fillId="0" borderId="0" xfId="0" applyFont="1"/>
    <xf numFmtId="0" fontId="25" fillId="2" borderId="12" xfId="0" applyFont="1" applyFill="1" applyBorder="1" applyAlignment="1">
      <alignment horizontal="center" wrapText="1"/>
    </xf>
    <xf numFmtId="0" fontId="25" fillId="2" borderId="43" xfId="0" applyFont="1" applyFill="1" applyBorder="1" applyAlignment="1">
      <alignment horizontal="center" wrapText="1"/>
    </xf>
    <xf numFmtId="0" fontId="25" fillId="2" borderId="44" xfId="0" applyFont="1" applyFill="1" applyBorder="1" applyAlignment="1">
      <alignment horizontal="center" wrapText="1"/>
    </xf>
    <xf numFmtId="0" fontId="25" fillId="2" borderId="45" xfId="0" applyFont="1" applyFill="1" applyBorder="1" applyAlignment="1">
      <alignment horizontal="center" wrapText="1"/>
    </xf>
    <xf numFmtId="0" fontId="25" fillId="2" borderId="46" xfId="0" applyFont="1" applyFill="1" applyBorder="1" applyAlignment="1">
      <alignment horizontal="center" wrapText="1"/>
    </xf>
    <xf numFmtId="0" fontId="25" fillId="2" borderId="2" xfId="0" applyFont="1" applyFill="1" applyBorder="1" applyAlignment="1">
      <alignment horizontal="center" wrapText="1"/>
    </xf>
    <xf numFmtId="0" fontId="25" fillId="2" borderId="35" xfId="0" applyFont="1" applyFill="1" applyBorder="1" applyAlignment="1">
      <alignment horizontal="center" wrapText="1"/>
    </xf>
    <xf numFmtId="0" fontId="25" fillId="2" borderId="47" xfId="0" applyFont="1" applyFill="1" applyBorder="1" applyAlignment="1">
      <alignment wrapText="1"/>
    </xf>
    <xf numFmtId="3" fontId="25" fillId="2" borderId="0" xfId="0" applyNumberFormat="1" applyFont="1" applyFill="1" applyAlignment="1">
      <alignment horizontal="right" wrapText="1"/>
    </xf>
    <xf numFmtId="0" fontId="25" fillId="2" borderId="0" xfId="0" applyFont="1" applyFill="1" applyAlignment="1">
      <alignment horizontal="right" wrapText="1"/>
    </xf>
    <xf numFmtId="3" fontId="25" fillId="2" borderId="48" xfId="0" applyNumberFormat="1" applyFont="1" applyFill="1" applyBorder="1" applyAlignment="1">
      <alignment horizontal="right" wrapText="1"/>
    </xf>
    <xf numFmtId="0" fontId="31" fillId="2" borderId="47" xfId="0" applyFont="1" applyFill="1" applyBorder="1" applyAlignment="1">
      <alignment horizontal="left" vertical="top" wrapText="1" indent="1"/>
    </xf>
    <xf numFmtId="3" fontId="31" fillId="2" borderId="0" xfId="0" applyNumberFormat="1" applyFont="1" applyFill="1" applyAlignment="1">
      <alignment horizontal="right" wrapText="1"/>
    </xf>
    <xf numFmtId="0" fontId="31" fillId="2" borderId="0" xfId="0" applyFont="1" applyFill="1" applyAlignment="1">
      <alignment horizontal="right" wrapText="1"/>
    </xf>
    <xf numFmtId="3" fontId="31" fillId="2" borderId="48" xfId="0" applyNumberFormat="1" applyFont="1" applyFill="1" applyBorder="1" applyAlignment="1">
      <alignment horizontal="right" wrapText="1"/>
    </xf>
    <xf numFmtId="0" fontId="31" fillId="2" borderId="48" xfId="0" applyFont="1" applyFill="1" applyBorder="1" applyAlignment="1">
      <alignment horizontal="right" wrapText="1"/>
    </xf>
    <xf numFmtId="0" fontId="25" fillId="2" borderId="48" xfId="0" applyFont="1" applyFill="1" applyBorder="1" applyAlignment="1">
      <alignment horizontal="right" wrapText="1"/>
    </xf>
    <xf numFmtId="3" fontId="25" fillId="2" borderId="2" xfId="0" applyNumberFormat="1" applyFont="1" applyFill="1" applyBorder="1" applyAlignment="1">
      <alignment horizontal="right" wrapText="1"/>
    </xf>
    <xf numFmtId="0" fontId="35" fillId="0" borderId="0" xfId="0" applyFont="1"/>
    <xf numFmtId="0" fontId="66" fillId="2" borderId="3" xfId="0" applyFont="1" applyFill="1" applyBorder="1" applyAlignment="1">
      <alignment horizontal="center" wrapText="1"/>
    </xf>
    <xf numFmtId="0" fontId="67" fillId="2" borderId="3" xfId="0" applyFont="1" applyFill="1" applyBorder="1" applyAlignment="1">
      <alignment wrapText="1"/>
    </xf>
    <xf numFmtId="0" fontId="68" fillId="2" borderId="0" xfId="0" applyFont="1" applyFill="1" applyAlignment="1">
      <alignment horizontal="center" wrapText="1"/>
    </xf>
    <xf numFmtId="0" fontId="67" fillId="2" borderId="0" xfId="0" applyFont="1" applyFill="1" applyBorder="1" applyAlignment="1">
      <alignment wrapText="1"/>
    </xf>
  </cellXfs>
  <cellStyles count="8">
    <cellStyle name="Hipervínculo" xfId="4" builtinId="8"/>
    <cellStyle name="Millares" xfId="1" builtinId="3"/>
    <cellStyle name="Moneda" xfId="2" builtinId="4"/>
    <cellStyle name="Moneda 2" xfId="5"/>
    <cellStyle name="Moneda 3" xfId="7"/>
    <cellStyle name="Normal" xfId="0" builtinId="0"/>
    <cellStyle name="Normal 2" xfId="3"/>
    <cellStyle name="Normal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571500</xdr:colOff>
      <xdr:row>4</xdr:row>
      <xdr:rowOff>114300</xdr:rowOff>
    </xdr:to>
    <xdr:pic>
      <xdr:nvPicPr>
        <xdr:cNvPr id="2" name="Imagen 2"/>
        <xdr:cNvPicPr/>
      </xdr:nvPicPr>
      <xdr:blipFill>
        <a:blip xmlns:r="http://schemas.openxmlformats.org/officeDocument/2006/relationships" r:embed="rId1"/>
        <a:srcRect r="71070" b="89143"/>
        <a:stretch>
          <a:fillRect/>
        </a:stretch>
      </xdr:blipFill>
      <xdr:spPr>
        <a:xfrm>
          <a:off x="0" y="0"/>
          <a:ext cx="1485900" cy="876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14669" y="367819"/>
          <a:ext cx="3144211" cy="1577644"/>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45</xdr:row>
      <xdr:rowOff>15875</xdr:rowOff>
    </xdr:from>
    <xdr:to>
      <xdr:col>4</xdr:col>
      <xdr:colOff>1574800</xdr:colOff>
      <xdr:row>46</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18322925"/>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 RECURSOS FINANCIEROS</a:t>
          </a:r>
        </a:p>
      </xdr:txBody>
    </xdr:sp>
    <xdr:clientData/>
  </xdr:twoCellAnchor>
  <xdr:twoCellAnchor>
    <xdr:from>
      <xdr:col>6</xdr:col>
      <xdr:colOff>0</xdr:colOff>
      <xdr:row>45</xdr:row>
      <xdr:rowOff>79375</xdr:rowOff>
    </xdr:from>
    <xdr:to>
      <xdr:col>8</xdr:col>
      <xdr:colOff>1611312</xdr:colOff>
      <xdr:row>47</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096500" y="18386425"/>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MDCO.</a:t>
          </a:r>
          <a:r>
            <a:rPr lang="es-MX" sz="1600" baseline="0"/>
            <a:t> </a:t>
          </a:r>
          <a:r>
            <a:rPr lang="es-MX" sz="1600"/>
            <a:t>APOLINAR VILLEGAS ARCOS</a:t>
          </a:r>
        </a:p>
        <a:p>
          <a:pPr algn="ctr"/>
          <a:r>
            <a:rPr lang="es-MX" sz="1600"/>
            <a:t>SECRETARIO DE ADMINISTRACIÓN Y FINANZAS</a:t>
          </a:r>
        </a:p>
      </xdr:txBody>
    </xdr:sp>
    <xdr:clientData/>
  </xdr:twoCellAnchor>
  <xdr:twoCellAnchor editAs="oneCell">
    <xdr:from>
      <xdr:col>1</xdr:col>
      <xdr:colOff>0</xdr:colOff>
      <xdr:row>1</xdr:row>
      <xdr:rowOff>95250</xdr:rowOff>
    </xdr:from>
    <xdr:to>
      <xdr:col>3</xdr:col>
      <xdr:colOff>926645</xdr:colOff>
      <xdr:row>2</xdr:row>
      <xdr:rowOff>762000</xdr:rowOff>
    </xdr:to>
    <xdr:pic>
      <xdr:nvPicPr>
        <xdr:cNvPr id="9" name="Imagen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0975" y="257175"/>
          <a:ext cx="3526970" cy="168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10700" y="362858"/>
          <a:ext cx="3143219" cy="15816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44</xdr:row>
      <xdr:rowOff>15875</xdr:rowOff>
    </xdr:from>
    <xdr:to>
      <xdr:col>4</xdr:col>
      <xdr:colOff>1574800</xdr:colOff>
      <xdr:row>45</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13912850"/>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a:t>
          </a:r>
          <a:r>
            <a:rPr lang="es-MX" sz="1600" baseline="0">
              <a:solidFill>
                <a:schemeClr val="tx1"/>
              </a:solidFill>
            </a:rPr>
            <a:t> RECURSOS FINANCIEROS</a:t>
          </a:r>
          <a:endParaRPr lang="es-MX" sz="1600">
            <a:solidFill>
              <a:schemeClr val="tx1"/>
            </a:solidFill>
          </a:endParaRPr>
        </a:p>
      </xdr:txBody>
    </xdr:sp>
    <xdr:clientData/>
  </xdr:twoCellAnchor>
  <xdr:twoCellAnchor>
    <xdr:from>
      <xdr:col>6</xdr:col>
      <xdr:colOff>0</xdr:colOff>
      <xdr:row>44</xdr:row>
      <xdr:rowOff>79375</xdr:rowOff>
    </xdr:from>
    <xdr:to>
      <xdr:col>8</xdr:col>
      <xdr:colOff>1611312</xdr:colOff>
      <xdr:row>46</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306050" y="13976350"/>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editAs="oneCell">
    <xdr:from>
      <xdr:col>1</xdr:col>
      <xdr:colOff>136075</xdr:colOff>
      <xdr:row>1</xdr:row>
      <xdr:rowOff>204108</xdr:rowOff>
    </xdr:from>
    <xdr:to>
      <xdr:col>3</xdr:col>
      <xdr:colOff>1062720</xdr:colOff>
      <xdr:row>2</xdr:row>
      <xdr:rowOff>751052</xdr:rowOff>
    </xdr:to>
    <xdr:pic>
      <xdr:nvPicPr>
        <xdr:cNvPr id="9" name="Imagen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7050" y="366033"/>
          <a:ext cx="3526970" cy="1566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181430</xdr:colOff>
      <xdr:row>50</xdr:row>
      <xdr:rowOff>462644</xdr:rowOff>
    </xdr:from>
    <xdr:to>
      <xdr:col>3</xdr:col>
      <xdr:colOff>1724480</xdr:colOff>
      <xdr:row>53</xdr:row>
      <xdr:rowOff>272143</xdr:rowOff>
    </xdr:to>
    <xdr:sp macro="" textlink="">
      <xdr:nvSpPr>
        <xdr:cNvPr id="2" name="CuadroTexto 8">
          <a:extLst>
            <a:ext uri="{FF2B5EF4-FFF2-40B4-BE49-F238E27FC236}">
              <a16:creationId xmlns:a16="http://schemas.microsoft.com/office/drawing/2014/main" id="{71D5AF52-E8AA-4035-B095-EDB7C5EC1E01}"/>
            </a:ext>
          </a:extLst>
        </xdr:cNvPr>
        <xdr:cNvSpPr txBox="1"/>
      </xdr:nvSpPr>
      <xdr:spPr>
        <a:xfrm>
          <a:off x="181430" y="15112094"/>
          <a:ext cx="7839075" cy="838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 DE LOURDES GÓMEZ RIVERA</a:t>
          </a:r>
        </a:p>
        <a:p>
          <a:pPr algn="ctr"/>
          <a:r>
            <a:rPr lang="es-MX" sz="1600">
              <a:solidFill>
                <a:schemeClr val="tx1"/>
              </a:solidFill>
            </a:rPr>
            <a:t>ENCARGADA DE LA SUBDIRECCIÓN DE RECURSOS FINANCIEROS</a:t>
          </a:r>
        </a:p>
      </xdr:txBody>
    </xdr:sp>
    <xdr:clientData/>
  </xdr:twoCellAnchor>
  <xdr:twoCellAnchor>
    <xdr:from>
      <xdr:col>4</xdr:col>
      <xdr:colOff>1193800</xdr:colOff>
      <xdr:row>50</xdr:row>
      <xdr:rowOff>225879</xdr:rowOff>
    </xdr:from>
    <xdr:to>
      <xdr:col>7</xdr:col>
      <xdr:colOff>49212</xdr:colOff>
      <xdr:row>53</xdr:row>
      <xdr:rowOff>92529</xdr:rowOff>
    </xdr:to>
    <xdr:sp macro="" textlink="">
      <xdr:nvSpPr>
        <xdr:cNvPr id="3" name="CuadroTexto 2">
          <a:extLst>
            <a:ext uri="{FF2B5EF4-FFF2-40B4-BE49-F238E27FC236}">
              <a16:creationId xmlns:a16="http://schemas.microsoft.com/office/drawing/2014/main" id="{5C1D9F5A-551C-43C4-90C3-17D167365DFF}"/>
            </a:ext>
          </a:extLst>
        </xdr:cNvPr>
        <xdr:cNvSpPr txBox="1"/>
      </xdr:nvSpPr>
      <xdr:spPr>
        <a:xfrm>
          <a:off x="10004425" y="14875329"/>
          <a:ext cx="6637337"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editAs="oneCell">
    <xdr:from>
      <xdr:col>0</xdr:col>
      <xdr:colOff>1</xdr:colOff>
      <xdr:row>0</xdr:row>
      <xdr:rowOff>0</xdr:rowOff>
    </xdr:from>
    <xdr:to>
      <xdr:col>2</xdr:col>
      <xdr:colOff>793751</xdr:colOff>
      <xdr:row>4</xdr:row>
      <xdr:rowOff>127000</xdr:rowOff>
    </xdr:to>
    <xdr:pic>
      <xdr:nvPicPr>
        <xdr:cNvPr id="4"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3765550" cy="110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1397000</xdr:colOff>
      <xdr:row>28</xdr:row>
      <xdr:rowOff>472721</xdr:rowOff>
    </xdr:from>
    <xdr:to>
      <xdr:col>5</xdr:col>
      <xdr:colOff>1902884</xdr:colOff>
      <xdr:row>28</xdr:row>
      <xdr:rowOff>1876248</xdr:rowOff>
    </xdr:to>
    <xdr:sp macro="" textlink="">
      <xdr:nvSpPr>
        <xdr:cNvPr id="2" name="CuadroTexto 8">
          <a:extLst>
            <a:ext uri="{FF2B5EF4-FFF2-40B4-BE49-F238E27FC236}">
              <a16:creationId xmlns:a16="http://schemas.microsoft.com/office/drawing/2014/main" id="{71D5AF52-E8AA-4035-B095-EDB7C5EC1E01}"/>
            </a:ext>
          </a:extLst>
        </xdr:cNvPr>
        <xdr:cNvSpPr txBox="1"/>
      </xdr:nvSpPr>
      <xdr:spPr>
        <a:xfrm>
          <a:off x="2130425" y="9521471"/>
          <a:ext cx="6935259" cy="14035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 RECURSOS FINANCIEROS</a:t>
          </a:r>
        </a:p>
      </xdr:txBody>
    </xdr:sp>
    <xdr:clientData/>
  </xdr:twoCellAnchor>
  <xdr:twoCellAnchor>
    <xdr:from>
      <xdr:col>7</xdr:col>
      <xdr:colOff>5292</xdr:colOff>
      <xdr:row>28</xdr:row>
      <xdr:rowOff>456846</xdr:rowOff>
    </xdr:from>
    <xdr:to>
      <xdr:col>10</xdr:col>
      <xdr:colOff>1154465</xdr:colOff>
      <xdr:row>28</xdr:row>
      <xdr:rowOff>1849790</xdr:rowOff>
    </xdr:to>
    <xdr:sp macro="" textlink="">
      <xdr:nvSpPr>
        <xdr:cNvPr id="3" name="CuadroTexto 2">
          <a:extLst>
            <a:ext uri="{FF2B5EF4-FFF2-40B4-BE49-F238E27FC236}">
              <a16:creationId xmlns:a16="http://schemas.microsoft.com/office/drawing/2014/main" id="{5C1D9F5A-551C-43C4-90C3-17D167365DFF}"/>
            </a:ext>
          </a:extLst>
        </xdr:cNvPr>
        <xdr:cNvSpPr txBox="1"/>
      </xdr:nvSpPr>
      <xdr:spPr>
        <a:xfrm>
          <a:off x="12521142" y="9505596"/>
          <a:ext cx="5806898" cy="13929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editAs="oneCell">
    <xdr:from>
      <xdr:col>0</xdr:col>
      <xdr:colOff>145143</xdr:colOff>
      <xdr:row>1</xdr:row>
      <xdr:rowOff>145142</xdr:rowOff>
    </xdr:from>
    <xdr:to>
      <xdr:col>3</xdr:col>
      <xdr:colOff>1095526</xdr:colOff>
      <xdr:row>2</xdr:row>
      <xdr:rowOff>716126</xdr:rowOff>
    </xdr:to>
    <xdr:pic>
      <xdr:nvPicPr>
        <xdr:cNvPr id="4"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143" y="307067"/>
          <a:ext cx="3531658" cy="1590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2022/ART%2036/SEGUNDO%20TRIMESTRE/ESTADOS%20FINANCIEROS/UTEQ%2006%20Estados%20Financieros%20Junio%202022%20CO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olumes/KINGSTON/EJERCICIO%202022/SRFT%202022/2DO%20TRIMESTRE%202022/SUBSIDIO%20FEDERAL/1.%20Anexo%20B.%20Ejercicio%20del%20Gasto%20(SRFT)%202T%202022%20SUBSIDIO%20FEDE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VHP."/>
      <sheetName val="ECSF."/>
      <sheetName val="EFE."/>
      <sheetName val="ISPC"/>
      <sheetName val="EAA."/>
      <sheetName val="EAD y OP."/>
      <sheetName val="EAD y OP FF"/>
      <sheetName val="EAD Y OP EN"/>
      <sheetName val="EAD y OP ID."/>
      <sheetName val="EB"/>
      <sheetName val="CF"/>
      <sheetName val="IADP y OP-LDF."/>
      <sheetName val="ESFDetll-LDF"/>
      <sheetName val="IAODF-LDF"/>
      <sheetName val="Balanza Comp."/>
      <sheetName val="Balanza de Compb. Jun-22"/>
    </sheetNames>
    <sheetDataSet>
      <sheetData sheetId="0"/>
      <sheetData sheetId="1"/>
      <sheetData sheetId="2">
        <row r="4">
          <cell r="B4" t="str">
            <v xml:space="preserve">Del 01 de Enero al 30 de Junio de 2022 </v>
          </cell>
        </row>
      </sheetData>
      <sheetData sheetId="3"/>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lourdes.gomez@uteq.edu.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lourdes.gomez@uteq.edu.m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lourdes.gomez@uteq.edu.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mailto:lourdes.gomez@uteq.edu.m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G126"/>
  <sheetViews>
    <sheetView zoomScaleNormal="100" workbookViewId="0">
      <selection activeCell="C29" sqref="C29"/>
    </sheetView>
  </sheetViews>
  <sheetFormatPr baseColWidth="10" defaultRowHeight="15" x14ac:dyDescent="0.25"/>
  <cols>
    <col min="1" max="1" width="49.85546875" style="8" customWidth="1"/>
    <col min="2" max="3" width="20.7109375" style="8" customWidth="1"/>
    <col min="4" max="4" width="48.85546875" style="8" customWidth="1"/>
    <col min="5" max="5" width="20.7109375" style="8" customWidth="1"/>
    <col min="6" max="6" width="23.85546875" style="8" customWidth="1"/>
    <col min="7" max="7" width="14.28515625" style="3" bestFit="1" customWidth="1"/>
    <col min="8" max="8" width="14.140625" style="3" bestFit="1" customWidth="1"/>
    <col min="9" max="33" width="11.42578125" style="3"/>
    <col min="34" max="16384" width="11.42578125" style="8"/>
  </cols>
  <sheetData>
    <row r="1" spans="1:9" ht="15" customHeight="1" x14ac:dyDescent="0.25">
      <c r="A1" s="1"/>
      <c r="B1" s="2" t="s">
        <v>0</v>
      </c>
      <c r="C1" s="2"/>
      <c r="D1" s="2"/>
      <c r="E1" s="2"/>
      <c r="F1" s="2"/>
    </row>
    <row r="2" spans="1:9" ht="15" customHeight="1" x14ac:dyDescent="0.25">
      <c r="A2" s="1"/>
      <c r="B2" s="2" t="s">
        <v>1</v>
      </c>
      <c r="C2" s="2"/>
      <c r="D2" s="2"/>
      <c r="E2" s="2"/>
      <c r="F2" s="2"/>
    </row>
    <row r="3" spans="1:9" ht="15" customHeight="1" x14ac:dyDescent="0.25">
      <c r="A3" s="1"/>
      <c r="B3" s="4" t="s">
        <v>2</v>
      </c>
      <c r="C3" s="4"/>
      <c r="D3" s="4"/>
      <c r="E3" s="4"/>
      <c r="F3" s="4"/>
    </row>
    <row r="4" spans="1:9" ht="15" customHeight="1" x14ac:dyDescent="0.25">
      <c r="A4" s="1"/>
      <c r="B4" s="2" t="s">
        <v>3</v>
      </c>
      <c r="C4" s="2"/>
      <c r="D4" s="2"/>
      <c r="E4" s="2"/>
      <c r="F4" s="2"/>
    </row>
    <row r="5" spans="1:9" ht="15" customHeight="1" x14ac:dyDescent="0.25">
      <c r="A5" s="5"/>
      <c r="B5" s="6" t="s">
        <v>4</v>
      </c>
      <c r="C5" s="6"/>
      <c r="D5" s="6"/>
      <c r="E5" s="6"/>
      <c r="F5" s="6"/>
    </row>
    <row r="6" spans="1:9" ht="4.5" customHeight="1" x14ac:dyDescent="0.25">
      <c r="A6" s="7"/>
    </row>
    <row r="7" spans="1:9" ht="15.75" customHeight="1" x14ac:dyDescent="0.25">
      <c r="A7" s="9" t="s">
        <v>5</v>
      </c>
      <c r="B7" s="10">
        <v>2021</v>
      </c>
      <c r="C7" s="11">
        <v>2020</v>
      </c>
      <c r="D7" s="9" t="s">
        <v>5</v>
      </c>
      <c r="E7" s="10">
        <v>2021</v>
      </c>
      <c r="F7" s="11">
        <v>2020</v>
      </c>
    </row>
    <row r="8" spans="1:9" ht="16.5" customHeight="1" x14ac:dyDescent="0.25">
      <c r="A8" s="12" t="s">
        <v>6</v>
      </c>
      <c r="B8" s="12"/>
      <c r="C8" s="12"/>
      <c r="D8" s="12" t="s">
        <v>7</v>
      </c>
      <c r="E8" s="12"/>
      <c r="F8" s="12"/>
    </row>
    <row r="9" spans="1:9" ht="16.5" customHeight="1" x14ac:dyDescent="0.25">
      <c r="A9" s="13" t="s">
        <v>8</v>
      </c>
      <c r="B9" s="14"/>
      <c r="C9" s="14"/>
      <c r="D9" s="13" t="s">
        <v>9</v>
      </c>
      <c r="E9" s="14"/>
      <c r="F9" s="14"/>
    </row>
    <row r="10" spans="1:9" ht="21" customHeight="1" x14ac:dyDescent="0.25">
      <c r="A10" s="15" t="s">
        <v>10</v>
      </c>
      <c r="B10" s="16">
        <v>27382336</v>
      </c>
      <c r="C10" s="16">
        <v>8580312.5</v>
      </c>
      <c r="D10" s="15" t="s">
        <v>11</v>
      </c>
      <c r="E10" s="16">
        <v>8941355</v>
      </c>
      <c r="F10" s="16">
        <v>11029035</v>
      </c>
      <c r="H10" s="17"/>
      <c r="I10" s="18"/>
    </row>
    <row r="11" spans="1:9" ht="21" customHeight="1" x14ac:dyDescent="0.25">
      <c r="A11" s="15" t="s">
        <v>12</v>
      </c>
      <c r="B11" s="16">
        <v>2487368</v>
      </c>
      <c r="C11" s="16">
        <v>418165.5</v>
      </c>
      <c r="D11" s="15" t="s">
        <v>13</v>
      </c>
      <c r="E11" s="19">
        <v>0</v>
      </c>
      <c r="F11" s="19">
        <v>0</v>
      </c>
    </row>
    <row r="12" spans="1:9" ht="21" customHeight="1" x14ac:dyDescent="0.25">
      <c r="A12" s="15" t="s">
        <v>14</v>
      </c>
      <c r="B12" s="16">
        <v>4271267</v>
      </c>
      <c r="C12" s="16">
        <v>0</v>
      </c>
      <c r="D12" s="15" t="s">
        <v>15</v>
      </c>
      <c r="E12" s="19">
        <v>0</v>
      </c>
      <c r="F12" s="19">
        <v>0</v>
      </c>
    </row>
    <row r="13" spans="1:9" ht="21" customHeight="1" x14ac:dyDescent="0.25">
      <c r="A13" s="15" t="s">
        <v>16</v>
      </c>
      <c r="B13" s="19">
        <v>0</v>
      </c>
      <c r="C13" s="19">
        <v>0</v>
      </c>
      <c r="D13" s="15" t="s">
        <v>17</v>
      </c>
      <c r="E13" s="19">
        <v>0</v>
      </c>
      <c r="F13" s="19">
        <v>0</v>
      </c>
    </row>
    <row r="14" spans="1:9" ht="21" customHeight="1" x14ac:dyDescent="0.25">
      <c r="A14" s="15" t="s">
        <v>18</v>
      </c>
      <c r="B14" s="19">
        <v>0</v>
      </c>
      <c r="C14" s="19">
        <v>0</v>
      </c>
      <c r="D14" s="15" t="s">
        <v>19</v>
      </c>
      <c r="E14" s="19">
        <v>0</v>
      </c>
      <c r="F14" s="19">
        <v>0</v>
      </c>
    </row>
    <row r="15" spans="1:9" ht="21" customHeight="1" x14ac:dyDescent="0.25">
      <c r="A15" s="15" t="s">
        <v>20</v>
      </c>
      <c r="B15" s="19">
        <v>0</v>
      </c>
      <c r="C15" s="19">
        <v>0</v>
      </c>
      <c r="D15" s="15" t="s">
        <v>21</v>
      </c>
      <c r="E15" s="20">
        <v>32532</v>
      </c>
      <c r="F15" s="16">
        <v>32532</v>
      </c>
    </row>
    <row r="16" spans="1:9" ht="21" customHeight="1" x14ac:dyDescent="0.25">
      <c r="A16" s="15" t="s">
        <v>22</v>
      </c>
      <c r="B16" s="19">
        <v>0</v>
      </c>
      <c r="C16" s="19">
        <v>0</v>
      </c>
      <c r="D16" s="15" t="s">
        <v>23</v>
      </c>
      <c r="E16" s="19">
        <v>0</v>
      </c>
      <c r="F16" s="19">
        <v>0</v>
      </c>
    </row>
    <row r="17" spans="1:8" ht="21" customHeight="1" x14ac:dyDescent="0.25">
      <c r="A17" s="21" t="s">
        <v>24</v>
      </c>
      <c r="B17" s="22">
        <f>SUM(B10:B16)</f>
        <v>34140971</v>
      </c>
      <c r="C17" s="23">
        <f>SUM(C10:C16)</f>
        <v>8998478</v>
      </c>
      <c r="D17" s="15" t="s">
        <v>25</v>
      </c>
      <c r="E17" s="19">
        <v>0</v>
      </c>
      <c r="F17" s="19">
        <v>0</v>
      </c>
    </row>
    <row r="18" spans="1:8" ht="15.75" customHeight="1" x14ac:dyDescent="0.25">
      <c r="A18" s="13" t="s">
        <v>26</v>
      </c>
      <c r="B18" s="14"/>
      <c r="C18" s="14"/>
      <c r="D18" s="21" t="s">
        <v>27</v>
      </c>
      <c r="E18" s="22">
        <f>SUM(E10:E17)</f>
        <v>8973887</v>
      </c>
      <c r="F18" s="23">
        <f>SUM(F10:F17)</f>
        <v>11061567</v>
      </c>
    </row>
    <row r="19" spans="1:8" ht="15" customHeight="1" x14ac:dyDescent="0.25">
      <c r="A19" s="15" t="s">
        <v>28</v>
      </c>
      <c r="B19" s="19">
        <v>0</v>
      </c>
      <c r="C19" s="19">
        <v>0</v>
      </c>
      <c r="D19" s="13" t="s">
        <v>29</v>
      </c>
      <c r="E19" s="14"/>
      <c r="F19" s="14"/>
    </row>
    <row r="20" spans="1:8" ht="21" customHeight="1" x14ac:dyDescent="0.25">
      <c r="A20" s="15" t="s">
        <v>30</v>
      </c>
      <c r="B20" s="19">
        <v>0</v>
      </c>
      <c r="C20" s="19">
        <v>0</v>
      </c>
      <c r="D20" s="15" t="s">
        <v>31</v>
      </c>
      <c r="E20" s="19">
        <v>0</v>
      </c>
      <c r="F20" s="19">
        <v>0</v>
      </c>
    </row>
    <row r="21" spans="1:8" ht="21" customHeight="1" x14ac:dyDescent="0.25">
      <c r="A21" s="15" t="s">
        <v>32</v>
      </c>
      <c r="B21" s="20">
        <v>978100553</v>
      </c>
      <c r="C21" s="16">
        <v>930918780</v>
      </c>
      <c r="D21" s="15" t="s">
        <v>33</v>
      </c>
      <c r="E21" s="19">
        <v>0</v>
      </c>
      <c r="F21" s="19">
        <v>0</v>
      </c>
    </row>
    <row r="22" spans="1:8" ht="21" customHeight="1" x14ac:dyDescent="0.25">
      <c r="A22" s="15" t="s">
        <v>34</v>
      </c>
      <c r="B22" s="20">
        <v>136779965</v>
      </c>
      <c r="C22" s="16">
        <v>137296056</v>
      </c>
      <c r="D22" s="15" t="s">
        <v>35</v>
      </c>
      <c r="E22" s="19">
        <v>0</v>
      </c>
      <c r="F22" s="19">
        <v>0</v>
      </c>
    </row>
    <row r="23" spans="1:8" ht="21" customHeight="1" x14ac:dyDescent="0.25">
      <c r="A23" s="15" t="s">
        <v>36</v>
      </c>
      <c r="B23" s="20">
        <v>6595046</v>
      </c>
      <c r="C23" s="16">
        <v>6595046</v>
      </c>
      <c r="D23" s="15" t="s">
        <v>37</v>
      </c>
      <c r="E23" s="19">
        <v>0</v>
      </c>
      <c r="F23" s="19">
        <v>0</v>
      </c>
    </row>
    <row r="24" spans="1:8" ht="21" customHeight="1" x14ac:dyDescent="0.25">
      <c r="A24" s="15" t="s">
        <v>38</v>
      </c>
      <c r="B24" s="20">
        <v>-57006050</v>
      </c>
      <c r="C24" s="16">
        <v>-51227705</v>
      </c>
      <c r="D24" s="15" t="s">
        <v>39</v>
      </c>
      <c r="E24" s="19">
        <v>0</v>
      </c>
      <c r="F24" s="19">
        <v>0</v>
      </c>
    </row>
    <row r="25" spans="1:8" ht="21" customHeight="1" x14ac:dyDescent="0.25">
      <c r="A25" s="15" t="s">
        <v>40</v>
      </c>
      <c r="B25" s="19">
        <v>0</v>
      </c>
      <c r="C25" s="19">
        <v>0</v>
      </c>
      <c r="D25" s="15" t="s">
        <v>41</v>
      </c>
      <c r="E25" s="19">
        <v>0</v>
      </c>
      <c r="F25" s="19">
        <v>0</v>
      </c>
    </row>
    <row r="26" spans="1:8" ht="21" customHeight="1" x14ac:dyDescent="0.25">
      <c r="A26" s="15" t="s">
        <v>42</v>
      </c>
      <c r="B26" s="19">
        <v>0</v>
      </c>
      <c r="C26" s="19">
        <v>0</v>
      </c>
      <c r="D26" s="21" t="s">
        <v>43</v>
      </c>
      <c r="E26" s="24">
        <v>0</v>
      </c>
      <c r="F26" s="24">
        <v>0</v>
      </c>
    </row>
    <row r="27" spans="1:8" ht="21" customHeight="1" x14ac:dyDescent="0.25">
      <c r="A27" s="15" t="s">
        <v>44</v>
      </c>
      <c r="B27" s="19">
        <v>0</v>
      </c>
      <c r="C27" s="19">
        <v>0</v>
      </c>
      <c r="D27" s="25" t="s">
        <v>45</v>
      </c>
      <c r="E27" s="26">
        <f>+E18+E26</f>
        <v>8973887</v>
      </c>
      <c r="F27" s="27">
        <f>+F18+F26</f>
        <v>11061567</v>
      </c>
    </row>
    <row r="28" spans="1:8" ht="17.25" customHeight="1" x14ac:dyDescent="0.25">
      <c r="A28" s="21" t="s">
        <v>46</v>
      </c>
      <c r="B28" s="22">
        <f>SUM(B19:B27)</f>
        <v>1064469514</v>
      </c>
      <c r="C28" s="23">
        <f>SUM(C19:C27)</f>
        <v>1023582177</v>
      </c>
      <c r="D28" s="28"/>
      <c r="E28" s="28"/>
      <c r="F28" s="28"/>
    </row>
    <row r="29" spans="1:8" ht="21" customHeight="1" x14ac:dyDescent="0.25">
      <c r="A29" s="29" t="s">
        <v>47</v>
      </c>
      <c r="B29" s="30">
        <f>+B17+B28</f>
        <v>1098610485</v>
      </c>
      <c r="C29" s="31">
        <f>+C17+C28</f>
        <v>1032580655</v>
      </c>
      <c r="D29" s="32" t="s">
        <v>48</v>
      </c>
      <c r="E29" s="32"/>
      <c r="F29" s="32"/>
    </row>
    <row r="30" spans="1:8" ht="20.25" customHeight="1" x14ac:dyDescent="0.25">
      <c r="A30" s="33"/>
      <c r="B30" s="33"/>
      <c r="C30" s="33"/>
      <c r="D30" s="34" t="s">
        <v>49</v>
      </c>
      <c r="E30" s="35">
        <f>SUM(E31:E33)</f>
        <v>503611421</v>
      </c>
      <c r="F30" s="36">
        <f>SUM(F31:F33)</f>
        <v>503611421</v>
      </c>
      <c r="G30" s="18"/>
      <c r="H30" s="18"/>
    </row>
    <row r="31" spans="1:8" ht="20.25" customHeight="1" x14ac:dyDescent="0.25">
      <c r="A31" s="33"/>
      <c r="B31" s="33"/>
      <c r="C31" s="33"/>
      <c r="D31" s="15" t="s">
        <v>50</v>
      </c>
      <c r="E31" s="16">
        <v>503099521</v>
      </c>
      <c r="F31" s="16">
        <v>503099521</v>
      </c>
    </row>
    <row r="32" spans="1:8" ht="20.25" customHeight="1" x14ac:dyDescent="0.25">
      <c r="A32" s="33"/>
      <c r="B32" s="33"/>
      <c r="C32" s="33"/>
      <c r="D32" s="15" t="s">
        <v>51</v>
      </c>
      <c r="E32" s="16">
        <v>511900</v>
      </c>
      <c r="F32" s="16">
        <v>511900</v>
      </c>
    </row>
    <row r="33" spans="1:8" ht="20.25" customHeight="1" x14ac:dyDescent="0.25">
      <c r="A33" s="33"/>
      <c r="B33" s="33"/>
      <c r="C33" s="33"/>
      <c r="D33" s="15" t="s">
        <v>52</v>
      </c>
      <c r="E33" s="19">
        <v>0</v>
      </c>
      <c r="F33" s="19">
        <v>0</v>
      </c>
    </row>
    <row r="34" spans="1:8" ht="20.25" customHeight="1" x14ac:dyDescent="0.25">
      <c r="A34" s="33"/>
      <c r="B34" s="33"/>
      <c r="C34" s="33"/>
      <c r="D34" s="34" t="s">
        <v>53</v>
      </c>
      <c r="E34" s="35">
        <f>SUM(E35:E39)</f>
        <v>586025178</v>
      </c>
      <c r="F34" s="36">
        <f>SUM(F35:F39)</f>
        <v>517907667.75999993</v>
      </c>
      <c r="G34" s="18"/>
      <c r="H34" s="18"/>
    </row>
    <row r="35" spans="1:8" ht="20.25" customHeight="1" x14ac:dyDescent="0.25">
      <c r="A35" s="33"/>
      <c r="B35" s="33"/>
      <c r="C35" s="33"/>
      <c r="D35" s="15" t="s">
        <v>54</v>
      </c>
      <c r="E35" s="37">
        <v>22469522</v>
      </c>
      <c r="F35" s="37">
        <v>-8100594</v>
      </c>
    </row>
    <row r="36" spans="1:8" ht="20.25" customHeight="1" x14ac:dyDescent="0.25">
      <c r="A36" s="33"/>
      <c r="B36" s="33"/>
      <c r="C36" s="33"/>
      <c r="D36" s="15" t="s">
        <v>55</v>
      </c>
      <c r="E36" s="16">
        <v>127127457</v>
      </c>
      <c r="F36" s="16">
        <v>136761835.24000001</v>
      </c>
    </row>
    <row r="37" spans="1:8" ht="20.25" customHeight="1" x14ac:dyDescent="0.25">
      <c r="A37" s="33"/>
      <c r="B37" s="33"/>
      <c r="C37" s="33"/>
      <c r="D37" s="15" t="s">
        <v>56</v>
      </c>
      <c r="E37" s="16">
        <v>547884708</v>
      </c>
      <c r="F37" s="16">
        <v>500702935.06</v>
      </c>
    </row>
    <row r="38" spans="1:8" ht="20.25" customHeight="1" x14ac:dyDescent="0.25">
      <c r="A38" s="33"/>
      <c r="B38" s="33"/>
      <c r="C38" s="33"/>
      <c r="D38" s="15" t="s">
        <v>57</v>
      </c>
      <c r="E38" s="16">
        <v>0</v>
      </c>
      <c r="F38" s="19">
        <v>0</v>
      </c>
    </row>
    <row r="39" spans="1:8" ht="20.25" customHeight="1" x14ac:dyDescent="0.25">
      <c r="A39" s="33"/>
      <c r="B39" s="33"/>
      <c r="C39" s="33"/>
      <c r="D39" s="15" t="s">
        <v>58</v>
      </c>
      <c r="E39" s="16">
        <v>-111456509</v>
      </c>
      <c r="F39" s="16">
        <v>-111456508.54000001</v>
      </c>
    </row>
    <row r="40" spans="1:8" ht="20.25" customHeight="1" x14ac:dyDescent="0.25">
      <c r="A40" s="33"/>
      <c r="B40" s="33"/>
      <c r="C40" s="33"/>
      <c r="D40" s="34" t="s">
        <v>59</v>
      </c>
      <c r="E40" s="38">
        <f>SUM(E41:E42)</f>
        <v>0</v>
      </c>
      <c r="F40" s="38">
        <f>SUM(F41:F42)</f>
        <v>0</v>
      </c>
    </row>
    <row r="41" spans="1:8" ht="20.25" customHeight="1" x14ac:dyDescent="0.25">
      <c r="A41" s="33"/>
      <c r="B41" s="33"/>
      <c r="C41" s="33"/>
      <c r="D41" s="15" t="s">
        <v>60</v>
      </c>
      <c r="E41" s="19">
        <v>0</v>
      </c>
      <c r="F41" s="19">
        <v>0</v>
      </c>
    </row>
    <row r="42" spans="1:8" ht="20.25" customHeight="1" x14ac:dyDescent="0.25">
      <c r="A42" s="33"/>
      <c r="B42" s="33"/>
      <c r="C42" s="33"/>
      <c r="D42" s="15" t="s">
        <v>61</v>
      </c>
      <c r="E42" s="19">
        <v>0</v>
      </c>
      <c r="F42" s="19">
        <v>0</v>
      </c>
    </row>
    <row r="43" spans="1:8" ht="20.25" customHeight="1" x14ac:dyDescent="0.25">
      <c r="A43" s="33"/>
      <c r="B43" s="33"/>
      <c r="C43" s="33"/>
      <c r="D43" s="39" t="s">
        <v>62</v>
      </c>
      <c r="E43" s="26">
        <f>+E40+E34+E30-0.6</f>
        <v>1089636598.4000001</v>
      </c>
      <c r="F43" s="27">
        <f>+F40+F34+F30</f>
        <v>1021519088.76</v>
      </c>
      <c r="G43" s="40"/>
      <c r="H43" s="40"/>
    </row>
    <row r="44" spans="1:8" ht="4.5" customHeight="1" x14ac:dyDescent="0.25">
      <c r="A44" s="33"/>
      <c r="B44" s="33"/>
      <c r="C44" s="33"/>
      <c r="D44" s="3"/>
      <c r="E44" s="3"/>
      <c r="F44" s="3"/>
    </row>
    <row r="45" spans="1:8" ht="21" customHeight="1" x14ac:dyDescent="0.25">
      <c r="A45" s="33"/>
      <c r="B45" s="33"/>
      <c r="C45" s="33"/>
      <c r="D45" s="41" t="s">
        <v>63</v>
      </c>
      <c r="E45" s="30">
        <f>+E43+E27</f>
        <v>1098610485.4000001</v>
      </c>
      <c r="F45" s="31">
        <f>+F43+F27-0.5</f>
        <v>1032580655.26</v>
      </c>
      <c r="H45" s="18">
        <f>+F45-C29</f>
        <v>0.25999999046325684</v>
      </c>
    </row>
    <row r="46" spans="1:8" ht="12.75" customHeight="1" x14ac:dyDescent="0.25">
      <c r="A46" s="33"/>
      <c r="B46" s="33"/>
      <c r="C46" s="33"/>
      <c r="D46" s="1"/>
      <c r="E46" s="1"/>
      <c r="F46" s="1"/>
    </row>
    <row r="47" spans="1:8" s="44" customFormat="1" ht="11.25" x14ac:dyDescent="0.25">
      <c r="A47" s="42"/>
      <c r="B47" s="43"/>
      <c r="C47" s="43"/>
    </row>
    <row r="48" spans="1:8" s="44" customFormat="1" ht="15.6" customHeight="1" x14ac:dyDescent="0.25">
      <c r="A48" s="45" t="s">
        <v>64</v>
      </c>
      <c r="B48" s="46" t="s">
        <v>65</v>
      </c>
      <c r="C48" s="46"/>
      <c r="D48" s="47" t="s">
        <v>66</v>
      </c>
      <c r="E48" s="47"/>
      <c r="F48" s="47"/>
      <c r="G48" s="48"/>
    </row>
    <row r="49" spans="1:7" s="44" customFormat="1" ht="21.75" customHeight="1" x14ac:dyDescent="0.25">
      <c r="A49" s="49" t="s">
        <v>67</v>
      </c>
      <c r="B49" s="50" t="s">
        <v>68</v>
      </c>
      <c r="C49" s="50"/>
      <c r="D49" s="46"/>
      <c r="E49" s="46"/>
      <c r="F49" s="46"/>
      <c r="G49" s="51"/>
    </row>
    <row r="50" spans="1:7" s="3" customFormat="1" x14ac:dyDescent="0.25">
      <c r="F50" s="18"/>
    </row>
    <row r="51" spans="1:7" s="3" customFormat="1" x14ac:dyDescent="0.25"/>
    <row r="52" spans="1:7" s="3" customFormat="1" x14ac:dyDescent="0.25"/>
    <row r="53" spans="1:7" s="3" customFormat="1" x14ac:dyDescent="0.25"/>
    <row r="54" spans="1:7" s="3" customFormat="1" x14ac:dyDescent="0.25"/>
    <row r="55" spans="1:7" s="3" customFormat="1" x14ac:dyDescent="0.25"/>
    <row r="56" spans="1:7" s="3" customFormat="1" x14ac:dyDescent="0.25">
      <c r="E56" s="52">
        <f>+B29-E45</f>
        <v>-0.40000009536743164</v>
      </c>
      <c r="F56" s="52">
        <f>+F45-C29</f>
        <v>0.25999999046325684</v>
      </c>
      <c r="G56" s="53"/>
    </row>
    <row r="57" spans="1:7" s="3" customFormat="1" x14ac:dyDescent="0.25"/>
    <row r="58" spans="1:7" s="3" customFormat="1" x14ac:dyDescent="0.25"/>
    <row r="59" spans="1:7" s="3" customFormat="1" x14ac:dyDescent="0.25"/>
    <row r="60" spans="1:7" s="3" customFormat="1" x14ac:dyDescent="0.25"/>
    <row r="61" spans="1:7" s="3" customFormat="1" x14ac:dyDescent="0.25"/>
    <row r="62" spans="1:7" s="3" customFormat="1" x14ac:dyDescent="0.25"/>
    <row r="63" spans="1:7" s="3" customFormat="1" x14ac:dyDescent="0.25"/>
    <row r="64" spans="1:7"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sheetData>
  <mergeCells count="13">
    <mergeCell ref="A8:C8"/>
    <mergeCell ref="D8:F8"/>
    <mergeCell ref="D29:F29"/>
    <mergeCell ref="D46:F46"/>
    <mergeCell ref="B48:C48"/>
    <mergeCell ref="D48:F49"/>
    <mergeCell ref="B49:C49"/>
    <mergeCell ref="A1:A5"/>
    <mergeCell ref="B1:F1"/>
    <mergeCell ref="B2:F2"/>
    <mergeCell ref="B3:F3"/>
    <mergeCell ref="B4:F4"/>
    <mergeCell ref="B5:F5"/>
  </mergeCells>
  <printOptions horizontalCentered="1" verticalCentered="1"/>
  <pageMargins left="0.51181102362204722" right="0.51181102362204722" top="0.55118110236220474" bottom="0.55118110236220474" header="0.31496062992125984" footer="0.31496062992125984"/>
  <pageSetup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E53"/>
  <sheetViews>
    <sheetView zoomScaleNormal="100" workbookViewId="0">
      <selection activeCell="D19" sqref="D19"/>
    </sheetView>
  </sheetViews>
  <sheetFormatPr baseColWidth="10" defaultRowHeight="15" x14ac:dyDescent="0.25"/>
  <cols>
    <col min="1" max="1" width="34.5703125" style="168" customWidth="1"/>
    <col min="2" max="2" width="24" style="168" customWidth="1"/>
    <col min="3" max="3" width="21.7109375" style="168" customWidth="1"/>
    <col min="4" max="4" width="23.140625" style="168" customWidth="1"/>
    <col min="5" max="5" width="25.42578125" style="168" customWidth="1"/>
    <col min="6" max="16384" width="11.42578125" style="168"/>
  </cols>
  <sheetData>
    <row r="1" spans="1:5" ht="15.75" x14ac:dyDescent="0.25">
      <c r="A1" s="226"/>
      <c r="B1" s="227" t="s">
        <v>0</v>
      </c>
      <c r="C1" s="227"/>
      <c r="D1" s="227"/>
      <c r="E1" s="227"/>
    </row>
    <row r="2" spans="1:5" ht="15.75" x14ac:dyDescent="0.25">
      <c r="A2" s="226"/>
      <c r="B2" s="227" t="s">
        <v>1</v>
      </c>
      <c r="C2" s="227"/>
      <c r="D2" s="227"/>
      <c r="E2" s="227"/>
    </row>
    <row r="3" spans="1:5" ht="15.75" x14ac:dyDescent="0.25">
      <c r="A3" s="226"/>
      <c r="B3" s="228" t="s">
        <v>152</v>
      </c>
      <c r="C3" s="228"/>
      <c r="D3" s="228"/>
      <c r="E3" s="228"/>
    </row>
    <row r="4" spans="1:5" ht="14.25" customHeight="1" x14ac:dyDescent="0.25">
      <c r="A4" s="226"/>
      <c r="B4" s="227" t="str">
        <f>[1]EVHP.!B4</f>
        <v xml:space="preserve">Del 01 de Enero al 30 de Junio de 2022 </v>
      </c>
      <c r="C4" s="227"/>
      <c r="D4" s="227"/>
      <c r="E4" s="227"/>
    </row>
    <row r="5" spans="1:5" ht="10.5" customHeight="1" x14ac:dyDescent="0.25">
      <c r="A5" s="229"/>
      <c r="B5" s="230" t="s">
        <v>4</v>
      </c>
      <c r="C5" s="230"/>
      <c r="D5" s="230"/>
      <c r="E5" s="230"/>
    </row>
    <row r="6" spans="1:5" ht="7.5" customHeight="1" x14ac:dyDescent="0.25">
      <c r="A6" s="178"/>
    </row>
    <row r="7" spans="1:5" ht="30" customHeight="1" x14ac:dyDescent="0.25">
      <c r="A7" s="250" t="s">
        <v>153</v>
      </c>
      <c r="B7" s="250" t="s">
        <v>154</v>
      </c>
      <c r="C7" s="250" t="s">
        <v>155</v>
      </c>
      <c r="D7" s="250" t="s">
        <v>156</v>
      </c>
      <c r="E7" s="250" t="s">
        <v>157</v>
      </c>
    </row>
    <row r="8" spans="1:5" ht="18.75" customHeight="1" x14ac:dyDescent="0.25">
      <c r="A8" s="251" t="s">
        <v>158</v>
      </c>
      <c r="B8" s="252"/>
      <c r="C8" s="252"/>
      <c r="D8" s="252"/>
      <c r="E8" s="252"/>
    </row>
    <row r="9" spans="1:5" ht="18.75" customHeight="1" x14ac:dyDescent="0.25">
      <c r="A9" s="247" t="s">
        <v>159</v>
      </c>
      <c r="B9" s="253"/>
      <c r="C9" s="253"/>
      <c r="D9" s="253"/>
      <c r="E9" s="253"/>
    </row>
    <row r="10" spans="1:5" ht="18.75" customHeight="1" x14ac:dyDescent="0.25">
      <c r="A10" s="254" t="s">
        <v>160</v>
      </c>
      <c r="B10" s="253"/>
      <c r="C10" s="253"/>
      <c r="D10" s="255">
        <v>0</v>
      </c>
      <c r="E10" s="255">
        <v>0</v>
      </c>
    </row>
    <row r="11" spans="1:5" ht="19.5" customHeight="1" x14ac:dyDescent="0.25">
      <c r="A11" s="256" t="s">
        <v>161</v>
      </c>
      <c r="B11" s="253"/>
      <c r="C11" s="253"/>
      <c r="D11" s="257">
        <v>0</v>
      </c>
      <c r="E11" s="257">
        <v>0</v>
      </c>
    </row>
    <row r="12" spans="1:5" ht="19.5" customHeight="1" x14ac:dyDescent="0.25">
      <c r="A12" s="256" t="s">
        <v>162</v>
      </c>
      <c r="B12" s="253"/>
      <c r="C12" s="253"/>
      <c r="D12" s="257">
        <v>0</v>
      </c>
      <c r="E12" s="257">
        <v>0</v>
      </c>
    </row>
    <row r="13" spans="1:5" ht="19.5" customHeight="1" x14ac:dyDescent="0.25">
      <c r="A13" s="256" t="s">
        <v>163</v>
      </c>
      <c r="B13" s="253"/>
      <c r="C13" s="253"/>
      <c r="D13" s="257">
        <v>0</v>
      </c>
      <c r="E13" s="257">
        <v>0</v>
      </c>
    </row>
    <row r="14" spans="1:5" ht="18.75" customHeight="1" x14ac:dyDescent="0.25">
      <c r="A14" s="254" t="s">
        <v>164</v>
      </c>
      <c r="B14" s="253"/>
      <c r="C14" s="253"/>
      <c r="D14" s="255">
        <v>0</v>
      </c>
      <c r="E14" s="255">
        <v>0</v>
      </c>
    </row>
    <row r="15" spans="1:5" ht="19.5" customHeight="1" x14ac:dyDescent="0.25">
      <c r="A15" s="256" t="s">
        <v>165</v>
      </c>
      <c r="B15" s="253"/>
      <c r="C15" s="253"/>
      <c r="D15" s="257">
        <v>0</v>
      </c>
      <c r="E15" s="257">
        <v>0</v>
      </c>
    </row>
    <row r="16" spans="1:5" ht="19.5" customHeight="1" x14ac:dyDescent="0.25">
      <c r="A16" s="256" t="s">
        <v>166</v>
      </c>
      <c r="B16" s="253"/>
      <c r="C16" s="253"/>
      <c r="D16" s="257">
        <v>0</v>
      </c>
      <c r="E16" s="257">
        <v>0</v>
      </c>
    </row>
    <row r="17" spans="1:5" ht="19.5" customHeight="1" x14ac:dyDescent="0.25">
      <c r="A17" s="256" t="s">
        <v>162</v>
      </c>
      <c r="B17" s="253"/>
      <c r="C17" s="253"/>
      <c r="D17" s="257">
        <v>0</v>
      </c>
      <c r="E17" s="257">
        <v>0</v>
      </c>
    </row>
    <row r="18" spans="1:5" ht="19.5" customHeight="1" x14ac:dyDescent="0.25">
      <c r="A18" s="256" t="s">
        <v>163</v>
      </c>
      <c r="B18" s="253"/>
      <c r="C18" s="253"/>
      <c r="D18" s="257">
        <v>0</v>
      </c>
      <c r="E18" s="257">
        <v>0</v>
      </c>
    </row>
    <row r="19" spans="1:5" ht="18.75" customHeight="1" x14ac:dyDescent="0.25">
      <c r="A19" s="258" t="s">
        <v>167</v>
      </c>
      <c r="B19" s="259"/>
      <c r="C19" s="259"/>
      <c r="D19" s="260">
        <v>0</v>
      </c>
      <c r="E19" s="261">
        <v>0</v>
      </c>
    </row>
    <row r="20" spans="1:5" ht="18.75" customHeight="1" x14ac:dyDescent="0.25">
      <c r="A20" s="247" t="s">
        <v>168</v>
      </c>
      <c r="B20" s="253"/>
      <c r="C20" s="253"/>
      <c r="D20" s="253"/>
      <c r="E20" s="253"/>
    </row>
    <row r="21" spans="1:5" ht="12.75" customHeight="1" x14ac:dyDescent="0.25">
      <c r="A21" s="254" t="s">
        <v>160</v>
      </c>
      <c r="B21" s="253"/>
      <c r="C21" s="253"/>
      <c r="D21" s="255">
        <v>0</v>
      </c>
      <c r="E21" s="255">
        <v>0</v>
      </c>
    </row>
    <row r="22" spans="1:5" ht="19.5" customHeight="1" x14ac:dyDescent="0.25">
      <c r="A22" s="256" t="s">
        <v>161</v>
      </c>
      <c r="B22" s="253"/>
      <c r="C22" s="253"/>
      <c r="D22" s="257">
        <v>0</v>
      </c>
      <c r="E22" s="257">
        <v>0</v>
      </c>
    </row>
    <row r="23" spans="1:5" ht="19.5" customHeight="1" x14ac:dyDescent="0.25">
      <c r="A23" s="256" t="s">
        <v>162</v>
      </c>
      <c r="B23" s="253"/>
      <c r="C23" s="253"/>
      <c r="D23" s="257">
        <v>0</v>
      </c>
      <c r="E23" s="257">
        <v>0</v>
      </c>
    </row>
    <row r="24" spans="1:5" ht="19.5" customHeight="1" x14ac:dyDescent="0.25">
      <c r="A24" s="256" t="s">
        <v>163</v>
      </c>
      <c r="B24" s="253"/>
      <c r="C24" s="253"/>
      <c r="D24" s="257">
        <v>0</v>
      </c>
      <c r="E24" s="257">
        <v>0</v>
      </c>
    </row>
    <row r="25" spans="1:5" ht="19.5" customHeight="1" x14ac:dyDescent="0.25">
      <c r="A25" s="254" t="s">
        <v>164</v>
      </c>
      <c r="B25" s="253"/>
      <c r="C25" s="253"/>
      <c r="D25" s="255">
        <v>0</v>
      </c>
      <c r="E25" s="255">
        <v>0</v>
      </c>
    </row>
    <row r="26" spans="1:5" ht="19.5" customHeight="1" x14ac:dyDescent="0.25">
      <c r="A26" s="256" t="s">
        <v>165</v>
      </c>
      <c r="B26" s="253"/>
      <c r="C26" s="253"/>
      <c r="D26" s="257">
        <v>0</v>
      </c>
      <c r="E26" s="257">
        <v>0</v>
      </c>
    </row>
    <row r="27" spans="1:5" ht="19.5" customHeight="1" x14ac:dyDescent="0.25">
      <c r="A27" s="256" t="s">
        <v>166</v>
      </c>
      <c r="B27" s="253"/>
      <c r="C27" s="253"/>
      <c r="D27" s="257">
        <v>0</v>
      </c>
      <c r="E27" s="257">
        <v>0</v>
      </c>
    </row>
    <row r="28" spans="1:5" ht="19.5" customHeight="1" x14ac:dyDescent="0.25">
      <c r="A28" s="256" t="s">
        <v>162</v>
      </c>
      <c r="B28" s="253"/>
      <c r="C28" s="253"/>
      <c r="D28" s="257">
        <v>0</v>
      </c>
      <c r="E28" s="257">
        <v>0</v>
      </c>
    </row>
    <row r="29" spans="1:5" ht="19.5" customHeight="1" x14ac:dyDescent="0.25">
      <c r="A29" s="256" t="s">
        <v>163</v>
      </c>
      <c r="B29" s="253"/>
      <c r="C29" s="253"/>
      <c r="D29" s="257">
        <v>0</v>
      </c>
      <c r="E29" s="257">
        <v>0</v>
      </c>
    </row>
    <row r="30" spans="1:5" x14ac:dyDescent="0.25">
      <c r="A30" s="258" t="s">
        <v>169</v>
      </c>
      <c r="B30" s="259"/>
      <c r="C30" s="259"/>
      <c r="D30" s="262">
        <v>0</v>
      </c>
      <c r="E30" s="262">
        <v>0</v>
      </c>
    </row>
    <row r="31" spans="1:5" ht="6.75" customHeight="1" x14ac:dyDescent="0.25">
      <c r="A31" s="253"/>
      <c r="B31" s="253"/>
      <c r="C31" s="253"/>
      <c r="D31" s="253"/>
      <c r="E31" s="253"/>
    </row>
    <row r="32" spans="1:5" ht="19.5" customHeight="1" x14ac:dyDescent="0.25">
      <c r="A32" s="263" t="s">
        <v>170</v>
      </c>
      <c r="B32" s="264"/>
      <c r="C32" s="264"/>
      <c r="D32" s="265">
        <v>11061566.85</v>
      </c>
      <c r="E32" s="266">
        <v>8973887</v>
      </c>
    </row>
    <row r="33" spans="1:5" ht="15.75" x14ac:dyDescent="0.25">
      <c r="A33" s="267" t="s">
        <v>171</v>
      </c>
      <c r="B33" s="268"/>
      <c r="C33" s="268"/>
      <c r="D33" s="269">
        <f>SUM(D32)</f>
        <v>11061566.85</v>
      </c>
      <c r="E33" s="270">
        <f>SUM(E32)</f>
        <v>8973887</v>
      </c>
    </row>
    <row r="34" spans="1:5" x14ac:dyDescent="0.25">
      <c r="A34" s="214"/>
    </row>
    <row r="35" spans="1:5" ht="9" customHeight="1" x14ac:dyDescent="0.25">
      <c r="A35" s="214"/>
    </row>
    <row r="36" spans="1:5" x14ac:dyDescent="0.25">
      <c r="A36" s="271"/>
      <c r="B36" s="244"/>
      <c r="C36" s="244"/>
    </row>
    <row r="37" spans="1:5" s="273" customFormat="1" ht="44.25" customHeight="1" x14ac:dyDescent="0.25">
      <c r="A37" s="272" t="s">
        <v>64</v>
      </c>
      <c r="B37" s="220" t="s">
        <v>65</v>
      </c>
      <c r="C37" s="220"/>
      <c r="D37" s="246" t="s">
        <v>66</v>
      </c>
      <c r="E37" s="246"/>
    </row>
    <row r="38" spans="1:5" s="273" customFormat="1" ht="13.5" customHeight="1" x14ac:dyDescent="0.25">
      <c r="A38" s="247" t="s">
        <v>67</v>
      </c>
      <c r="B38" s="248" t="s">
        <v>68</v>
      </c>
      <c r="C38" s="248"/>
      <c r="D38" s="274"/>
      <c r="E38" s="274"/>
    </row>
    <row r="39" spans="1:5" x14ac:dyDescent="0.25">
      <c r="A39" s="275"/>
      <c r="B39" s="275"/>
      <c r="C39" s="275"/>
    </row>
    <row r="53" spans="4:4" x14ac:dyDescent="0.25">
      <c r="D53" s="225"/>
    </row>
  </sheetData>
  <mergeCells count="9">
    <mergeCell ref="B37:C37"/>
    <mergeCell ref="D37:E37"/>
    <mergeCell ref="B38:C38"/>
    <mergeCell ref="A1:A5"/>
    <mergeCell ref="B1:E1"/>
    <mergeCell ref="B2:E2"/>
    <mergeCell ref="B3:E3"/>
    <mergeCell ref="B4:E4"/>
    <mergeCell ref="B5:E5"/>
  </mergeCells>
  <printOptions horizontalCentered="1" verticalCentered="1"/>
  <pageMargins left="0.70866141732283472" right="0.70866141732283472" top="0.74803149606299213" bottom="0.74803149606299213" header="0.31496062992125984" footer="0.31496062992125984"/>
  <pageSetup scale="75"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92"/>
  <sheetViews>
    <sheetView showGridLines="0" tabSelected="1" workbookViewId="0">
      <selection activeCell="C17" sqref="C17"/>
    </sheetView>
  </sheetViews>
  <sheetFormatPr baseColWidth="10" defaultRowHeight="15" x14ac:dyDescent="0.25"/>
  <cols>
    <col min="1" max="1" width="45.7109375" bestFit="1" customWidth="1"/>
    <col min="2" max="2" width="26" bestFit="1" customWidth="1"/>
    <col min="3" max="3" width="41.7109375" customWidth="1"/>
    <col min="4" max="4" width="16" customWidth="1"/>
    <col min="5" max="5" width="16.140625" customWidth="1"/>
    <col min="6" max="6" width="16" customWidth="1"/>
    <col min="7" max="7" width="10.7109375" customWidth="1"/>
  </cols>
  <sheetData>
    <row r="1" spans="1:7" ht="15" customHeight="1" x14ac:dyDescent="0.25">
      <c r="A1" s="438"/>
      <c r="B1" s="439" t="s">
        <v>0</v>
      </c>
      <c r="C1" s="439"/>
      <c r="D1" s="439"/>
      <c r="E1" s="439"/>
      <c r="F1" s="439"/>
      <c r="G1" s="439"/>
    </row>
    <row r="2" spans="1:7" ht="15" customHeight="1" x14ac:dyDescent="0.25">
      <c r="A2" s="438"/>
      <c r="B2" s="440"/>
      <c r="C2" s="440"/>
      <c r="D2" s="440"/>
      <c r="E2" s="440"/>
      <c r="F2" s="440"/>
      <c r="G2" s="440"/>
    </row>
    <row r="3" spans="1:7" ht="15" customHeight="1" x14ac:dyDescent="0.25">
      <c r="A3" s="438"/>
      <c r="B3" s="439" t="s">
        <v>1</v>
      </c>
      <c r="C3" s="439"/>
      <c r="D3" s="439"/>
      <c r="E3" s="439"/>
      <c r="F3" s="439"/>
      <c r="G3" s="439"/>
    </row>
    <row r="4" spans="1:7" ht="15" customHeight="1" x14ac:dyDescent="0.25">
      <c r="A4" s="438"/>
      <c r="B4" s="439" t="s">
        <v>243</v>
      </c>
      <c r="C4" s="439"/>
      <c r="D4" s="439"/>
      <c r="E4" s="439"/>
      <c r="F4" s="439"/>
      <c r="G4" s="439"/>
    </row>
    <row r="5" spans="1:7" ht="15" customHeight="1" x14ac:dyDescent="0.25">
      <c r="A5" s="438"/>
      <c r="B5" s="439" t="s">
        <v>244</v>
      </c>
      <c r="C5" s="439"/>
      <c r="D5" s="439"/>
      <c r="E5" s="439"/>
      <c r="F5" s="439"/>
      <c r="G5" s="439"/>
    </row>
    <row r="6" spans="1:7" ht="15" customHeight="1" x14ac:dyDescent="0.25">
      <c r="A6" s="438"/>
      <c r="B6" s="439" t="s">
        <v>245</v>
      </c>
      <c r="C6" s="439"/>
      <c r="D6" s="439"/>
      <c r="E6" s="439"/>
      <c r="F6" s="439"/>
      <c r="G6" s="439"/>
    </row>
    <row r="7" spans="1:7" ht="15" customHeight="1" x14ac:dyDescent="0.25">
      <c r="A7" s="441"/>
      <c r="B7" s="442" t="s">
        <v>128</v>
      </c>
      <c r="C7" s="442"/>
      <c r="D7" s="442"/>
      <c r="E7" s="442"/>
      <c r="F7" s="442"/>
      <c r="G7" s="442"/>
    </row>
    <row r="8" spans="1:7" x14ac:dyDescent="0.25">
      <c r="A8" s="443"/>
    </row>
    <row r="9" spans="1:7" x14ac:dyDescent="0.25">
      <c r="A9" s="443"/>
    </row>
    <row r="10" spans="1:7" x14ac:dyDescent="0.25">
      <c r="A10" s="443"/>
    </row>
    <row r="11" spans="1:7" x14ac:dyDescent="0.25">
      <c r="A11" s="443"/>
    </row>
    <row r="12" spans="1:7" ht="15.6" customHeight="1" x14ac:dyDescent="0.25">
      <c r="A12" s="444" t="s">
        <v>5</v>
      </c>
      <c r="B12" s="445" t="s">
        <v>246</v>
      </c>
      <c r="C12" s="446"/>
      <c r="D12" s="446"/>
      <c r="E12" s="446"/>
      <c r="F12" s="447"/>
      <c r="G12" s="444" t="s">
        <v>247</v>
      </c>
    </row>
    <row r="13" spans="1:7" ht="15.6" customHeight="1" x14ac:dyDescent="0.25">
      <c r="A13" s="448"/>
      <c r="B13" s="449" t="s">
        <v>201</v>
      </c>
      <c r="C13" s="449" t="s">
        <v>248</v>
      </c>
      <c r="D13" s="449" t="s">
        <v>202</v>
      </c>
      <c r="E13" s="449" t="s">
        <v>205</v>
      </c>
      <c r="F13" s="449" t="s">
        <v>207</v>
      </c>
      <c r="G13" s="450"/>
    </row>
    <row r="14" spans="1:7" ht="15.6" customHeight="1" x14ac:dyDescent="0.25">
      <c r="A14" s="450"/>
      <c r="B14" s="449">
        <v>1</v>
      </c>
      <c r="C14" s="449">
        <v>2</v>
      </c>
      <c r="D14" s="449" t="s">
        <v>249</v>
      </c>
      <c r="E14" s="449">
        <v>4</v>
      </c>
      <c r="F14" s="449">
        <v>5</v>
      </c>
      <c r="G14" s="449" t="s">
        <v>250</v>
      </c>
    </row>
    <row r="15" spans="1:7" ht="24.2" customHeight="1" x14ac:dyDescent="0.25">
      <c r="A15" s="451" t="s">
        <v>133</v>
      </c>
      <c r="B15" s="452">
        <v>296761689</v>
      </c>
      <c r="C15" s="453">
        <v>0</v>
      </c>
      <c r="D15" s="452">
        <v>296761689</v>
      </c>
      <c r="E15" s="452">
        <v>114734379</v>
      </c>
      <c r="F15" s="452">
        <v>114696733</v>
      </c>
      <c r="G15" s="454">
        <v>182027310</v>
      </c>
    </row>
    <row r="16" spans="1:7" ht="24.2" customHeight="1" x14ac:dyDescent="0.25">
      <c r="A16" s="455" t="s">
        <v>251</v>
      </c>
      <c r="B16" s="456">
        <v>139001149</v>
      </c>
      <c r="C16" s="457">
        <v>0</v>
      </c>
      <c r="D16" s="456">
        <v>139001149</v>
      </c>
      <c r="E16" s="456">
        <v>72203921</v>
      </c>
      <c r="F16" s="456">
        <v>72191788</v>
      </c>
      <c r="G16" s="458">
        <v>66797228</v>
      </c>
    </row>
    <row r="17" spans="1:7" ht="24.2" customHeight="1" x14ac:dyDescent="0.25">
      <c r="A17" s="455" t="s">
        <v>252</v>
      </c>
      <c r="B17" s="456">
        <v>5912436</v>
      </c>
      <c r="C17" s="457">
        <v>0</v>
      </c>
      <c r="D17" s="456">
        <v>5912436</v>
      </c>
      <c r="E17" s="456">
        <v>2218877</v>
      </c>
      <c r="F17" s="456">
        <v>2218877</v>
      </c>
      <c r="G17" s="458">
        <v>3693559</v>
      </c>
    </row>
    <row r="18" spans="1:7" ht="24.2" customHeight="1" x14ac:dyDescent="0.25">
      <c r="A18" s="455" t="s">
        <v>253</v>
      </c>
      <c r="B18" s="456">
        <v>48268243</v>
      </c>
      <c r="C18" s="457">
        <v>0</v>
      </c>
      <c r="D18" s="456">
        <v>48268243</v>
      </c>
      <c r="E18" s="456">
        <v>7537114</v>
      </c>
      <c r="F18" s="456">
        <v>7516870</v>
      </c>
      <c r="G18" s="458">
        <v>40731129</v>
      </c>
    </row>
    <row r="19" spans="1:7" ht="24.2" customHeight="1" x14ac:dyDescent="0.25">
      <c r="A19" s="455" t="s">
        <v>254</v>
      </c>
      <c r="B19" s="456">
        <v>36308698</v>
      </c>
      <c r="C19" s="457">
        <v>0</v>
      </c>
      <c r="D19" s="456">
        <v>36308698</v>
      </c>
      <c r="E19" s="456">
        <v>14992482</v>
      </c>
      <c r="F19" s="456">
        <v>14992482</v>
      </c>
      <c r="G19" s="458">
        <v>21316216</v>
      </c>
    </row>
    <row r="20" spans="1:7" ht="24.2" customHeight="1" x14ac:dyDescent="0.25">
      <c r="A20" s="455" t="s">
        <v>255</v>
      </c>
      <c r="B20" s="456">
        <v>51250551</v>
      </c>
      <c r="C20" s="457">
        <v>0</v>
      </c>
      <c r="D20" s="456">
        <v>51250551</v>
      </c>
      <c r="E20" s="456">
        <v>15269958</v>
      </c>
      <c r="F20" s="456">
        <v>15264688</v>
      </c>
      <c r="G20" s="458">
        <v>35980593</v>
      </c>
    </row>
    <row r="21" spans="1:7" ht="24.2" customHeight="1" x14ac:dyDescent="0.25">
      <c r="A21" s="455" t="s">
        <v>256</v>
      </c>
      <c r="B21" s="456">
        <v>6000000</v>
      </c>
      <c r="C21" s="457">
        <v>0</v>
      </c>
      <c r="D21" s="456">
        <v>6000000</v>
      </c>
      <c r="E21" s="457">
        <v>0</v>
      </c>
      <c r="F21" s="457">
        <v>0</v>
      </c>
      <c r="G21" s="458">
        <v>6000000</v>
      </c>
    </row>
    <row r="22" spans="1:7" ht="24.2" customHeight="1" x14ac:dyDescent="0.25">
      <c r="A22" s="455" t="s">
        <v>257</v>
      </c>
      <c r="B22" s="456">
        <v>10020612</v>
      </c>
      <c r="C22" s="457">
        <v>0</v>
      </c>
      <c r="D22" s="456">
        <v>10020612</v>
      </c>
      <c r="E22" s="456">
        <v>2512027</v>
      </c>
      <c r="F22" s="456">
        <v>2512027</v>
      </c>
      <c r="G22" s="458">
        <v>7508585</v>
      </c>
    </row>
    <row r="23" spans="1:7" ht="24.2" customHeight="1" x14ac:dyDescent="0.25">
      <c r="A23" s="451" t="s">
        <v>134</v>
      </c>
      <c r="B23" s="452">
        <v>4735200</v>
      </c>
      <c r="C23" s="452">
        <v>1295478</v>
      </c>
      <c r="D23" s="452">
        <v>6030678</v>
      </c>
      <c r="E23" s="452">
        <v>1094374</v>
      </c>
      <c r="F23" s="452">
        <v>1029088</v>
      </c>
      <c r="G23" s="454">
        <v>4936304</v>
      </c>
    </row>
    <row r="24" spans="1:7" ht="24.2" customHeight="1" x14ac:dyDescent="0.25">
      <c r="A24" s="455" t="s">
        <v>258</v>
      </c>
      <c r="B24" s="456">
        <v>1100000</v>
      </c>
      <c r="C24" s="456">
        <v>438935</v>
      </c>
      <c r="D24" s="456">
        <v>1538935</v>
      </c>
      <c r="E24" s="456">
        <v>379064</v>
      </c>
      <c r="F24" s="456">
        <v>371014</v>
      </c>
      <c r="G24" s="458">
        <v>1159871</v>
      </c>
    </row>
    <row r="25" spans="1:7" ht="24.2" customHeight="1" x14ac:dyDescent="0.25">
      <c r="A25" s="455" t="s">
        <v>259</v>
      </c>
      <c r="B25" s="456">
        <v>300000</v>
      </c>
      <c r="C25" s="456">
        <v>-73610</v>
      </c>
      <c r="D25" s="456">
        <v>226390</v>
      </c>
      <c r="E25" s="456">
        <v>82733</v>
      </c>
      <c r="F25" s="456">
        <v>82604</v>
      </c>
      <c r="G25" s="458">
        <v>143657</v>
      </c>
    </row>
    <row r="26" spans="1:7" ht="24.2" customHeight="1" x14ac:dyDescent="0.25">
      <c r="A26" s="455" t="s">
        <v>260</v>
      </c>
      <c r="B26" s="457">
        <v>0</v>
      </c>
      <c r="C26" s="457">
        <v>0</v>
      </c>
      <c r="D26" s="457">
        <v>0</v>
      </c>
      <c r="E26" s="457">
        <v>0</v>
      </c>
      <c r="F26" s="457">
        <v>0</v>
      </c>
      <c r="G26" s="459">
        <v>0</v>
      </c>
    </row>
    <row r="27" spans="1:7" ht="24.2" customHeight="1" x14ac:dyDescent="0.25">
      <c r="A27" s="455" t="s">
        <v>261</v>
      </c>
      <c r="B27" s="456">
        <v>600000</v>
      </c>
      <c r="C27" s="456">
        <v>1211714</v>
      </c>
      <c r="D27" s="456">
        <v>1811714</v>
      </c>
      <c r="E27" s="456">
        <v>230409</v>
      </c>
      <c r="F27" s="456">
        <v>224147</v>
      </c>
      <c r="G27" s="458">
        <v>1581304</v>
      </c>
    </row>
    <row r="28" spans="1:7" ht="24.2" customHeight="1" x14ac:dyDescent="0.25">
      <c r="A28" s="455" t="s">
        <v>262</v>
      </c>
      <c r="B28" s="456">
        <v>335200</v>
      </c>
      <c r="C28" s="456">
        <v>138603</v>
      </c>
      <c r="D28" s="456">
        <v>473803</v>
      </c>
      <c r="E28" s="456">
        <v>83078</v>
      </c>
      <c r="F28" s="456">
        <v>62633</v>
      </c>
      <c r="G28" s="458">
        <v>390725</v>
      </c>
    </row>
    <row r="29" spans="1:7" ht="24.2" customHeight="1" x14ac:dyDescent="0.25">
      <c r="A29" s="455" t="s">
        <v>263</v>
      </c>
      <c r="B29" s="456">
        <v>700000</v>
      </c>
      <c r="C29" s="456">
        <v>-199300</v>
      </c>
      <c r="D29" s="456">
        <v>500700</v>
      </c>
      <c r="E29" s="456">
        <v>81410</v>
      </c>
      <c r="F29" s="456">
        <v>80450</v>
      </c>
      <c r="G29" s="458">
        <v>419290</v>
      </c>
    </row>
    <row r="30" spans="1:7" ht="24.2" customHeight="1" x14ac:dyDescent="0.25">
      <c r="A30" s="455" t="s">
        <v>264</v>
      </c>
      <c r="B30" s="456">
        <v>700000</v>
      </c>
      <c r="C30" s="456">
        <v>316669</v>
      </c>
      <c r="D30" s="456">
        <v>1016669</v>
      </c>
      <c r="E30" s="456">
        <v>109925</v>
      </c>
      <c r="F30" s="456">
        <v>80854</v>
      </c>
      <c r="G30" s="458">
        <v>906744</v>
      </c>
    </row>
    <row r="31" spans="1:7" ht="24.2" customHeight="1" x14ac:dyDescent="0.25">
      <c r="A31" s="455" t="s">
        <v>265</v>
      </c>
      <c r="B31" s="457">
        <v>0</v>
      </c>
      <c r="C31" s="457">
        <v>0</v>
      </c>
      <c r="D31" s="457">
        <v>0</v>
      </c>
      <c r="E31" s="457">
        <v>0</v>
      </c>
      <c r="F31" s="457">
        <v>0</v>
      </c>
      <c r="G31" s="459">
        <v>0</v>
      </c>
    </row>
    <row r="32" spans="1:7" ht="24.2" customHeight="1" x14ac:dyDescent="0.25">
      <c r="A32" s="455" t="s">
        <v>266</v>
      </c>
      <c r="B32" s="456">
        <v>1000000</v>
      </c>
      <c r="C32" s="456">
        <v>-537532</v>
      </c>
      <c r="D32" s="456">
        <v>462468</v>
      </c>
      <c r="E32" s="456">
        <v>127756</v>
      </c>
      <c r="F32" s="456">
        <v>127386</v>
      </c>
      <c r="G32" s="458">
        <v>334712</v>
      </c>
    </row>
    <row r="33" spans="1:7" ht="24.2" customHeight="1" x14ac:dyDescent="0.25">
      <c r="A33" s="451" t="s">
        <v>135</v>
      </c>
      <c r="B33" s="452">
        <v>53223558</v>
      </c>
      <c r="C33" s="452">
        <v>6639118</v>
      </c>
      <c r="D33" s="452">
        <v>59862676</v>
      </c>
      <c r="E33" s="452">
        <v>23746778</v>
      </c>
      <c r="F33" s="452">
        <v>21786682</v>
      </c>
      <c r="G33" s="454">
        <v>36115898</v>
      </c>
    </row>
    <row r="34" spans="1:7" ht="24.2" customHeight="1" x14ac:dyDescent="0.25">
      <c r="A34" s="455" t="s">
        <v>267</v>
      </c>
      <c r="B34" s="456">
        <v>5933000</v>
      </c>
      <c r="C34" s="456">
        <v>-160611</v>
      </c>
      <c r="D34" s="456">
        <v>5772389</v>
      </c>
      <c r="E34" s="456">
        <v>2134237</v>
      </c>
      <c r="F34" s="456">
        <v>2134237</v>
      </c>
      <c r="G34" s="458">
        <v>3638152</v>
      </c>
    </row>
    <row r="35" spans="1:7" ht="24.2" customHeight="1" x14ac:dyDescent="0.25">
      <c r="A35" s="455" t="s">
        <v>268</v>
      </c>
      <c r="B35" s="456">
        <v>4753091</v>
      </c>
      <c r="C35" s="456">
        <v>169606</v>
      </c>
      <c r="D35" s="456">
        <v>4922697</v>
      </c>
      <c r="E35" s="456">
        <v>1336122</v>
      </c>
      <c r="F35" s="456">
        <v>1069423</v>
      </c>
      <c r="G35" s="458">
        <v>3586575</v>
      </c>
    </row>
    <row r="36" spans="1:7" ht="24.2" customHeight="1" x14ac:dyDescent="0.25">
      <c r="A36" s="455" t="s">
        <v>269</v>
      </c>
      <c r="B36" s="456">
        <v>21263114</v>
      </c>
      <c r="C36" s="456">
        <v>2679978</v>
      </c>
      <c r="D36" s="456">
        <v>23943092</v>
      </c>
      <c r="E36" s="456">
        <v>9968357</v>
      </c>
      <c r="F36" s="456">
        <v>9135945</v>
      </c>
      <c r="G36" s="458">
        <v>13974735</v>
      </c>
    </row>
    <row r="37" spans="1:7" ht="24.2" customHeight="1" x14ac:dyDescent="0.25">
      <c r="A37" s="455" t="s">
        <v>270</v>
      </c>
      <c r="B37" s="456">
        <v>2000000</v>
      </c>
      <c r="C37" s="456">
        <v>-771839</v>
      </c>
      <c r="D37" s="456">
        <v>1228161</v>
      </c>
      <c r="E37" s="456">
        <v>704256</v>
      </c>
      <c r="F37" s="456">
        <v>657898</v>
      </c>
      <c r="G37" s="458">
        <v>523905</v>
      </c>
    </row>
    <row r="38" spans="1:7" ht="24.2" customHeight="1" x14ac:dyDescent="0.25">
      <c r="A38" s="455" t="s">
        <v>271</v>
      </c>
      <c r="B38" s="456">
        <v>9474353</v>
      </c>
      <c r="C38" s="456">
        <v>5594763</v>
      </c>
      <c r="D38" s="456">
        <v>15069116</v>
      </c>
      <c r="E38" s="456">
        <v>4670265</v>
      </c>
      <c r="F38" s="456">
        <v>4663290</v>
      </c>
      <c r="G38" s="458">
        <v>10398851</v>
      </c>
    </row>
    <row r="39" spans="1:7" ht="24.2" customHeight="1" x14ac:dyDescent="0.25">
      <c r="A39" s="455" t="s">
        <v>272</v>
      </c>
      <c r="B39" s="456">
        <v>200000</v>
      </c>
      <c r="C39" s="457">
        <v>0</v>
      </c>
      <c r="D39" s="456">
        <v>200000</v>
      </c>
      <c r="E39" s="457">
        <v>0</v>
      </c>
      <c r="F39" s="457">
        <v>0</v>
      </c>
      <c r="G39" s="458">
        <v>200000</v>
      </c>
    </row>
    <row r="40" spans="1:7" ht="24.2" customHeight="1" x14ac:dyDescent="0.25">
      <c r="A40" s="455" t="s">
        <v>273</v>
      </c>
      <c r="B40" s="456">
        <v>500000</v>
      </c>
      <c r="C40" s="456">
        <v>684733</v>
      </c>
      <c r="D40" s="456">
        <v>1184733</v>
      </c>
      <c r="E40" s="456">
        <v>709016</v>
      </c>
      <c r="F40" s="456">
        <v>221977</v>
      </c>
      <c r="G40" s="458">
        <v>475717</v>
      </c>
    </row>
    <row r="41" spans="1:7" ht="24.2" customHeight="1" x14ac:dyDescent="0.25">
      <c r="A41" s="455" t="s">
        <v>274</v>
      </c>
      <c r="B41" s="456">
        <v>1700000</v>
      </c>
      <c r="C41" s="456">
        <v>352985</v>
      </c>
      <c r="D41" s="456">
        <v>2052985</v>
      </c>
      <c r="E41" s="456">
        <v>986919</v>
      </c>
      <c r="F41" s="456">
        <v>730407</v>
      </c>
      <c r="G41" s="458">
        <v>1066066</v>
      </c>
    </row>
    <row r="42" spans="1:7" ht="24.2" customHeight="1" x14ac:dyDescent="0.25">
      <c r="A42" s="455" t="s">
        <v>275</v>
      </c>
      <c r="B42" s="456">
        <v>7400000</v>
      </c>
      <c r="C42" s="456">
        <v>-1910498</v>
      </c>
      <c r="D42" s="456">
        <v>5489502</v>
      </c>
      <c r="E42" s="456">
        <v>3237606</v>
      </c>
      <c r="F42" s="456">
        <v>3173506</v>
      </c>
      <c r="G42" s="458">
        <v>2251896</v>
      </c>
    </row>
    <row r="43" spans="1:7" ht="24.2" customHeight="1" x14ac:dyDescent="0.25">
      <c r="A43" s="451" t="s">
        <v>276</v>
      </c>
      <c r="B43" s="452">
        <v>37835888</v>
      </c>
      <c r="C43" s="452">
        <v>-1244688</v>
      </c>
      <c r="D43" s="452">
        <v>36591200</v>
      </c>
      <c r="E43" s="452">
        <v>29587695</v>
      </c>
      <c r="F43" s="452">
        <v>29265990</v>
      </c>
      <c r="G43" s="454">
        <v>7003504</v>
      </c>
    </row>
    <row r="44" spans="1:7" ht="24.2" customHeight="1" x14ac:dyDescent="0.25">
      <c r="A44" s="455" t="s">
        <v>277</v>
      </c>
      <c r="B44" s="457">
        <v>0</v>
      </c>
      <c r="C44" s="457">
        <v>0</v>
      </c>
      <c r="D44" s="457">
        <v>0</v>
      </c>
      <c r="E44" s="457">
        <v>0</v>
      </c>
      <c r="F44" s="457">
        <v>0</v>
      </c>
      <c r="G44" s="459">
        <v>0</v>
      </c>
    </row>
    <row r="45" spans="1:7" ht="24.2" customHeight="1" x14ac:dyDescent="0.25">
      <c r="A45" s="455" t="s">
        <v>278</v>
      </c>
      <c r="B45" s="457">
        <v>0</v>
      </c>
      <c r="C45" s="457">
        <v>0</v>
      </c>
      <c r="D45" s="457">
        <v>0</v>
      </c>
      <c r="E45" s="457">
        <v>0</v>
      </c>
      <c r="F45" s="457">
        <v>0</v>
      </c>
      <c r="G45" s="459">
        <v>0</v>
      </c>
    </row>
    <row r="46" spans="1:7" ht="24.2" customHeight="1" x14ac:dyDescent="0.25">
      <c r="A46" s="455" t="s">
        <v>279</v>
      </c>
      <c r="B46" s="457">
        <v>0</v>
      </c>
      <c r="C46" s="457">
        <v>0</v>
      </c>
      <c r="D46" s="457">
        <v>0</v>
      </c>
      <c r="E46" s="457">
        <v>0</v>
      </c>
      <c r="F46" s="457">
        <v>0</v>
      </c>
      <c r="G46" s="459">
        <v>0</v>
      </c>
    </row>
    <row r="47" spans="1:7" ht="24.2" customHeight="1" x14ac:dyDescent="0.25">
      <c r="A47" s="455" t="s">
        <v>280</v>
      </c>
      <c r="B47" s="456">
        <v>11418360</v>
      </c>
      <c r="C47" s="456">
        <v>-1244689</v>
      </c>
      <c r="D47" s="456">
        <v>10173671</v>
      </c>
      <c r="E47" s="456">
        <v>4657501</v>
      </c>
      <c r="F47" s="456">
        <v>4557861</v>
      </c>
      <c r="G47" s="458">
        <v>5516170</v>
      </c>
    </row>
    <row r="48" spans="1:7" ht="24.2" customHeight="1" x14ac:dyDescent="0.25">
      <c r="A48" s="455" t="s">
        <v>281</v>
      </c>
      <c r="B48" s="456">
        <v>26417528</v>
      </c>
      <c r="C48" s="457">
        <v>0</v>
      </c>
      <c r="D48" s="456">
        <v>26417528</v>
      </c>
      <c r="E48" s="456">
        <v>24930194</v>
      </c>
      <c r="F48" s="456">
        <v>24708129</v>
      </c>
      <c r="G48" s="458">
        <v>1487334</v>
      </c>
    </row>
    <row r="49" spans="1:7" ht="24.2" customHeight="1" x14ac:dyDescent="0.25">
      <c r="A49" s="455" t="s">
        <v>282</v>
      </c>
      <c r="B49" s="457">
        <v>0</v>
      </c>
      <c r="C49" s="457">
        <v>0</v>
      </c>
      <c r="D49" s="457">
        <v>0</v>
      </c>
      <c r="E49" s="457">
        <v>0</v>
      </c>
      <c r="F49" s="457">
        <v>0</v>
      </c>
      <c r="G49" s="459">
        <v>0</v>
      </c>
    </row>
    <row r="50" spans="1:7" ht="24.2" customHeight="1" x14ac:dyDescent="0.25">
      <c r="A50" s="455" t="s">
        <v>283</v>
      </c>
      <c r="B50" s="457">
        <v>0</v>
      </c>
      <c r="C50" s="457">
        <v>0</v>
      </c>
      <c r="D50" s="457">
        <v>0</v>
      </c>
      <c r="E50" s="457">
        <v>0</v>
      </c>
      <c r="F50" s="457">
        <v>0</v>
      </c>
      <c r="G50" s="459">
        <v>0</v>
      </c>
    </row>
    <row r="51" spans="1:7" ht="24.2" customHeight="1" x14ac:dyDescent="0.25">
      <c r="A51" s="455" t="s">
        <v>284</v>
      </c>
      <c r="B51" s="457">
        <v>0</v>
      </c>
      <c r="C51" s="457">
        <v>0</v>
      </c>
      <c r="D51" s="457">
        <v>0</v>
      </c>
      <c r="E51" s="457">
        <v>0</v>
      </c>
      <c r="F51" s="457">
        <v>0</v>
      </c>
      <c r="G51" s="459">
        <v>0</v>
      </c>
    </row>
    <row r="52" spans="1:7" ht="24.2" customHeight="1" x14ac:dyDescent="0.25">
      <c r="A52" s="455" t="s">
        <v>285</v>
      </c>
      <c r="B52" s="457">
        <v>0</v>
      </c>
      <c r="C52" s="457">
        <v>0</v>
      </c>
      <c r="D52" s="457">
        <v>0</v>
      </c>
      <c r="E52" s="457">
        <v>0</v>
      </c>
      <c r="F52" s="457">
        <v>0</v>
      </c>
      <c r="G52" s="459">
        <v>0</v>
      </c>
    </row>
    <row r="53" spans="1:7" ht="24.2" customHeight="1" x14ac:dyDescent="0.25">
      <c r="A53" s="451" t="s">
        <v>286</v>
      </c>
      <c r="B53" s="452">
        <v>9570000</v>
      </c>
      <c r="C53" s="452">
        <v>-6578988</v>
      </c>
      <c r="D53" s="452">
        <v>2991012</v>
      </c>
      <c r="E53" s="452">
        <v>8809</v>
      </c>
      <c r="F53" s="452">
        <v>8809</v>
      </c>
      <c r="G53" s="454">
        <v>2982204</v>
      </c>
    </row>
    <row r="54" spans="1:7" ht="24.2" customHeight="1" x14ac:dyDescent="0.25">
      <c r="A54" s="455" t="s">
        <v>287</v>
      </c>
      <c r="B54" s="456">
        <v>5600000</v>
      </c>
      <c r="C54" s="456">
        <v>-4827351</v>
      </c>
      <c r="D54" s="456">
        <v>772649</v>
      </c>
      <c r="E54" s="457">
        <v>0</v>
      </c>
      <c r="F54" s="457">
        <v>0</v>
      </c>
      <c r="G54" s="458">
        <v>772649</v>
      </c>
    </row>
    <row r="55" spans="1:7" ht="24.2" customHeight="1" x14ac:dyDescent="0.25">
      <c r="A55" s="455" t="s">
        <v>288</v>
      </c>
      <c r="B55" s="456">
        <v>200000</v>
      </c>
      <c r="C55" s="456">
        <v>-170000</v>
      </c>
      <c r="D55" s="456">
        <v>30000</v>
      </c>
      <c r="E55" s="457">
        <v>0</v>
      </c>
      <c r="F55" s="457">
        <v>0</v>
      </c>
      <c r="G55" s="458">
        <v>30000</v>
      </c>
    </row>
    <row r="56" spans="1:7" ht="24.2" customHeight="1" x14ac:dyDescent="0.25">
      <c r="A56" s="455" t="s">
        <v>289</v>
      </c>
      <c r="B56" s="456">
        <v>100000</v>
      </c>
      <c r="C56" s="456">
        <v>-100000</v>
      </c>
      <c r="D56" s="457">
        <v>0</v>
      </c>
      <c r="E56" s="457">
        <v>0</v>
      </c>
      <c r="F56" s="457">
        <v>0</v>
      </c>
      <c r="G56" s="459">
        <v>0</v>
      </c>
    </row>
    <row r="57" spans="1:7" ht="24.2" customHeight="1" x14ac:dyDescent="0.25">
      <c r="A57" s="455" t="s">
        <v>290</v>
      </c>
      <c r="B57" s="456">
        <v>870000</v>
      </c>
      <c r="C57" s="456">
        <v>-250100</v>
      </c>
      <c r="D57" s="456">
        <v>619900</v>
      </c>
      <c r="E57" s="457">
        <v>0</v>
      </c>
      <c r="F57" s="457">
        <v>0</v>
      </c>
      <c r="G57" s="458">
        <v>619900</v>
      </c>
    </row>
    <row r="58" spans="1:7" ht="24.2" customHeight="1" x14ac:dyDescent="0.25">
      <c r="A58" s="455" t="s">
        <v>291</v>
      </c>
      <c r="B58" s="457">
        <v>0</v>
      </c>
      <c r="C58" s="457">
        <v>0</v>
      </c>
      <c r="D58" s="457">
        <v>0</v>
      </c>
      <c r="E58" s="457">
        <v>0</v>
      </c>
      <c r="F58" s="457">
        <v>0</v>
      </c>
      <c r="G58" s="459">
        <v>0</v>
      </c>
    </row>
    <row r="59" spans="1:7" ht="24.2" customHeight="1" x14ac:dyDescent="0.25">
      <c r="A59" s="455" t="s">
        <v>292</v>
      </c>
      <c r="B59" s="456">
        <v>800000</v>
      </c>
      <c r="C59" s="456">
        <v>-199959</v>
      </c>
      <c r="D59" s="456">
        <v>600041</v>
      </c>
      <c r="E59" s="456">
        <v>8809</v>
      </c>
      <c r="F59" s="456">
        <v>8809</v>
      </c>
      <c r="G59" s="458">
        <v>591232</v>
      </c>
    </row>
    <row r="60" spans="1:7" ht="24.2" customHeight="1" x14ac:dyDescent="0.25">
      <c r="A60" s="455" t="s">
        <v>293</v>
      </c>
      <c r="B60" s="457">
        <v>0</v>
      </c>
      <c r="C60" s="457">
        <v>0</v>
      </c>
      <c r="D60" s="457">
        <v>0</v>
      </c>
      <c r="E60" s="457">
        <v>0</v>
      </c>
      <c r="F60" s="457">
        <v>0</v>
      </c>
      <c r="G60" s="459">
        <v>0</v>
      </c>
    </row>
    <row r="61" spans="1:7" ht="24.2" customHeight="1" x14ac:dyDescent="0.25">
      <c r="A61" s="455" t="s">
        <v>294</v>
      </c>
      <c r="B61" s="457">
        <v>0</v>
      </c>
      <c r="C61" s="457">
        <v>0</v>
      </c>
      <c r="D61" s="457">
        <v>0</v>
      </c>
      <c r="E61" s="457">
        <v>0</v>
      </c>
      <c r="F61" s="457">
        <v>0</v>
      </c>
      <c r="G61" s="459">
        <v>0</v>
      </c>
    </row>
    <row r="62" spans="1:7" ht="24.2" customHeight="1" x14ac:dyDescent="0.25">
      <c r="A62" s="455" t="s">
        <v>295</v>
      </c>
      <c r="B62" s="456">
        <v>2000000</v>
      </c>
      <c r="C62" s="456">
        <v>-1031578</v>
      </c>
      <c r="D62" s="456">
        <v>968422</v>
      </c>
      <c r="E62" s="457">
        <v>0</v>
      </c>
      <c r="F62" s="457">
        <v>0</v>
      </c>
      <c r="G62" s="458">
        <v>968422</v>
      </c>
    </row>
    <row r="63" spans="1:7" ht="24.2" customHeight="1" x14ac:dyDescent="0.25">
      <c r="A63" s="451" t="s">
        <v>296</v>
      </c>
      <c r="B63" s="453">
        <v>0</v>
      </c>
      <c r="C63" s="453">
        <v>0</v>
      </c>
      <c r="D63" s="453">
        <v>0</v>
      </c>
      <c r="E63" s="453">
        <v>0</v>
      </c>
      <c r="F63" s="453">
        <v>0</v>
      </c>
      <c r="G63" s="460">
        <v>0</v>
      </c>
    </row>
    <row r="64" spans="1:7" ht="24.2" customHeight="1" x14ac:dyDescent="0.25">
      <c r="A64" s="455" t="s">
        <v>297</v>
      </c>
      <c r="B64" s="457">
        <v>0</v>
      </c>
      <c r="C64" s="457">
        <v>0</v>
      </c>
      <c r="D64" s="457">
        <v>0</v>
      </c>
      <c r="E64" s="457">
        <v>0</v>
      </c>
      <c r="F64" s="457">
        <v>0</v>
      </c>
      <c r="G64" s="459">
        <v>0</v>
      </c>
    </row>
    <row r="65" spans="1:7" ht="24.2" customHeight="1" x14ac:dyDescent="0.25">
      <c r="A65" s="455" t="s">
        <v>298</v>
      </c>
      <c r="B65" s="457">
        <v>0</v>
      </c>
      <c r="C65" s="457">
        <v>0</v>
      </c>
      <c r="D65" s="457">
        <v>0</v>
      </c>
      <c r="E65" s="457">
        <v>0</v>
      </c>
      <c r="F65" s="457">
        <v>0</v>
      </c>
      <c r="G65" s="459">
        <v>0</v>
      </c>
    </row>
    <row r="66" spans="1:7" ht="24.2" customHeight="1" x14ac:dyDescent="0.25">
      <c r="A66" s="455" t="s">
        <v>299</v>
      </c>
      <c r="B66" s="457">
        <v>0</v>
      </c>
      <c r="C66" s="457">
        <v>0</v>
      </c>
      <c r="D66" s="457">
        <v>0</v>
      </c>
      <c r="E66" s="457">
        <v>0</v>
      </c>
      <c r="F66" s="457">
        <v>0</v>
      </c>
      <c r="G66" s="459">
        <v>0</v>
      </c>
    </row>
    <row r="67" spans="1:7" ht="24.2" customHeight="1" x14ac:dyDescent="0.25">
      <c r="A67" s="451" t="s">
        <v>300</v>
      </c>
      <c r="B67" s="453">
        <v>0</v>
      </c>
      <c r="C67" s="453">
        <v>0</v>
      </c>
      <c r="D67" s="453">
        <v>0</v>
      </c>
      <c r="E67" s="453">
        <v>0</v>
      </c>
      <c r="F67" s="453">
        <v>0</v>
      </c>
      <c r="G67" s="460">
        <v>0</v>
      </c>
    </row>
    <row r="68" spans="1:7" ht="24.2" customHeight="1" x14ac:dyDescent="0.25">
      <c r="A68" s="455" t="s">
        <v>301</v>
      </c>
      <c r="B68" s="457">
        <v>0</v>
      </c>
      <c r="C68" s="457">
        <v>0</v>
      </c>
      <c r="D68" s="457">
        <v>0</v>
      </c>
      <c r="E68" s="457">
        <v>0</v>
      </c>
      <c r="F68" s="457">
        <v>0</v>
      </c>
      <c r="G68" s="459">
        <v>0</v>
      </c>
    </row>
    <row r="69" spans="1:7" ht="24.2" customHeight="1" x14ac:dyDescent="0.25">
      <c r="A69" s="455" t="s">
        <v>302</v>
      </c>
      <c r="B69" s="457">
        <v>0</v>
      </c>
      <c r="C69" s="457">
        <v>0</v>
      </c>
      <c r="D69" s="457">
        <v>0</v>
      </c>
      <c r="E69" s="457">
        <v>0</v>
      </c>
      <c r="F69" s="457">
        <v>0</v>
      </c>
      <c r="G69" s="459">
        <v>0</v>
      </c>
    </row>
    <row r="70" spans="1:7" ht="24.2" customHeight="1" x14ac:dyDescent="0.25">
      <c r="A70" s="455" t="s">
        <v>303</v>
      </c>
      <c r="B70" s="457">
        <v>0</v>
      </c>
      <c r="C70" s="457">
        <v>0</v>
      </c>
      <c r="D70" s="457">
        <v>0</v>
      </c>
      <c r="E70" s="457">
        <v>0</v>
      </c>
      <c r="F70" s="457">
        <v>0</v>
      </c>
      <c r="G70" s="459">
        <v>0</v>
      </c>
    </row>
    <row r="71" spans="1:7" ht="24.2" customHeight="1" x14ac:dyDescent="0.25">
      <c r="A71" s="455" t="s">
        <v>304</v>
      </c>
      <c r="B71" s="457">
        <v>0</v>
      </c>
      <c r="C71" s="457">
        <v>0</v>
      </c>
      <c r="D71" s="457">
        <v>0</v>
      </c>
      <c r="E71" s="457">
        <v>0</v>
      </c>
      <c r="F71" s="457">
        <v>0</v>
      </c>
      <c r="G71" s="459">
        <v>0</v>
      </c>
    </row>
    <row r="72" spans="1:7" ht="24.2" customHeight="1" x14ac:dyDescent="0.25">
      <c r="A72" s="455" t="s">
        <v>305</v>
      </c>
      <c r="B72" s="457">
        <v>0</v>
      </c>
      <c r="C72" s="457">
        <v>0</v>
      </c>
      <c r="D72" s="457">
        <v>0</v>
      </c>
      <c r="E72" s="457">
        <v>0</v>
      </c>
      <c r="F72" s="457">
        <v>0</v>
      </c>
      <c r="G72" s="459">
        <v>0</v>
      </c>
    </row>
    <row r="73" spans="1:7" ht="24.2" customHeight="1" x14ac:dyDescent="0.25">
      <c r="A73" s="455" t="s">
        <v>306</v>
      </c>
      <c r="B73" s="457">
        <v>0</v>
      </c>
      <c r="C73" s="457">
        <v>0</v>
      </c>
      <c r="D73" s="457">
        <v>0</v>
      </c>
      <c r="E73" s="457">
        <v>0</v>
      </c>
      <c r="F73" s="457">
        <v>0</v>
      </c>
      <c r="G73" s="459">
        <v>0</v>
      </c>
    </row>
    <row r="74" spans="1:7" ht="24.2" customHeight="1" x14ac:dyDescent="0.25">
      <c r="A74" s="455" t="s">
        <v>307</v>
      </c>
      <c r="B74" s="457">
        <v>0</v>
      </c>
      <c r="C74" s="457">
        <v>0</v>
      </c>
      <c r="D74" s="457">
        <v>0</v>
      </c>
      <c r="E74" s="457">
        <v>0</v>
      </c>
      <c r="F74" s="457">
        <v>0</v>
      </c>
      <c r="G74" s="459">
        <v>0</v>
      </c>
    </row>
    <row r="75" spans="1:7" ht="24.2" customHeight="1" x14ac:dyDescent="0.25">
      <c r="A75" s="451" t="s">
        <v>308</v>
      </c>
      <c r="B75" s="453">
        <v>0</v>
      </c>
      <c r="C75" s="453">
        <v>0</v>
      </c>
      <c r="D75" s="453">
        <v>0</v>
      </c>
      <c r="E75" s="453">
        <v>0</v>
      </c>
      <c r="F75" s="453">
        <v>0</v>
      </c>
      <c r="G75" s="460">
        <v>0</v>
      </c>
    </row>
    <row r="76" spans="1:7" ht="24.2" customHeight="1" x14ac:dyDescent="0.25">
      <c r="A76" s="455" t="s">
        <v>309</v>
      </c>
      <c r="B76" s="457">
        <v>0</v>
      </c>
      <c r="C76" s="457">
        <v>0</v>
      </c>
      <c r="D76" s="457">
        <v>0</v>
      </c>
      <c r="E76" s="457">
        <v>0</v>
      </c>
      <c r="F76" s="457">
        <v>0</v>
      </c>
      <c r="G76" s="459">
        <v>0</v>
      </c>
    </row>
    <row r="77" spans="1:7" ht="24.2" customHeight="1" x14ac:dyDescent="0.25">
      <c r="A77" s="455" t="s">
        <v>310</v>
      </c>
      <c r="B77" s="457">
        <v>0</v>
      </c>
      <c r="C77" s="457">
        <v>0</v>
      </c>
      <c r="D77" s="457">
        <v>0</v>
      </c>
      <c r="E77" s="457">
        <v>0</v>
      </c>
      <c r="F77" s="457">
        <v>0</v>
      </c>
      <c r="G77" s="459">
        <v>0</v>
      </c>
    </row>
    <row r="78" spans="1:7" ht="24.2" customHeight="1" x14ac:dyDescent="0.25">
      <c r="A78" s="455" t="s">
        <v>311</v>
      </c>
      <c r="B78" s="457">
        <v>0</v>
      </c>
      <c r="C78" s="457">
        <v>0</v>
      </c>
      <c r="D78" s="457">
        <v>0</v>
      </c>
      <c r="E78" s="457">
        <v>0</v>
      </c>
      <c r="F78" s="457">
        <v>0</v>
      </c>
      <c r="G78" s="459">
        <v>0</v>
      </c>
    </row>
    <row r="79" spans="1:7" ht="24.2" customHeight="1" x14ac:dyDescent="0.25">
      <c r="A79" s="451" t="s">
        <v>158</v>
      </c>
      <c r="B79" s="453">
        <v>0</v>
      </c>
      <c r="C79" s="453">
        <v>0</v>
      </c>
      <c r="D79" s="453">
        <v>0</v>
      </c>
      <c r="E79" s="453">
        <v>0</v>
      </c>
      <c r="F79" s="453">
        <v>0</v>
      </c>
      <c r="G79" s="460">
        <v>0</v>
      </c>
    </row>
    <row r="80" spans="1:7" ht="24.2" customHeight="1" x14ac:dyDescent="0.25">
      <c r="A80" s="455" t="s">
        <v>312</v>
      </c>
      <c r="B80" s="457">
        <v>0</v>
      </c>
      <c r="C80" s="457">
        <v>0</v>
      </c>
      <c r="D80" s="457">
        <v>0</v>
      </c>
      <c r="E80" s="457">
        <v>0</v>
      </c>
      <c r="F80" s="457">
        <v>0</v>
      </c>
      <c r="G80" s="459">
        <v>0</v>
      </c>
    </row>
    <row r="81" spans="1:7" ht="24.2" customHeight="1" x14ac:dyDescent="0.25">
      <c r="A81" s="455" t="s">
        <v>313</v>
      </c>
      <c r="B81" s="457">
        <v>0</v>
      </c>
      <c r="C81" s="457">
        <v>0</v>
      </c>
      <c r="D81" s="457">
        <v>0</v>
      </c>
      <c r="E81" s="457">
        <v>0</v>
      </c>
      <c r="F81" s="457">
        <v>0</v>
      </c>
      <c r="G81" s="459">
        <v>0</v>
      </c>
    </row>
    <row r="82" spans="1:7" ht="24.2" customHeight="1" x14ac:dyDescent="0.25">
      <c r="A82" s="455" t="s">
        <v>314</v>
      </c>
      <c r="B82" s="457">
        <v>0</v>
      </c>
      <c r="C82" s="457">
        <v>0</v>
      </c>
      <c r="D82" s="457">
        <v>0</v>
      </c>
      <c r="E82" s="457">
        <v>0</v>
      </c>
      <c r="F82" s="457">
        <v>0</v>
      </c>
      <c r="G82" s="459">
        <v>0</v>
      </c>
    </row>
    <row r="83" spans="1:7" ht="24.2" customHeight="1" x14ac:dyDescent="0.25">
      <c r="A83" s="455" t="s">
        <v>315</v>
      </c>
      <c r="B83" s="457">
        <v>0</v>
      </c>
      <c r="C83" s="457">
        <v>0</v>
      </c>
      <c r="D83" s="457">
        <v>0</v>
      </c>
      <c r="E83" s="457">
        <v>0</v>
      </c>
      <c r="F83" s="457">
        <v>0</v>
      </c>
      <c r="G83" s="459">
        <v>0</v>
      </c>
    </row>
    <row r="84" spans="1:7" ht="24.2" customHeight="1" x14ac:dyDescent="0.25">
      <c r="A84" s="455" t="s">
        <v>316</v>
      </c>
      <c r="B84" s="457">
        <v>0</v>
      </c>
      <c r="C84" s="457">
        <v>0</v>
      </c>
      <c r="D84" s="457">
        <v>0</v>
      </c>
      <c r="E84" s="457">
        <v>0</v>
      </c>
      <c r="F84" s="457">
        <v>0</v>
      </c>
      <c r="G84" s="459">
        <v>0</v>
      </c>
    </row>
    <row r="85" spans="1:7" ht="24.2" customHeight="1" x14ac:dyDescent="0.25">
      <c r="A85" s="455" t="s">
        <v>317</v>
      </c>
      <c r="B85" s="457">
        <v>0</v>
      </c>
      <c r="C85" s="457">
        <v>0</v>
      </c>
      <c r="D85" s="457">
        <v>0</v>
      </c>
      <c r="E85" s="457">
        <v>0</v>
      </c>
      <c r="F85" s="457">
        <v>0</v>
      </c>
      <c r="G85" s="459">
        <v>0</v>
      </c>
    </row>
    <row r="86" spans="1:7" ht="24.2" customHeight="1" x14ac:dyDescent="0.25">
      <c r="A86" s="455" t="s">
        <v>318</v>
      </c>
      <c r="B86" s="457">
        <v>0</v>
      </c>
      <c r="C86" s="457">
        <v>0</v>
      </c>
      <c r="D86" s="457">
        <v>0</v>
      </c>
      <c r="E86" s="457">
        <v>0</v>
      </c>
      <c r="F86" s="457">
        <v>0</v>
      </c>
      <c r="G86" s="459">
        <v>0</v>
      </c>
    </row>
    <row r="87" spans="1:7" ht="24.2" customHeight="1" x14ac:dyDescent="0.25">
      <c r="A87" s="449" t="s">
        <v>319</v>
      </c>
      <c r="B87" s="461">
        <v>402126335</v>
      </c>
      <c r="C87" s="461">
        <v>110920</v>
      </c>
      <c r="D87" s="461">
        <v>402237255</v>
      </c>
      <c r="E87" s="461">
        <v>169172035</v>
      </c>
      <c r="F87" s="461">
        <v>166787302</v>
      </c>
      <c r="G87" s="461">
        <v>233065220</v>
      </c>
    </row>
    <row r="88" spans="1:7" ht="15.75" x14ac:dyDescent="0.25">
      <c r="A88" s="462"/>
    </row>
    <row r="89" spans="1:7" ht="15.75" x14ac:dyDescent="0.25">
      <c r="A89" s="462"/>
    </row>
    <row r="90" spans="1:7" ht="15.75" x14ac:dyDescent="0.25">
      <c r="A90" s="462"/>
    </row>
    <row r="91" spans="1:7" ht="15.75" customHeight="1" x14ac:dyDescent="0.25">
      <c r="A91" s="463" t="s">
        <v>64</v>
      </c>
      <c r="B91" s="463" t="s">
        <v>320</v>
      </c>
      <c r="C91" s="464" t="s">
        <v>321</v>
      </c>
      <c r="D91" s="464"/>
      <c r="E91" s="464"/>
      <c r="F91" s="464"/>
    </row>
    <row r="92" spans="1:7" ht="10.7" customHeight="1" x14ac:dyDescent="0.25">
      <c r="A92" s="465" t="s">
        <v>67</v>
      </c>
      <c r="B92" s="465" t="s">
        <v>322</v>
      </c>
      <c r="C92" s="466"/>
      <c r="D92" s="466"/>
      <c r="E92" s="466"/>
      <c r="F92" s="466"/>
    </row>
  </sheetData>
  <mergeCells count="12">
    <mergeCell ref="A12:A14"/>
    <mergeCell ref="B12:F12"/>
    <mergeCell ref="G12:G13"/>
    <mergeCell ref="C91:F92"/>
    <mergeCell ref="A1:A7"/>
    <mergeCell ref="B1:G1"/>
    <mergeCell ref="B2:G2"/>
    <mergeCell ref="B3:G3"/>
    <mergeCell ref="B4:G4"/>
    <mergeCell ref="B5:G5"/>
    <mergeCell ref="B6:G6"/>
    <mergeCell ref="B7: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Q73"/>
  <sheetViews>
    <sheetView zoomScaleNormal="100" workbookViewId="0">
      <selection activeCell="B14" sqref="B14"/>
    </sheetView>
  </sheetViews>
  <sheetFormatPr baseColWidth="10" defaultRowHeight="15" customHeight="1" x14ac:dyDescent="0.25"/>
  <cols>
    <col min="1" max="1" width="54.28515625" style="3" customWidth="1"/>
    <col min="2" max="2" width="22.5703125" style="3" customWidth="1"/>
    <col min="3" max="3" width="22.42578125" style="3" customWidth="1"/>
    <col min="4" max="13" width="11.42578125" style="3"/>
    <col min="14" max="17" width="5.5703125" style="119" customWidth="1"/>
    <col min="18" max="16384" width="11.42578125" style="3"/>
  </cols>
  <sheetData>
    <row r="1" spans="1:4" ht="15" customHeight="1" x14ac:dyDescent="0.25">
      <c r="A1" s="54" t="s">
        <v>0</v>
      </c>
      <c r="B1" s="55"/>
      <c r="C1" s="56"/>
    </row>
    <row r="2" spans="1:4" ht="15" customHeight="1" x14ac:dyDescent="0.25">
      <c r="A2" s="57" t="s">
        <v>1</v>
      </c>
      <c r="B2" s="58"/>
      <c r="C2" s="59"/>
    </row>
    <row r="3" spans="1:4" ht="15" customHeight="1" x14ac:dyDescent="0.25">
      <c r="A3" s="60" t="s">
        <v>69</v>
      </c>
      <c r="B3" s="61"/>
      <c r="C3" s="62"/>
    </row>
    <row r="4" spans="1:4" ht="15" customHeight="1" x14ac:dyDescent="0.25">
      <c r="A4" s="63" t="s">
        <v>70</v>
      </c>
      <c r="B4" s="64"/>
      <c r="C4" s="65"/>
    </row>
    <row r="5" spans="1:4" ht="16.5" customHeight="1" x14ac:dyDescent="0.25">
      <c r="A5" s="66" t="s">
        <v>4</v>
      </c>
      <c r="B5" s="67"/>
      <c r="C5" s="68"/>
    </row>
    <row r="6" spans="1:4" ht="5.25" customHeight="1" x14ac:dyDescent="0.25">
      <c r="A6" s="69"/>
    </row>
    <row r="7" spans="1:4" ht="15" customHeight="1" x14ac:dyDescent="0.25">
      <c r="A7" s="70" t="s">
        <v>5</v>
      </c>
      <c r="B7" s="71">
        <v>2022</v>
      </c>
      <c r="C7" s="72">
        <v>2021</v>
      </c>
    </row>
    <row r="8" spans="1:4" ht="15" customHeight="1" x14ac:dyDescent="0.25">
      <c r="A8" s="73" t="s">
        <v>71</v>
      </c>
      <c r="B8" s="74"/>
      <c r="C8" s="75"/>
    </row>
    <row r="9" spans="1:4" ht="21.75" customHeight="1" x14ac:dyDescent="0.25">
      <c r="A9" s="76" t="s">
        <v>72</v>
      </c>
      <c r="B9" s="77">
        <f>SUM(B10:B16)</f>
        <v>42645254.980000004</v>
      </c>
      <c r="C9" s="78">
        <f>SUM(C10:C16)</f>
        <v>70376549</v>
      </c>
    </row>
    <row r="10" spans="1:4" ht="18.75" customHeight="1" x14ac:dyDescent="0.25">
      <c r="A10" s="79" t="s">
        <v>73</v>
      </c>
      <c r="B10" s="80">
        <v>0</v>
      </c>
      <c r="C10" s="81">
        <v>0</v>
      </c>
    </row>
    <row r="11" spans="1:4" ht="18.75" customHeight="1" x14ac:dyDescent="0.25">
      <c r="A11" s="79" t="s">
        <v>74</v>
      </c>
      <c r="B11" s="80">
        <v>0</v>
      </c>
      <c r="C11" s="81">
        <v>0</v>
      </c>
    </row>
    <row r="12" spans="1:4" ht="18.75" customHeight="1" x14ac:dyDescent="0.25">
      <c r="A12" s="79" t="s">
        <v>75</v>
      </c>
      <c r="B12" s="80">
        <v>0</v>
      </c>
      <c r="C12" s="81">
        <v>0</v>
      </c>
    </row>
    <row r="13" spans="1:4" ht="25.5" customHeight="1" x14ac:dyDescent="0.25">
      <c r="A13" s="79" t="s">
        <v>76</v>
      </c>
      <c r="B13" s="80">
        <v>0</v>
      </c>
      <c r="C13" s="81">
        <v>0</v>
      </c>
    </row>
    <row r="14" spans="1:4" ht="18.75" customHeight="1" x14ac:dyDescent="0.25">
      <c r="A14" s="79" t="s">
        <v>77</v>
      </c>
      <c r="B14" s="82">
        <v>235496</v>
      </c>
      <c r="C14" s="83">
        <v>385609.5</v>
      </c>
    </row>
    <row r="15" spans="1:4" ht="18.75" customHeight="1" x14ac:dyDescent="0.25">
      <c r="A15" s="79" t="s">
        <v>78</v>
      </c>
      <c r="B15" s="80">
        <v>0</v>
      </c>
      <c r="C15" s="81">
        <v>0</v>
      </c>
    </row>
    <row r="16" spans="1:4" ht="18.75" customHeight="1" x14ac:dyDescent="0.25">
      <c r="A16" s="79" t="s">
        <v>79</v>
      </c>
      <c r="B16" s="82">
        <v>42409758.980000004</v>
      </c>
      <c r="C16" s="83">
        <v>69990939.5</v>
      </c>
      <c r="D16" s="18"/>
    </row>
    <row r="17" spans="1:6" ht="45" customHeight="1" x14ac:dyDescent="0.25">
      <c r="A17" s="84" t="s">
        <v>80</v>
      </c>
      <c r="B17" s="77">
        <f>SUM(B18:B19)</f>
        <v>154915637</v>
      </c>
      <c r="C17" s="78">
        <f>SUM(C18:C25)</f>
        <v>354572102</v>
      </c>
    </row>
    <row r="18" spans="1:6" ht="34.5" customHeight="1" x14ac:dyDescent="0.25">
      <c r="A18" s="79" t="s">
        <v>81</v>
      </c>
      <c r="B18" s="85">
        <v>40915637</v>
      </c>
      <c r="C18" s="81">
        <v>0</v>
      </c>
    </row>
    <row r="19" spans="1:6" ht="22.5" customHeight="1" x14ac:dyDescent="0.25">
      <c r="A19" s="79" t="s">
        <v>82</v>
      </c>
      <c r="B19" s="85">
        <v>114000000</v>
      </c>
      <c r="C19" s="83">
        <v>354572102</v>
      </c>
    </row>
    <row r="20" spans="1:6" ht="18.75" customHeight="1" x14ac:dyDescent="0.25">
      <c r="A20" s="86" t="s">
        <v>83</v>
      </c>
      <c r="B20" s="87">
        <f>SUM(B21:B25)</f>
        <v>375101</v>
      </c>
      <c r="C20" s="88">
        <v>0</v>
      </c>
    </row>
    <row r="21" spans="1:6" ht="18.75" customHeight="1" x14ac:dyDescent="0.25">
      <c r="A21" s="79" t="s">
        <v>84</v>
      </c>
      <c r="B21" s="80">
        <v>0</v>
      </c>
      <c r="C21" s="81">
        <v>0</v>
      </c>
    </row>
    <row r="22" spans="1:6" ht="18.75" customHeight="1" x14ac:dyDescent="0.25">
      <c r="A22" s="79" t="s">
        <v>85</v>
      </c>
      <c r="B22" s="80">
        <v>0</v>
      </c>
      <c r="C22" s="81">
        <v>0</v>
      </c>
    </row>
    <row r="23" spans="1:6" ht="21.75" customHeight="1" x14ac:dyDescent="0.25">
      <c r="A23" s="79" t="s">
        <v>86</v>
      </c>
      <c r="B23" s="80">
        <v>0</v>
      </c>
      <c r="C23" s="81">
        <v>0</v>
      </c>
    </row>
    <row r="24" spans="1:6" ht="18.75" customHeight="1" x14ac:dyDescent="0.25">
      <c r="A24" s="79" t="s">
        <v>87</v>
      </c>
      <c r="B24" s="80">
        <v>0</v>
      </c>
      <c r="C24" s="81">
        <v>0</v>
      </c>
    </row>
    <row r="25" spans="1:6" ht="18.75" customHeight="1" x14ac:dyDescent="0.25">
      <c r="A25" s="79" t="s">
        <v>88</v>
      </c>
      <c r="B25" s="85">
        <v>375101</v>
      </c>
      <c r="C25" s="81">
        <v>0</v>
      </c>
    </row>
    <row r="26" spans="1:6" ht="29.25" customHeight="1" x14ac:dyDescent="0.25">
      <c r="A26" s="76" t="s">
        <v>89</v>
      </c>
      <c r="B26" s="89">
        <f>+B9+B17+B20</f>
        <v>197935992.98000002</v>
      </c>
      <c r="C26" s="90">
        <f>+C9+C17</f>
        <v>424948651</v>
      </c>
      <c r="F26" s="18"/>
    </row>
    <row r="27" spans="1:6" ht="7.5" customHeight="1" x14ac:dyDescent="0.25">
      <c r="A27" s="91"/>
      <c r="B27" s="92"/>
      <c r="C27" s="93"/>
    </row>
    <row r="28" spans="1:6" ht="18.75" customHeight="1" x14ac:dyDescent="0.25">
      <c r="A28" s="94" t="s">
        <v>90</v>
      </c>
      <c r="B28" s="95"/>
      <c r="C28" s="96"/>
    </row>
    <row r="29" spans="1:6" ht="18.75" customHeight="1" x14ac:dyDescent="0.25">
      <c r="A29" s="76" t="s">
        <v>91</v>
      </c>
      <c r="B29" s="77">
        <f>SUM(B30:B32)</f>
        <v>139575531</v>
      </c>
      <c r="C29" s="78">
        <f>SUM(C30:C32)</f>
        <v>374868065.60000002</v>
      </c>
    </row>
    <row r="30" spans="1:6" ht="18.75" customHeight="1" x14ac:dyDescent="0.25">
      <c r="A30" s="79" t="s">
        <v>92</v>
      </c>
      <c r="B30" s="82">
        <v>114734379</v>
      </c>
      <c r="C30" s="83">
        <v>274629141.30000001</v>
      </c>
    </row>
    <row r="31" spans="1:6" ht="18.75" customHeight="1" x14ac:dyDescent="0.25">
      <c r="A31" s="79" t="s">
        <v>93</v>
      </c>
      <c r="B31" s="82">
        <v>1094374</v>
      </c>
      <c r="C31" s="83">
        <v>4683695.3</v>
      </c>
    </row>
    <row r="32" spans="1:6" ht="18.75" customHeight="1" x14ac:dyDescent="0.25">
      <c r="A32" s="79" t="s">
        <v>94</v>
      </c>
      <c r="B32" s="82">
        <v>23746778</v>
      </c>
      <c r="C32" s="83">
        <v>95555229</v>
      </c>
    </row>
    <row r="33" spans="1:3" ht="18.75" customHeight="1" x14ac:dyDescent="0.25">
      <c r="A33" s="76" t="s">
        <v>95</v>
      </c>
      <c r="B33" s="77">
        <f>SUM(B34:B52)</f>
        <v>29587695.100000001</v>
      </c>
      <c r="C33" s="78">
        <f>SUM(C34:C52)</f>
        <v>50068025</v>
      </c>
    </row>
    <row r="34" spans="1:3" ht="26.25" customHeight="1" x14ac:dyDescent="0.25">
      <c r="A34" s="79" t="s">
        <v>96</v>
      </c>
      <c r="B34" s="80">
        <v>0</v>
      </c>
      <c r="C34" s="81">
        <v>0</v>
      </c>
    </row>
    <row r="35" spans="1:3" ht="18.75" customHeight="1" x14ac:dyDescent="0.25">
      <c r="A35" s="79" t="s">
        <v>97</v>
      </c>
      <c r="B35" s="80">
        <v>0</v>
      </c>
      <c r="C35" s="81">
        <v>0</v>
      </c>
    </row>
    <row r="36" spans="1:3" ht="18.75" customHeight="1" x14ac:dyDescent="0.25">
      <c r="A36" s="79" t="s">
        <v>98</v>
      </c>
      <c r="B36" s="80">
        <v>0</v>
      </c>
      <c r="C36" s="81">
        <v>0</v>
      </c>
    </row>
    <row r="37" spans="1:3" ht="18.75" customHeight="1" x14ac:dyDescent="0.25">
      <c r="A37" s="79" t="s">
        <v>99</v>
      </c>
      <c r="B37" s="82">
        <v>4657501.0999999996</v>
      </c>
      <c r="C37" s="97">
        <v>13111313</v>
      </c>
    </row>
    <row r="38" spans="1:3" ht="18.75" customHeight="1" x14ac:dyDescent="0.25">
      <c r="A38" s="79" t="s">
        <v>100</v>
      </c>
      <c r="B38" s="82">
        <v>24930194</v>
      </c>
      <c r="C38" s="83">
        <v>36956712</v>
      </c>
    </row>
    <row r="39" spans="1:3" ht="18.75" customHeight="1" x14ac:dyDescent="0.25">
      <c r="A39" s="79" t="s">
        <v>101</v>
      </c>
      <c r="B39" s="80">
        <v>0</v>
      </c>
      <c r="C39" s="81">
        <v>0</v>
      </c>
    </row>
    <row r="40" spans="1:3" ht="18.75" customHeight="1" x14ac:dyDescent="0.25">
      <c r="A40" s="79" t="s">
        <v>102</v>
      </c>
      <c r="B40" s="80">
        <v>0</v>
      </c>
      <c r="C40" s="81">
        <v>0</v>
      </c>
    </row>
    <row r="41" spans="1:3" ht="18.75" customHeight="1" x14ac:dyDescent="0.25">
      <c r="A41" s="79" t="s">
        <v>103</v>
      </c>
      <c r="B41" s="80">
        <v>0</v>
      </c>
      <c r="C41" s="81">
        <v>0</v>
      </c>
    </row>
    <row r="42" spans="1:3" ht="20.25" customHeight="1" x14ac:dyDescent="0.25">
      <c r="A42" s="79" t="s">
        <v>104</v>
      </c>
      <c r="B42" s="80">
        <v>0</v>
      </c>
      <c r="C42" s="81">
        <v>0</v>
      </c>
    </row>
    <row r="43" spans="1:3" ht="18.75" customHeight="1" x14ac:dyDescent="0.25">
      <c r="A43" s="86" t="s">
        <v>105</v>
      </c>
      <c r="B43" s="98">
        <v>0</v>
      </c>
      <c r="C43" s="99">
        <v>0</v>
      </c>
    </row>
    <row r="44" spans="1:3" ht="18.75" customHeight="1" x14ac:dyDescent="0.25">
      <c r="A44" s="79" t="s">
        <v>106</v>
      </c>
      <c r="B44" s="80">
        <v>0</v>
      </c>
      <c r="C44" s="81">
        <v>0</v>
      </c>
    </row>
    <row r="45" spans="1:3" ht="18.75" customHeight="1" x14ac:dyDescent="0.25">
      <c r="A45" s="79" t="s">
        <v>50</v>
      </c>
      <c r="B45" s="80">
        <v>0</v>
      </c>
      <c r="C45" s="81">
        <v>0</v>
      </c>
    </row>
    <row r="46" spans="1:3" ht="18.75" customHeight="1" x14ac:dyDescent="0.25">
      <c r="A46" s="79" t="s">
        <v>107</v>
      </c>
      <c r="B46" s="80">
        <v>0</v>
      </c>
      <c r="C46" s="81">
        <v>0</v>
      </c>
    </row>
    <row r="47" spans="1:3" ht="28.5" customHeight="1" x14ac:dyDescent="0.25">
      <c r="A47" s="86" t="s">
        <v>108</v>
      </c>
      <c r="B47" s="98">
        <v>0</v>
      </c>
      <c r="C47" s="99">
        <v>0</v>
      </c>
    </row>
    <row r="48" spans="1:3" ht="18.75" customHeight="1" x14ac:dyDescent="0.25">
      <c r="A48" s="79" t="s">
        <v>109</v>
      </c>
      <c r="B48" s="80">
        <v>0</v>
      </c>
      <c r="C48" s="81">
        <v>0</v>
      </c>
    </row>
    <row r="49" spans="1:3" ht="18.75" customHeight="1" x14ac:dyDescent="0.25">
      <c r="A49" s="79" t="s">
        <v>110</v>
      </c>
      <c r="B49" s="80">
        <v>0</v>
      </c>
      <c r="C49" s="81">
        <v>0</v>
      </c>
    </row>
    <row r="50" spans="1:3" ht="18.75" customHeight="1" x14ac:dyDescent="0.25">
      <c r="A50" s="79" t="s">
        <v>111</v>
      </c>
      <c r="B50" s="80">
        <v>0</v>
      </c>
      <c r="C50" s="81">
        <v>0</v>
      </c>
    </row>
    <row r="51" spans="1:3" ht="18.75" customHeight="1" x14ac:dyDescent="0.25">
      <c r="A51" s="79" t="s">
        <v>112</v>
      </c>
      <c r="B51" s="80">
        <v>0</v>
      </c>
      <c r="C51" s="81">
        <v>0</v>
      </c>
    </row>
    <row r="52" spans="1:3" ht="18.75" customHeight="1" x14ac:dyDescent="0.25">
      <c r="A52" s="79" t="s">
        <v>113</v>
      </c>
      <c r="B52" s="80">
        <v>0</v>
      </c>
      <c r="C52" s="81">
        <v>0</v>
      </c>
    </row>
    <row r="53" spans="1:3" ht="18.75" customHeight="1" x14ac:dyDescent="0.25">
      <c r="A53" s="76" t="s">
        <v>114</v>
      </c>
      <c r="B53" s="77">
        <f>SUM(B54:B61)</f>
        <v>6303244.4000000004</v>
      </c>
      <c r="C53" s="78">
        <f>SUM(C54:C61)</f>
        <v>8113154</v>
      </c>
    </row>
    <row r="54" spans="1:3" ht="18.75" customHeight="1" x14ac:dyDescent="0.25">
      <c r="A54" s="79" t="s">
        <v>115</v>
      </c>
      <c r="B54" s="82">
        <v>6303244.4000000004</v>
      </c>
      <c r="C54" s="83">
        <v>8113154</v>
      </c>
    </row>
    <row r="55" spans="1:3" ht="18.75" customHeight="1" x14ac:dyDescent="0.25">
      <c r="A55" s="79" t="s">
        <v>116</v>
      </c>
      <c r="B55" s="80"/>
      <c r="C55" s="81">
        <v>0</v>
      </c>
    </row>
    <row r="56" spans="1:3" ht="18.75" customHeight="1" x14ac:dyDescent="0.25">
      <c r="A56" s="79" t="s">
        <v>117</v>
      </c>
      <c r="B56" s="80">
        <v>0</v>
      </c>
      <c r="C56" s="81">
        <v>0</v>
      </c>
    </row>
    <row r="57" spans="1:3" ht="18.75" customHeight="1" x14ac:dyDescent="0.25">
      <c r="A57" s="79" t="s">
        <v>118</v>
      </c>
      <c r="B57" s="80">
        <v>0</v>
      </c>
      <c r="C57" s="81">
        <v>0</v>
      </c>
    </row>
    <row r="58" spans="1:3" ht="18.75" customHeight="1" x14ac:dyDescent="0.25">
      <c r="A58" s="79" t="s">
        <v>119</v>
      </c>
      <c r="B58" s="80">
        <v>0</v>
      </c>
      <c r="C58" s="81">
        <v>0</v>
      </c>
    </row>
    <row r="59" spans="1:3" ht="18.75" customHeight="1" x14ac:dyDescent="0.25">
      <c r="A59" s="79" t="s">
        <v>120</v>
      </c>
      <c r="B59" s="80">
        <v>0</v>
      </c>
      <c r="C59" s="81">
        <v>0</v>
      </c>
    </row>
    <row r="60" spans="1:3" ht="18.75" customHeight="1" x14ac:dyDescent="0.25">
      <c r="A60" s="86" t="s">
        <v>121</v>
      </c>
      <c r="B60" s="100">
        <v>0</v>
      </c>
      <c r="C60" s="101">
        <v>0</v>
      </c>
    </row>
    <row r="61" spans="1:3" ht="18.75" customHeight="1" x14ac:dyDescent="0.25">
      <c r="A61" s="79" t="s">
        <v>122</v>
      </c>
      <c r="B61" s="80">
        <v>0</v>
      </c>
      <c r="C61" s="81">
        <v>0</v>
      </c>
    </row>
    <row r="62" spans="1:3" ht="23.25" customHeight="1" x14ac:dyDescent="0.25">
      <c r="A62" s="76" t="s">
        <v>123</v>
      </c>
      <c r="B62" s="77">
        <f>+B29+B33+B53+0.2</f>
        <v>175466470.69999999</v>
      </c>
      <c r="C62" s="78">
        <f>+C29+C33+C53</f>
        <v>433049244.60000002</v>
      </c>
    </row>
    <row r="63" spans="1:3" ht="6" customHeight="1" x14ac:dyDescent="0.25">
      <c r="A63" s="102"/>
      <c r="B63" s="103"/>
      <c r="C63" s="104"/>
    </row>
    <row r="64" spans="1:3" ht="18.75" customHeight="1" x14ac:dyDescent="0.25">
      <c r="A64" s="105" t="s">
        <v>124</v>
      </c>
      <c r="B64" s="106">
        <f>+B26-B62</f>
        <v>22469522.280000031</v>
      </c>
      <c r="C64" s="107">
        <f>+C26-C62</f>
        <v>-8100593.6000000238</v>
      </c>
    </row>
    <row r="65" spans="1:3" ht="4.5" customHeight="1" x14ac:dyDescent="0.25">
      <c r="A65" s="108"/>
      <c r="B65" s="109"/>
      <c r="C65" s="109"/>
    </row>
    <row r="66" spans="1:3" ht="29.25" customHeight="1" x14ac:dyDescent="0.25">
      <c r="A66" s="110" t="s">
        <v>64</v>
      </c>
      <c r="B66" s="111" t="s">
        <v>65</v>
      </c>
      <c r="C66" s="112"/>
    </row>
    <row r="67" spans="1:3" ht="15" customHeight="1" x14ac:dyDescent="0.25">
      <c r="A67" s="113" t="s">
        <v>67</v>
      </c>
      <c r="B67" s="46" t="s">
        <v>68</v>
      </c>
      <c r="C67" s="114"/>
    </row>
    <row r="68" spans="1:3" ht="15" customHeight="1" x14ac:dyDescent="0.25">
      <c r="A68" s="115"/>
      <c r="B68" s="116"/>
      <c r="C68" s="117"/>
    </row>
    <row r="69" spans="1:3" ht="41.25" customHeight="1" x14ac:dyDescent="0.25">
      <c r="A69" s="66" t="s">
        <v>66</v>
      </c>
      <c r="B69" s="67"/>
      <c r="C69" s="68"/>
    </row>
    <row r="73" spans="1:3" ht="15" customHeight="1" x14ac:dyDescent="0.25">
      <c r="B73" s="118"/>
    </row>
  </sheetData>
  <mergeCells count="11">
    <mergeCell ref="A27:C27"/>
    <mergeCell ref="A28:C28"/>
    <mergeCell ref="B66:C66"/>
    <mergeCell ref="B67:C67"/>
    <mergeCell ref="A69:C69"/>
    <mergeCell ref="A1:C1"/>
    <mergeCell ref="A2:C2"/>
    <mergeCell ref="A3:C3"/>
    <mergeCell ref="A4:C4"/>
    <mergeCell ref="A5:C5"/>
    <mergeCell ref="A8:C8"/>
  </mergeCells>
  <printOptions horizontalCentered="1" verticalCentered="1"/>
  <pageMargins left="0.51181102362204722" right="0.51181102362204722" top="0.55118110236220474" bottom="0.55118110236220474" header="0.31496062992125984" footer="0.31496062992125984"/>
  <pageSetup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39"/>
  <sheetViews>
    <sheetView workbookViewId="0">
      <selection activeCell="K13" sqref="K13"/>
    </sheetView>
  </sheetViews>
  <sheetFormatPr baseColWidth="10" defaultColWidth="9.140625" defaultRowHeight="15" x14ac:dyDescent="0.25"/>
  <cols>
    <col min="1" max="2" width="1.7109375" customWidth="1"/>
    <col min="3" max="3" width="10.28515625" customWidth="1"/>
    <col min="4" max="4" width="38.7109375" customWidth="1"/>
    <col min="5" max="5" width="10.42578125" customWidth="1"/>
    <col min="6" max="6" width="18" bestFit="1" customWidth="1"/>
    <col min="7" max="7" width="16.28515625" bestFit="1" customWidth="1"/>
    <col min="8" max="8" width="10.5703125" customWidth="1"/>
    <col min="9" max="9" width="13.140625" customWidth="1"/>
  </cols>
  <sheetData>
    <row r="2" spans="3:8" x14ac:dyDescent="0.25">
      <c r="C2" s="120"/>
      <c r="D2" s="121" t="s">
        <v>0</v>
      </c>
      <c r="E2" s="121"/>
      <c r="F2" s="121"/>
      <c r="G2" s="121"/>
      <c r="H2" s="122"/>
    </row>
    <row r="3" spans="3:8" x14ac:dyDescent="0.25">
      <c r="C3" s="120"/>
      <c r="D3" s="121" t="s">
        <v>125</v>
      </c>
      <c r="E3" s="121"/>
      <c r="F3" s="121"/>
      <c r="G3" s="121"/>
      <c r="H3" s="122"/>
    </row>
    <row r="4" spans="3:8" x14ac:dyDescent="0.25">
      <c r="C4" s="120"/>
      <c r="D4" s="121" t="s">
        <v>126</v>
      </c>
      <c r="E4" s="121"/>
      <c r="F4" s="121"/>
      <c r="G4" s="121"/>
      <c r="H4" s="122"/>
    </row>
    <row r="5" spans="3:8" x14ac:dyDescent="0.25">
      <c r="C5" s="123"/>
      <c r="D5" s="124" t="s">
        <v>127</v>
      </c>
      <c r="E5" s="124"/>
      <c r="F5" s="124"/>
      <c r="G5" s="124"/>
      <c r="H5" s="125"/>
    </row>
    <row r="6" spans="3:8" x14ac:dyDescent="0.25">
      <c r="C6" s="123"/>
      <c r="D6" s="124" t="s">
        <v>128</v>
      </c>
      <c r="E6" s="124"/>
      <c r="F6" s="124"/>
      <c r="G6" s="124"/>
      <c r="H6" s="125"/>
    </row>
    <row r="7" spans="3:8" ht="15.75" thickBot="1" x14ac:dyDescent="0.3"/>
    <row r="8" spans="3:8" ht="15.75" thickTop="1" x14ac:dyDescent="0.25">
      <c r="D8" s="126" t="s">
        <v>71</v>
      </c>
      <c r="E8" s="127"/>
      <c r="F8" s="128"/>
      <c r="G8" s="129">
        <f>+F10</f>
        <v>40736398.219999999</v>
      </c>
      <c r="H8" s="130"/>
    </row>
    <row r="9" spans="3:8" x14ac:dyDescent="0.25">
      <c r="D9" s="131"/>
      <c r="E9" s="132"/>
      <c r="F9" s="132"/>
      <c r="G9" s="133"/>
      <c r="H9" s="120"/>
    </row>
    <row r="10" spans="3:8" x14ac:dyDescent="0.25">
      <c r="D10" s="134" t="s">
        <v>129</v>
      </c>
      <c r="E10" s="135"/>
      <c r="F10" s="136">
        <v>40736398.219999999</v>
      </c>
      <c r="G10" s="137"/>
      <c r="H10" s="138"/>
    </row>
    <row r="11" spans="3:8" x14ac:dyDescent="0.25">
      <c r="D11" s="131"/>
      <c r="E11" s="132"/>
      <c r="F11" s="132"/>
      <c r="G11" s="133"/>
      <c r="H11" s="120"/>
    </row>
    <row r="12" spans="3:8" x14ac:dyDescent="0.25">
      <c r="D12" s="139" t="s">
        <v>130</v>
      </c>
      <c r="E12" s="140"/>
      <c r="F12" s="141"/>
      <c r="G12" s="142">
        <f>+G8</f>
        <v>40736398.219999999</v>
      </c>
      <c r="H12" s="143"/>
    </row>
    <row r="13" spans="3:8" x14ac:dyDescent="0.25">
      <c r="D13" s="131"/>
      <c r="E13" s="132"/>
      <c r="F13" s="132"/>
      <c r="G13" s="133"/>
      <c r="H13" s="120"/>
    </row>
    <row r="14" spans="3:8" x14ac:dyDescent="0.25">
      <c r="D14" s="131"/>
      <c r="E14" s="132"/>
      <c r="F14" s="132"/>
      <c r="G14" s="133"/>
      <c r="H14" s="120"/>
    </row>
    <row r="15" spans="3:8" x14ac:dyDescent="0.25">
      <c r="D15" s="139" t="s">
        <v>131</v>
      </c>
      <c r="E15" s="140"/>
      <c r="F15" s="141"/>
      <c r="G15" s="142">
        <f>SUM(F18:F20)</f>
        <v>26164858.149999991</v>
      </c>
      <c r="H15" s="143"/>
    </row>
    <row r="16" spans="3:8" x14ac:dyDescent="0.25">
      <c r="D16" s="144"/>
      <c r="E16" s="145"/>
      <c r="F16" s="145"/>
      <c r="G16" s="146"/>
      <c r="H16" s="147"/>
    </row>
    <row r="17" spans="4:11" x14ac:dyDescent="0.25">
      <c r="D17" s="134" t="s">
        <v>132</v>
      </c>
      <c r="E17" s="135"/>
      <c r="F17" s="136"/>
      <c r="G17" s="137"/>
      <c r="H17" s="138"/>
    </row>
    <row r="18" spans="4:11" x14ac:dyDescent="0.25">
      <c r="D18" s="134" t="s">
        <v>133</v>
      </c>
      <c r="E18" s="135"/>
      <c r="F18" s="136">
        <v>23273189.29999999</v>
      </c>
      <c r="G18" s="137"/>
      <c r="H18" s="138"/>
    </row>
    <row r="19" spans="4:11" x14ac:dyDescent="0.25">
      <c r="D19" s="134" t="s">
        <v>134</v>
      </c>
      <c r="E19" s="135"/>
      <c r="F19" s="148">
        <v>203488.23000000004</v>
      </c>
      <c r="G19" s="137"/>
      <c r="H19" s="138"/>
    </row>
    <row r="20" spans="4:11" ht="15.75" thickBot="1" x14ac:dyDescent="0.3">
      <c r="D20" s="149" t="s">
        <v>135</v>
      </c>
      <c r="E20" s="150"/>
      <c r="F20" s="151">
        <v>2688180.6199999996</v>
      </c>
      <c r="G20" s="152"/>
      <c r="H20" s="138"/>
    </row>
    <row r="21" spans="4:11" ht="15.75" thickTop="1" x14ac:dyDescent="0.25"/>
    <row r="22" spans="4:11" ht="15.75" thickBot="1" x14ac:dyDescent="0.3"/>
    <row r="23" spans="4:11" ht="16.5" thickTop="1" thickBot="1" x14ac:dyDescent="0.3">
      <c r="D23" s="153" t="s">
        <v>136</v>
      </c>
      <c r="E23" s="154"/>
      <c r="F23" s="155"/>
      <c r="G23" s="156">
        <f>+G12-G15</f>
        <v>14571540.070000008</v>
      </c>
      <c r="H23" s="157"/>
    </row>
    <row r="24" spans="4:11" ht="15.75" thickTop="1" x14ac:dyDescent="0.25"/>
    <row r="27" spans="4:11" x14ac:dyDescent="0.25">
      <c r="D27" s="158"/>
      <c r="F27" s="159"/>
      <c r="G27" s="159"/>
      <c r="H27" s="138"/>
    </row>
    <row r="28" spans="4:11" x14ac:dyDescent="0.25">
      <c r="D28" s="160" t="s">
        <v>137</v>
      </c>
      <c r="E28" s="161"/>
      <c r="F28" s="162" t="s">
        <v>65</v>
      </c>
      <c r="G28" s="162"/>
      <c r="H28" s="122"/>
      <c r="I28" s="163"/>
    </row>
    <row r="29" spans="4:11" x14ac:dyDescent="0.25">
      <c r="D29" s="160" t="s">
        <v>138</v>
      </c>
      <c r="E29" s="161"/>
      <c r="F29" s="162" t="s">
        <v>68</v>
      </c>
      <c r="G29" s="162"/>
    </row>
    <row r="32" spans="4:11" x14ac:dyDescent="0.25">
      <c r="D32" s="163"/>
      <c r="E32" s="163"/>
      <c r="G32" s="164"/>
      <c r="H32" s="164"/>
      <c r="I32" s="164"/>
      <c r="J32" s="164"/>
      <c r="K32" s="164"/>
    </row>
    <row r="39" spans="10:10" x14ac:dyDescent="0.25">
      <c r="J39" s="163"/>
    </row>
  </sheetData>
  <mergeCells count="10">
    <mergeCell ref="F27:G27"/>
    <mergeCell ref="F28:G28"/>
    <mergeCell ref="F29:G29"/>
    <mergeCell ref="G32:K32"/>
    <mergeCell ref="D2:G2"/>
    <mergeCell ref="D3:G3"/>
    <mergeCell ref="D4:G4"/>
    <mergeCell ref="D5:G5"/>
    <mergeCell ref="D6:G6"/>
    <mergeCell ref="D23:F23"/>
  </mergeCells>
  <printOptions horizontalCentered="1"/>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7"/>
  <sheetViews>
    <sheetView showGridLines="0" view="pageBreakPreview" zoomScale="64" zoomScaleNormal="64" zoomScaleSheetLayoutView="64" zoomScalePageLayoutView="80" workbookViewId="0">
      <selection activeCell="D15" sqref="D15"/>
    </sheetView>
  </sheetViews>
  <sheetFormatPr baseColWidth="10" defaultRowHeight="12.75" x14ac:dyDescent="0.2"/>
  <cols>
    <col min="1" max="1" width="2.7109375" style="277" customWidth="1"/>
    <col min="2" max="2" width="8.28515625" style="277" customWidth="1"/>
    <col min="3" max="3" width="30.7109375" style="277" customWidth="1"/>
    <col min="4" max="4" width="43.7109375" style="277" customWidth="1"/>
    <col min="5" max="11" width="33" style="277" customWidth="1"/>
    <col min="12" max="12" width="2.7109375" style="277" customWidth="1"/>
    <col min="13" max="13" width="14.140625" style="277" customWidth="1"/>
    <col min="14" max="16384" width="11.42578125" style="277"/>
  </cols>
  <sheetData>
    <row r="2" spans="2:13" ht="80.25" customHeight="1" x14ac:dyDescent="0.2">
      <c r="B2" s="276" t="s">
        <v>172</v>
      </c>
      <c r="C2" s="276"/>
      <c r="D2" s="276"/>
      <c r="E2" s="276"/>
      <c r="F2" s="276"/>
      <c r="G2" s="276"/>
      <c r="H2" s="276"/>
      <c r="I2" s="276"/>
      <c r="J2" s="276"/>
      <c r="K2" s="276"/>
    </row>
    <row r="3" spans="2:13" ht="68.25" customHeight="1" x14ac:dyDescent="0.2">
      <c r="B3" s="276"/>
      <c r="C3" s="276"/>
      <c r="D3" s="276"/>
      <c r="E3" s="276"/>
      <c r="F3" s="276"/>
      <c r="G3" s="276"/>
      <c r="H3" s="276"/>
      <c r="I3" s="276"/>
      <c r="J3" s="276"/>
      <c r="K3" s="276"/>
    </row>
    <row r="4" spans="2:13" ht="5.25" customHeight="1" x14ac:dyDescent="0.4">
      <c r="B4" s="278"/>
      <c r="C4" s="278"/>
      <c r="D4" s="278"/>
      <c r="E4" s="278"/>
      <c r="F4" s="278"/>
      <c r="G4" s="278"/>
      <c r="H4" s="278"/>
      <c r="I4" s="278"/>
      <c r="J4" s="278"/>
      <c r="K4" s="278"/>
    </row>
    <row r="5" spans="2:13" ht="16.5" customHeight="1" x14ac:dyDescent="0.25">
      <c r="I5" s="279" t="s">
        <v>173</v>
      </c>
      <c r="J5" s="279"/>
      <c r="K5" s="279"/>
    </row>
    <row r="6" spans="2:13" ht="7.5" customHeight="1" x14ac:dyDescent="0.25">
      <c r="B6" s="280"/>
      <c r="C6" s="280"/>
      <c r="D6" s="280"/>
      <c r="E6" s="280"/>
      <c r="F6" s="280"/>
      <c r="G6" s="280"/>
      <c r="H6" s="280"/>
    </row>
    <row r="7" spans="2:13" s="284" customFormat="1" ht="27.75" customHeight="1" x14ac:dyDescent="0.2">
      <c r="B7" s="281" t="s">
        <v>174</v>
      </c>
      <c r="C7" s="282"/>
      <c r="D7" s="282"/>
      <c r="E7" s="281" t="s">
        <v>175</v>
      </c>
      <c r="F7" s="283"/>
      <c r="G7" s="281" t="s">
        <v>176</v>
      </c>
      <c r="H7" s="283"/>
      <c r="I7" s="281" t="s">
        <v>177</v>
      </c>
      <c r="J7" s="282"/>
      <c r="K7" s="283"/>
    </row>
    <row r="8" spans="2:13" s="284" customFormat="1" ht="30.75" customHeight="1" x14ac:dyDescent="0.2">
      <c r="B8" s="285" t="s">
        <v>178</v>
      </c>
      <c r="C8" s="286"/>
      <c r="D8" s="287" t="s">
        <v>179</v>
      </c>
      <c r="E8" s="288" t="s">
        <v>180</v>
      </c>
      <c r="F8" s="287">
        <v>2016</v>
      </c>
      <c r="G8" s="288" t="s">
        <v>181</v>
      </c>
      <c r="H8" s="289">
        <v>38</v>
      </c>
      <c r="I8" s="288" t="s">
        <v>182</v>
      </c>
      <c r="J8" s="290" t="s">
        <v>183</v>
      </c>
      <c r="K8" s="291"/>
    </row>
    <row r="9" spans="2:13" ht="53.25" customHeight="1" x14ac:dyDescent="0.2">
      <c r="B9" s="285" t="s">
        <v>184</v>
      </c>
      <c r="C9" s="286"/>
      <c r="D9" s="287" t="s">
        <v>185</v>
      </c>
      <c r="E9" s="288" t="s">
        <v>186</v>
      </c>
      <c r="F9" s="287" t="s">
        <v>187</v>
      </c>
      <c r="G9" s="288" t="s">
        <v>188</v>
      </c>
      <c r="H9" s="289" t="s">
        <v>189</v>
      </c>
      <c r="I9" s="288" t="s">
        <v>190</v>
      </c>
      <c r="J9" s="292" t="s">
        <v>191</v>
      </c>
      <c r="K9" s="291"/>
    </row>
    <row r="10" spans="2:13" ht="30.75" customHeight="1" x14ac:dyDescent="0.2">
      <c r="B10" s="285" t="s">
        <v>192</v>
      </c>
      <c r="C10" s="286"/>
      <c r="D10" s="293">
        <v>44749</v>
      </c>
      <c r="E10" s="294"/>
      <c r="F10" s="295"/>
      <c r="G10" s="288" t="s">
        <v>193</v>
      </c>
      <c r="H10" s="296" t="s">
        <v>194</v>
      </c>
      <c r="I10" s="297" t="s">
        <v>195</v>
      </c>
      <c r="J10" s="298" t="s">
        <v>196</v>
      </c>
      <c r="K10" s="299"/>
    </row>
    <row r="12" spans="2:13" ht="24.75" customHeight="1" x14ac:dyDescent="0.3">
      <c r="B12" s="300" t="s">
        <v>197</v>
      </c>
      <c r="C12" s="301"/>
      <c r="D12" s="301"/>
      <c r="E12" s="301"/>
      <c r="F12" s="301"/>
      <c r="G12" s="301"/>
      <c r="H12" s="301"/>
      <c r="I12" s="301"/>
      <c r="J12" s="301"/>
      <c r="K12" s="302"/>
    </row>
    <row r="13" spans="2:13" s="304" customFormat="1" ht="40.5" customHeight="1" x14ac:dyDescent="0.2">
      <c r="B13" s="303" t="s">
        <v>198</v>
      </c>
      <c r="C13" s="303" t="s">
        <v>199</v>
      </c>
      <c r="D13" s="303" t="s">
        <v>200</v>
      </c>
      <c r="E13" s="303" t="s">
        <v>201</v>
      </c>
      <c r="F13" s="303" t="s">
        <v>202</v>
      </c>
      <c r="G13" s="303" t="s">
        <v>203</v>
      </c>
      <c r="H13" s="303" t="s">
        <v>204</v>
      </c>
      <c r="I13" s="303" t="s">
        <v>205</v>
      </c>
      <c r="J13" s="303" t="s">
        <v>206</v>
      </c>
      <c r="K13" s="303" t="s">
        <v>207</v>
      </c>
    </row>
    <row r="14" spans="2:13" ht="38.25" customHeight="1" x14ac:dyDescent="0.2">
      <c r="B14" s="305">
        <v>1</v>
      </c>
      <c r="C14" s="306" t="s">
        <v>208</v>
      </c>
      <c r="D14" s="306">
        <v>251</v>
      </c>
      <c r="E14" s="307">
        <v>120000</v>
      </c>
      <c r="F14" s="307">
        <v>57793.2</v>
      </c>
      <c r="G14" s="307">
        <v>57793.2</v>
      </c>
      <c r="H14" s="307">
        <v>57793.2</v>
      </c>
      <c r="I14" s="307">
        <v>57793.2</v>
      </c>
      <c r="J14" s="307">
        <v>57793.2</v>
      </c>
      <c r="K14" s="307">
        <v>57793.2</v>
      </c>
    </row>
    <row r="15" spans="2:13" ht="38.25" customHeight="1" x14ac:dyDescent="0.2">
      <c r="B15" s="305">
        <v>2</v>
      </c>
      <c r="C15" s="306" t="s">
        <v>208</v>
      </c>
      <c r="D15" s="306">
        <v>255</v>
      </c>
      <c r="E15" s="307">
        <v>0</v>
      </c>
      <c r="F15" s="307">
        <v>37394.199999999997</v>
      </c>
      <c r="G15" s="307">
        <v>37394.199999999997</v>
      </c>
      <c r="H15" s="307">
        <v>37394.199999999997</v>
      </c>
      <c r="I15" s="307">
        <v>37394.199999999997</v>
      </c>
      <c r="J15" s="307">
        <v>37394.199999999997</v>
      </c>
      <c r="K15" s="307">
        <v>37394.199999999997</v>
      </c>
    </row>
    <row r="16" spans="2:13" ht="38.25" customHeight="1" x14ac:dyDescent="0.2">
      <c r="B16" s="305">
        <v>3</v>
      </c>
      <c r="C16" s="306" t="s">
        <v>208</v>
      </c>
      <c r="D16" s="306">
        <v>259</v>
      </c>
      <c r="E16" s="307">
        <v>125000</v>
      </c>
      <c r="F16" s="307">
        <v>4981.2700000000004</v>
      </c>
      <c r="G16" s="307">
        <v>4981.2700000000004</v>
      </c>
      <c r="H16" s="307">
        <v>4981.2700000000004</v>
      </c>
      <c r="I16" s="307">
        <v>4981.2700000000004</v>
      </c>
      <c r="J16" s="307">
        <v>4981.2700000000004</v>
      </c>
      <c r="K16" s="307">
        <v>4981.2700000000004</v>
      </c>
      <c r="M16" s="308"/>
    </row>
    <row r="17" spans="2:13" ht="38.25" customHeight="1" x14ac:dyDescent="0.2">
      <c r="B17" s="305">
        <v>4</v>
      </c>
      <c r="C17" s="306" t="s">
        <v>208</v>
      </c>
      <c r="D17" s="306">
        <v>275</v>
      </c>
      <c r="E17" s="307">
        <v>0</v>
      </c>
      <c r="F17" s="307">
        <v>1248.1600000000001</v>
      </c>
      <c r="G17" s="307">
        <v>1248.1600000000001</v>
      </c>
      <c r="H17" s="307">
        <v>1248.1600000000001</v>
      </c>
      <c r="I17" s="307">
        <v>1248.1600000000001</v>
      </c>
      <c r="J17" s="307">
        <v>1248.1600000000001</v>
      </c>
      <c r="K17" s="307">
        <v>1248.1600000000001</v>
      </c>
      <c r="M17" s="308"/>
    </row>
    <row r="18" spans="2:13" ht="38.25" customHeight="1" x14ac:dyDescent="0.2">
      <c r="B18" s="305">
        <v>5</v>
      </c>
      <c r="C18" s="306" t="s">
        <v>208</v>
      </c>
      <c r="D18" s="306">
        <v>291</v>
      </c>
      <c r="E18" s="307">
        <v>0</v>
      </c>
      <c r="F18" s="307">
        <v>881.6</v>
      </c>
      <c r="G18" s="307">
        <v>881.6</v>
      </c>
      <c r="H18" s="307">
        <v>881.6</v>
      </c>
      <c r="I18" s="307">
        <v>881.6</v>
      </c>
      <c r="J18" s="307">
        <v>881.6</v>
      </c>
      <c r="K18" s="307">
        <v>881.6</v>
      </c>
      <c r="M18" s="308"/>
    </row>
    <row r="19" spans="2:13" ht="38.25" customHeight="1" x14ac:dyDescent="0.2">
      <c r="B19" s="305">
        <v>6</v>
      </c>
      <c r="C19" s="306" t="s">
        <v>208</v>
      </c>
      <c r="D19" s="306">
        <v>299</v>
      </c>
      <c r="E19" s="307">
        <v>10000</v>
      </c>
      <c r="F19" s="307">
        <v>116</v>
      </c>
      <c r="G19" s="307">
        <v>116</v>
      </c>
      <c r="H19" s="307">
        <v>116</v>
      </c>
      <c r="I19" s="307">
        <v>116</v>
      </c>
      <c r="J19" s="307">
        <v>116</v>
      </c>
      <c r="K19" s="307">
        <v>116</v>
      </c>
      <c r="M19" s="308"/>
    </row>
    <row r="20" spans="2:13" ht="38.25" customHeight="1" x14ac:dyDescent="0.2">
      <c r="B20" s="305">
        <v>7</v>
      </c>
      <c r="C20" s="306" t="s">
        <v>208</v>
      </c>
      <c r="D20" s="306">
        <v>327</v>
      </c>
      <c r="E20" s="307">
        <v>0</v>
      </c>
      <c r="F20" s="307">
        <f>1508+149365.27</f>
        <v>150873.26999999999</v>
      </c>
      <c r="G20" s="309">
        <f t="shared" ref="G20:K20" si="0">1508+149365.27</f>
        <v>150873.26999999999</v>
      </c>
      <c r="H20" s="309">
        <f t="shared" si="0"/>
        <v>150873.26999999999</v>
      </c>
      <c r="I20" s="309">
        <f t="shared" si="0"/>
        <v>150873.26999999999</v>
      </c>
      <c r="J20" s="309">
        <f t="shared" si="0"/>
        <v>150873.26999999999</v>
      </c>
      <c r="K20" s="309">
        <f t="shared" si="0"/>
        <v>150873.26999999999</v>
      </c>
      <c r="M20" s="308"/>
    </row>
    <row r="21" spans="2:13" ht="38.25" customHeight="1" x14ac:dyDescent="0.2">
      <c r="B21" s="305">
        <v>8</v>
      </c>
      <c r="C21" s="310" t="s">
        <v>208</v>
      </c>
      <c r="D21" s="306">
        <v>331</v>
      </c>
      <c r="E21" s="307">
        <v>0</v>
      </c>
      <c r="F21" s="307">
        <v>24940</v>
      </c>
      <c r="G21" s="307">
        <v>24940</v>
      </c>
      <c r="H21" s="309">
        <v>24940</v>
      </c>
      <c r="I21" s="309">
        <v>24940</v>
      </c>
      <c r="J21" s="309">
        <v>24940</v>
      </c>
      <c r="K21" s="309">
        <v>24940</v>
      </c>
      <c r="M21" s="308"/>
    </row>
    <row r="22" spans="2:13" ht="38.25" customHeight="1" x14ac:dyDescent="0.2">
      <c r="B22" s="311">
        <v>9</v>
      </c>
      <c r="C22" s="306" t="s">
        <v>208</v>
      </c>
      <c r="D22" s="306">
        <v>333</v>
      </c>
      <c r="E22" s="307">
        <v>0</v>
      </c>
      <c r="F22" s="309">
        <v>39440</v>
      </c>
      <c r="G22" s="309">
        <v>39440</v>
      </c>
      <c r="H22" s="307">
        <v>39440</v>
      </c>
      <c r="I22" s="307">
        <v>39440</v>
      </c>
      <c r="J22" s="307">
        <v>39440</v>
      </c>
      <c r="K22" s="307">
        <v>39440</v>
      </c>
      <c r="M22" s="308"/>
    </row>
    <row r="23" spans="2:13" ht="38.25" customHeight="1" x14ac:dyDescent="0.2">
      <c r="B23" s="311">
        <v>10</v>
      </c>
      <c r="C23" s="306" t="s">
        <v>208</v>
      </c>
      <c r="D23" s="306">
        <v>334</v>
      </c>
      <c r="E23" s="307">
        <v>60000</v>
      </c>
      <c r="F23" s="309">
        <f>22769.4+3300</f>
        <v>26069.4</v>
      </c>
      <c r="G23" s="309">
        <f>22769.4+3300</f>
        <v>26069.4</v>
      </c>
      <c r="H23" s="307">
        <f>22769.4+3300-301.6</f>
        <v>25767.800000000003</v>
      </c>
      <c r="I23" s="309">
        <f t="shared" ref="I23:K23" si="1">22769.4+3300-301.6</f>
        <v>25767.800000000003</v>
      </c>
      <c r="J23" s="309">
        <f t="shared" si="1"/>
        <v>25767.800000000003</v>
      </c>
      <c r="K23" s="309">
        <f t="shared" si="1"/>
        <v>25767.800000000003</v>
      </c>
      <c r="M23" s="308"/>
    </row>
    <row r="24" spans="2:13" ht="38.25" customHeight="1" x14ac:dyDescent="0.2">
      <c r="B24" s="311">
        <v>11</v>
      </c>
      <c r="C24" s="310" t="s">
        <v>208</v>
      </c>
      <c r="D24" s="306">
        <v>336</v>
      </c>
      <c r="E24" s="309">
        <v>0</v>
      </c>
      <c r="F24" s="309">
        <v>35740</v>
      </c>
      <c r="G24" s="309">
        <v>35740</v>
      </c>
      <c r="H24" s="309">
        <v>35740</v>
      </c>
      <c r="I24" s="309">
        <v>35740</v>
      </c>
      <c r="J24" s="309">
        <v>35740</v>
      </c>
      <c r="K24" s="309">
        <v>35740</v>
      </c>
      <c r="M24" s="312"/>
    </row>
    <row r="25" spans="2:13" ht="38.25" customHeight="1" x14ac:dyDescent="0.2">
      <c r="B25" s="311">
        <v>12</v>
      </c>
      <c r="C25" s="310" t="s">
        <v>208</v>
      </c>
      <c r="D25" s="306">
        <v>338</v>
      </c>
      <c r="E25" s="309">
        <v>90000</v>
      </c>
      <c r="F25" s="309">
        <v>0</v>
      </c>
      <c r="G25" s="309">
        <v>0</v>
      </c>
      <c r="H25" s="309">
        <v>0</v>
      </c>
      <c r="I25" s="309">
        <v>0</v>
      </c>
      <c r="J25" s="309">
        <v>0</v>
      </c>
      <c r="K25" s="309">
        <v>0</v>
      </c>
      <c r="M25" s="312"/>
    </row>
    <row r="26" spans="2:13" ht="38.25" customHeight="1" x14ac:dyDescent="0.2">
      <c r="B26" s="311">
        <v>13</v>
      </c>
      <c r="C26" s="310" t="s">
        <v>208</v>
      </c>
      <c r="D26" s="306">
        <v>339</v>
      </c>
      <c r="E26" s="309">
        <v>60000</v>
      </c>
      <c r="F26" s="309">
        <f>40497.2+59726.13</f>
        <v>100223.32999999999</v>
      </c>
      <c r="G26" s="309">
        <f>40497.2+59726.13</f>
        <v>100223.32999999999</v>
      </c>
      <c r="H26" s="309">
        <f>40497.2+59726.13</f>
        <v>100223.32999999999</v>
      </c>
      <c r="I26" s="309">
        <f t="shared" ref="I26:K26" si="2">40497.2+59726.13</f>
        <v>100223.32999999999</v>
      </c>
      <c r="J26" s="309">
        <f t="shared" si="2"/>
        <v>100223.32999999999</v>
      </c>
      <c r="K26" s="309">
        <f t="shared" si="2"/>
        <v>100223.32999999999</v>
      </c>
      <c r="M26" s="312"/>
    </row>
    <row r="27" spans="2:13" ht="38.25" customHeight="1" x14ac:dyDescent="0.2">
      <c r="B27" s="311">
        <v>14</v>
      </c>
      <c r="C27" s="310" t="s">
        <v>208</v>
      </c>
      <c r="D27" s="306">
        <v>361</v>
      </c>
      <c r="E27" s="309">
        <v>80000</v>
      </c>
      <c r="F27" s="309">
        <v>0</v>
      </c>
      <c r="G27" s="309">
        <v>0</v>
      </c>
      <c r="H27" s="309">
        <v>0</v>
      </c>
      <c r="I27" s="309">
        <v>0</v>
      </c>
      <c r="J27" s="309">
        <v>0</v>
      </c>
      <c r="K27" s="309">
        <v>0</v>
      </c>
      <c r="M27" s="312"/>
    </row>
    <row r="28" spans="2:13" ht="38.25" customHeight="1" x14ac:dyDescent="0.2">
      <c r="B28" s="311">
        <v>15</v>
      </c>
      <c r="C28" s="310" t="s">
        <v>208</v>
      </c>
      <c r="D28" s="306">
        <v>371</v>
      </c>
      <c r="E28" s="309">
        <v>150000</v>
      </c>
      <c r="F28" s="309">
        <v>23775</v>
      </c>
      <c r="G28" s="309">
        <v>23775</v>
      </c>
      <c r="H28" s="309">
        <v>23775</v>
      </c>
      <c r="I28" s="309">
        <v>23775</v>
      </c>
      <c r="J28" s="309">
        <v>23775</v>
      </c>
      <c r="K28" s="309">
        <v>23775</v>
      </c>
      <c r="M28" s="312"/>
    </row>
    <row r="29" spans="2:13" ht="38.25" customHeight="1" x14ac:dyDescent="0.2">
      <c r="B29" s="311">
        <v>16</v>
      </c>
      <c r="C29" s="310" t="s">
        <v>208</v>
      </c>
      <c r="D29" s="306">
        <v>372</v>
      </c>
      <c r="E29" s="309">
        <v>0</v>
      </c>
      <c r="F29" s="309">
        <v>0</v>
      </c>
      <c r="G29" s="309">
        <v>0</v>
      </c>
      <c r="H29" s="309">
        <v>0</v>
      </c>
      <c r="I29" s="309">
        <v>0</v>
      </c>
      <c r="J29" s="309">
        <v>0</v>
      </c>
      <c r="K29" s="309">
        <v>0</v>
      </c>
      <c r="M29" s="312"/>
    </row>
    <row r="30" spans="2:13" ht="38.25" customHeight="1" x14ac:dyDescent="0.2">
      <c r="B30" s="311">
        <v>17</v>
      </c>
      <c r="C30" s="310" t="s">
        <v>208</v>
      </c>
      <c r="D30" s="306">
        <v>375</v>
      </c>
      <c r="E30" s="309">
        <v>90000</v>
      </c>
      <c r="F30" s="309">
        <v>30897.29</v>
      </c>
      <c r="G30" s="309">
        <v>30897.29</v>
      </c>
      <c r="H30" s="309">
        <v>30897.29</v>
      </c>
      <c r="I30" s="309">
        <v>30897.29</v>
      </c>
      <c r="J30" s="309">
        <v>30897.29</v>
      </c>
      <c r="K30" s="309">
        <v>30897.29</v>
      </c>
      <c r="M30" s="312"/>
    </row>
    <row r="31" spans="2:13" ht="38.25" customHeight="1" x14ac:dyDescent="0.2">
      <c r="B31" s="311">
        <v>18</v>
      </c>
      <c r="C31" s="310" t="s">
        <v>208</v>
      </c>
      <c r="D31" s="306">
        <v>376</v>
      </c>
      <c r="E31" s="309">
        <v>0</v>
      </c>
      <c r="F31" s="309">
        <v>20580.82</v>
      </c>
      <c r="G31" s="309">
        <v>20580.82</v>
      </c>
      <c r="H31" s="309">
        <v>20580.82</v>
      </c>
      <c r="I31" s="309">
        <v>20580.82</v>
      </c>
      <c r="J31" s="309">
        <v>20580.82</v>
      </c>
      <c r="K31" s="309">
        <v>20580.82</v>
      </c>
      <c r="M31" s="312"/>
    </row>
    <row r="32" spans="2:13" ht="38.25" customHeight="1" x14ac:dyDescent="0.2">
      <c r="B32" s="311">
        <v>19</v>
      </c>
      <c r="C32" s="310" t="s">
        <v>208</v>
      </c>
      <c r="D32" s="306">
        <v>378</v>
      </c>
      <c r="E32" s="309">
        <v>0</v>
      </c>
      <c r="F32" s="309">
        <f>80453-3057.27-4600</f>
        <v>72795.73</v>
      </c>
      <c r="G32" s="309">
        <f>80453-3057.27-4600</f>
        <v>72795.73</v>
      </c>
      <c r="H32" s="309">
        <v>48584.28</v>
      </c>
      <c r="I32" s="309">
        <v>48584.28</v>
      </c>
      <c r="J32" s="309">
        <v>48584.28</v>
      </c>
      <c r="K32" s="309">
        <v>48584.28</v>
      </c>
      <c r="M32" s="312"/>
    </row>
    <row r="33" spans="2:13" ht="38.25" customHeight="1" x14ac:dyDescent="0.2">
      <c r="B33" s="311">
        <v>20</v>
      </c>
      <c r="C33" s="310" t="s">
        <v>208</v>
      </c>
      <c r="D33" s="306">
        <v>383</v>
      </c>
      <c r="E33" s="309">
        <v>0</v>
      </c>
      <c r="F33" s="309">
        <v>19254.52</v>
      </c>
      <c r="G33" s="309">
        <v>19254.52</v>
      </c>
      <c r="H33" s="309">
        <v>19254.52</v>
      </c>
      <c r="I33" s="309">
        <v>19254.52</v>
      </c>
      <c r="J33" s="309">
        <v>19254.52</v>
      </c>
      <c r="K33" s="309">
        <v>19254.52</v>
      </c>
      <c r="M33" s="312"/>
    </row>
    <row r="34" spans="2:13" ht="38.25" customHeight="1" x14ac:dyDescent="0.2">
      <c r="B34" s="311">
        <v>21</v>
      </c>
      <c r="C34" s="310" t="s">
        <v>208</v>
      </c>
      <c r="D34" s="306">
        <v>442</v>
      </c>
      <c r="E34" s="309">
        <v>350000</v>
      </c>
      <c r="F34" s="309">
        <f>235646+80733.8+4600</f>
        <v>320979.8</v>
      </c>
      <c r="G34" s="309">
        <f>235646+80733.8+4600</f>
        <v>320979.8</v>
      </c>
      <c r="H34" s="309">
        <f>235646+80733.8+4600</f>
        <v>320979.8</v>
      </c>
      <c r="I34" s="309">
        <f t="shared" ref="I34:K34" si="3">235646+80733.8+4600</f>
        <v>320979.8</v>
      </c>
      <c r="J34" s="309">
        <f t="shared" si="3"/>
        <v>320979.8</v>
      </c>
      <c r="K34" s="309">
        <f t="shared" si="3"/>
        <v>320979.8</v>
      </c>
      <c r="M34" s="312"/>
    </row>
    <row r="35" spans="2:13" ht="38.25" customHeight="1" x14ac:dyDescent="0.2">
      <c r="B35" s="311">
        <v>22</v>
      </c>
      <c r="C35" s="310" t="s">
        <v>209</v>
      </c>
      <c r="D35" s="306">
        <v>515</v>
      </c>
      <c r="E35" s="309">
        <v>60000</v>
      </c>
      <c r="F35" s="309">
        <v>59999.839999999997</v>
      </c>
      <c r="G35" s="309">
        <v>59999.839999999997</v>
      </c>
      <c r="H35" s="309">
        <v>59999.839999999997</v>
      </c>
      <c r="I35" s="309">
        <v>59999.839999999997</v>
      </c>
      <c r="J35" s="309">
        <v>59999.839999999997</v>
      </c>
      <c r="K35" s="309">
        <v>59999.839999999997</v>
      </c>
      <c r="M35" s="312"/>
    </row>
    <row r="36" spans="2:13" ht="38.25" customHeight="1" x14ac:dyDescent="0.2">
      <c r="B36" s="311">
        <v>23</v>
      </c>
      <c r="C36" s="310" t="s">
        <v>209</v>
      </c>
      <c r="D36" s="306">
        <v>532</v>
      </c>
      <c r="E36" s="309">
        <v>55000</v>
      </c>
      <c r="F36" s="309">
        <v>55538.13</v>
      </c>
      <c r="G36" s="309">
        <v>55538.13</v>
      </c>
      <c r="H36" s="309">
        <v>55538.13</v>
      </c>
      <c r="I36" s="309">
        <v>55538.13</v>
      </c>
      <c r="J36" s="309">
        <v>55538.13</v>
      </c>
      <c r="K36" s="309">
        <v>55538.13</v>
      </c>
      <c r="M36" s="312"/>
    </row>
    <row r="37" spans="2:13" ht="38.25" customHeight="1" x14ac:dyDescent="0.2">
      <c r="B37" s="311">
        <v>24</v>
      </c>
      <c r="C37" s="310" t="s">
        <v>209</v>
      </c>
      <c r="D37" s="306">
        <v>566</v>
      </c>
      <c r="E37" s="309">
        <v>0</v>
      </c>
      <c r="F37" s="309">
        <v>18070.36</v>
      </c>
      <c r="G37" s="309">
        <v>18070.36</v>
      </c>
      <c r="H37" s="309">
        <v>18070.36</v>
      </c>
      <c r="I37" s="309">
        <v>18070.36</v>
      </c>
      <c r="J37" s="309">
        <v>18070.36</v>
      </c>
      <c r="K37" s="309">
        <v>18070.36</v>
      </c>
      <c r="M37" s="312"/>
    </row>
    <row r="38" spans="2:13" ht="38.25" customHeight="1" x14ac:dyDescent="0.2">
      <c r="B38" s="311">
        <v>25</v>
      </c>
      <c r="C38" s="310" t="s">
        <v>209</v>
      </c>
      <c r="D38" s="306">
        <v>597</v>
      </c>
      <c r="E38" s="309">
        <v>0</v>
      </c>
      <c r="F38" s="309">
        <v>148408.07999999999</v>
      </c>
      <c r="G38" s="309">
        <v>148408.07999999999</v>
      </c>
      <c r="H38" s="309">
        <v>148408.07999999999</v>
      </c>
      <c r="I38" s="309">
        <v>148408.07999999999</v>
      </c>
      <c r="J38" s="309">
        <v>148408.07999999999</v>
      </c>
      <c r="K38" s="309">
        <v>148408.07999999999</v>
      </c>
      <c r="M38" s="312"/>
    </row>
    <row r="39" spans="2:13" ht="38.25" hidden="1" customHeight="1" x14ac:dyDescent="0.2">
      <c r="B39" s="313"/>
      <c r="C39" s="314"/>
      <c r="D39" s="306"/>
      <c r="E39" s="315"/>
      <c r="F39" s="315"/>
      <c r="G39" s="315"/>
      <c r="H39" s="315"/>
      <c r="I39" s="315"/>
      <c r="J39" s="315"/>
      <c r="K39" s="315"/>
      <c r="M39" s="312"/>
    </row>
    <row r="40" spans="2:13" ht="38.25" hidden="1" customHeight="1" x14ac:dyDescent="0.2">
      <c r="B40" s="313"/>
      <c r="C40" s="314"/>
      <c r="D40" s="306"/>
      <c r="E40" s="315"/>
      <c r="F40" s="315"/>
      <c r="G40" s="315"/>
      <c r="H40" s="315"/>
      <c r="I40" s="315"/>
      <c r="J40" s="315"/>
      <c r="K40" s="315"/>
      <c r="M40" s="312"/>
    </row>
    <row r="41" spans="2:13" ht="38.25" hidden="1" customHeight="1" x14ac:dyDescent="0.2">
      <c r="B41" s="313"/>
      <c r="C41" s="314"/>
      <c r="D41" s="306"/>
      <c r="E41" s="315"/>
      <c r="F41" s="315"/>
      <c r="G41" s="315"/>
      <c r="H41" s="315"/>
      <c r="I41" s="315"/>
      <c r="J41" s="315"/>
      <c r="K41" s="315"/>
      <c r="M41" s="312"/>
    </row>
    <row r="42" spans="2:13" ht="38.25" hidden="1" customHeight="1" x14ac:dyDescent="0.2">
      <c r="B42" s="313"/>
      <c r="C42" s="314"/>
      <c r="D42" s="306"/>
      <c r="E42" s="315"/>
      <c r="F42" s="315"/>
      <c r="G42" s="315"/>
      <c r="H42" s="315"/>
      <c r="I42" s="315"/>
      <c r="J42" s="315"/>
      <c r="K42" s="315"/>
      <c r="M42" s="312"/>
    </row>
    <row r="43" spans="2:13" ht="38.25" hidden="1" customHeight="1" x14ac:dyDescent="0.2">
      <c r="B43" s="313"/>
      <c r="C43" s="314"/>
      <c r="D43" s="306"/>
      <c r="E43" s="315"/>
      <c r="F43" s="315"/>
      <c r="G43" s="315"/>
      <c r="H43" s="315"/>
      <c r="I43" s="315"/>
      <c r="J43" s="315"/>
      <c r="K43" s="315"/>
      <c r="M43" s="312"/>
    </row>
    <row r="44" spans="2:13" s="320" customFormat="1" ht="31.5" customHeight="1" x14ac:dyDescent="0.25">
      <c r="B44" s="316"/>
      <c r="C44" s="317"/>
      <c r="D44" s="317" t="s">
        <v>210</v>
      </c>
      <c r="E44" s="318">
        <f t="shared" ref="E44:K44" si="4">SUM(E14:E43)</f>
        <v>1250000</v>
      </c>
      <c r="F44" s="318">
        <f t="shared" si="4"/>
        <v>1250000.0000000002</v>
      </c>
      <c r="G44" s="318">
        <f t="shared" si="4"/>
        <v>1250000.0000000002</v>
      </c>
      <c r="H44" s="318">
        <f t="shared" si="4"/>
        <v>1225486.9500000002</v>
      </c>
      <c r="I44" s="318">
        <f t="shared" si="4"/>
        <v>1225486.9500000002</v>
      </c>
      <c r="J44" s="318">
        <f t="shared" si="4"/>
        <v>1225486.9500000002</v>
      </c>
      <c r="K44" s="318">
        <f t="shared" si="4"/>
        <v>1225486.9500000002</v>
      </c>
      <c r="L44" s="319"/>
    </row>
    <row r="45" spans="2:13" ht="42.75" customHeight="1" x14ac:dyDescent="0.35">
      <c r="C45" s="284"/>
      <c r="D45" s="284"/>
      <c r="E45" s="284"/>
      <c r="F45" s="284"/>
      <c r="G45" s="284"/>
      <c r="H45" s="284"/>
      <c r="I45" s="321"/>
      <c r="J45" s="322" t="s">
        <v>211</v>
      </c>
      <c r="K45" s="323"/>
      <c r="L45" s="284"/>
    </row>
    <row r="46" spans="2:13" ht="42.75" customHeight="1" x14ac:dyDescent="0.35">
      <c r="C46" s="284"/>
      <c r="D46" s="284"/>
      <c r="E46" s="284"/>
      <c r="F46" s="284"/>
      <c r="G46" s="284"/>
      <c r="H46" s="284"/>
      <c r="I46" s="324"/>
      <c r="J46" s="322" t="s">
        <v>212</v>
      </c>
      <c r="K46" s="323"/>
      <c r="L46" s="284"/>
    </row>
    <row r="47" spans="2:13" ht="42.75" customHeight="1" x14ac:dyDescent="0.35">
      <c r="C47" s="284"/>
      <c r="D47" s="284"/>
      <c r="E47" s="284"/>
      <c r="F47" s="325"/>
      <c r="G47" s="284"/>
      <c r="H47" s="284"/>
      <c r="I47" s="324"/>
      <c r="J47" s="322" t="s">
        <v>213</v>
      </c>
      <c r="K47" s="326">
        <f>G44-K44</f>
        <v>24513.050000000047</v>
      </c>
      <c r="L47" s="284"/>
    </row>
    <row r="48" spans="2:13" ht="15" customHeight="1" x14ac:dyDescent="0.2">
      <c r="C48" s="284"/>
      <c r="D48" s="284"/>
      <c r="E48" s="284"/>
      <c r="F48" s="284"/>
      <c r="G48" s="284"/>
      <c r="H48" s="284"/>
      <c r="I48" s="284"/>
      <c r="J48" s="284"/>
      <c r="K48" s="327"/>
      <c r="L48" s="284"/>
    </row>
    <row r="49" spans="2:15" s="329" customFormat="1" ht="58.5" customHeight="1" x14ac:dyDescent="0.2">
      <c r="B49" s="328" t="s">
        <v>214</v>
      </c>
      <c r="C49" s="328"/>
      <c r="D49" s="328"/>
      <c r="E49" s="328"/>
      <c r="F49" s="328"/>
      <c r="G49" s="328"/>
      <c r="H49" s="328"/>
      <c r="I49" s="328"/>
      <c r="J49" s="328"/>
      <c r="K49" s="328"/>
    </row>
    <row r="50" spans="2:15" s="331" customFormat="1" ht="12.75" customHeight="1" x14ac:dyDescent="0.2">
      <c r="B50" s="330" t="s">
        <v>215</v>
      </c>
      <c r="C50" s="330"/>
      <c r="D50" s="330"/>
      <c r="E50" s="330"/>
      <c r="F50" s="330"/>
      <c r="G50" s="330"/>
      <c r="H50" s="330"/>
      <c r="I50" s="330"/>
      <c r="J50" s="330"/>
      <c r="K50" s="330"/>
    </row>
    <row r="51" spans="2:15" ht="203.25" customHeight="1" x14ac:dyDescent="0.2">
      <c r="B51" s="330"/>
      <c r="C51" s="330"/>
      <c r="D51" s="330"/>
      <c r="E51" s="330"/>
      <c r="F51" s="330"/>
      <c r="G51" s="330"/>
      <c r="H51" s="330"/>
      <c r="I51" s="330"/>
      <c r="J51" s="330"/>
      <c r="K51" s="330"/>
      <c r="L51" s="332"/>
      <c r="M51" s="332"/>
      <c r="N51" s="332"/>
      <c r="O51" s="332"/>
    </row>
    <row r="52" spans="2:15" x14ac:dyDescent="0.2">
      <c r="C52" s="284"/>
      <c r="D52" s="333"/>
      <c r="E52" s="333"/>
      <c r="F52" s="333"/>
      <c r="G52" s="333"/>
      <c r="H52" s="333"/>
      <c r="I52" s="333"/>
      <c r="J52" s="332"/>
      <c r="K52" s="332"/>
      <c r="L52" s="332"/>
      <c r="M52" s="332"/>
      <c r="N52" s="332"/>
      <c r="O52" s="332"/>
    </row>
    <row r="53" spans="2:15" x14ac:dyDescent="0.2">
      <c r="C53" s="284"/>
      <c r="D53" s="333"/>
      <c r="E53" s="333"/>
      <c r="F53" s="333"/>
      <c r="G53" s="333"/>
      <c r="H53" s="333"/>
      <c r="I53" s="333"/>
      <c r="J53" s="332"/>
      <c r="K53" s="332"/>
      <c r="L53" s="332"/>
      <c r="M53" s="332"/>
      <c r="N53" s="332"/>
      <c r="O53" s="332"/>
    </row>
    <row r="54" spans="2:15" x14ac:dyDescent="0.2">
      <c r="C54" s="284"/>
      <c r="D54" s="333"/>
      <c r="E54" s="333"/>
      <c r="F54" s="333"/>
      <c r="G54" s="333"/>
      <c r="H54" s="333"/>
      <c r="I54" s="333"/>
      <c r="J54" s="332"/>
      <c r="K54" s="332"/>
      <c r="L54" s="332"/>
      <c r="M54" s="332"/>
      <c r="N54" s="332"/>
      <c r="O54" s="332"/>
    </row>
    <row r="55" spans="2:15" x14ac:dyDescent="0.2">
      <c r="C55" s="284"/>
      <c r="D55" s="333"/>
      <c r="E55" s="333"/>
      <c r="F55" s="333"/>
      <c r="G55" s="333"/>
      <c r="H55" s="333"/>
      <c r="I55" s="333"/>
      <c r="J55" s="332"/>
      <c r="K55" s="332"/>
      <c r="L55" s="332"/>
      <c r="M55" s="332"/>
      <c r="N55" s="332"/>
      <c r="O55" s="332"/>
    </row>
    <row r="56" spans="2:15" ht="20.25" x14ac:dyDescent="0.3">
      <c r="J56" s="334"/>
      <c r="K56" s="335"/>
    </row>
    <row r="57" spans="2:15" x14ac:dyDescent="0.2">
      <c r="C57" s="284"/>
      <c r="D57" s="284"/>
      <c r="E57" s="284"/>
      <c r="F57" s="284"/>
      <c r="G57" s="333"/>
      <c r="H57" s="333"/>
      <c r="I57" s="333"/>
      <c r="J57" s="333"/>
      <c r="K57" s="333"/>
      <c r="L57" s="333"/>
      <c r="M57" s="332"/>
      <c r="N57" s="332"/>
      <c r="O57" s="332"/>
    </row>
    <row r="58" spans="2:15" x14ac:dyDescent="0.2">
      <c r="C58" s="284"/>
      <c r="D58" s="284"/>
      <c r="E58" s="284"/>
      <c r="F58" s="284"/>
      <c r="G58" s="333"/>
      <c r="H58" s="333"/>
      <c r="I58" s="333"/>
      <c r="J58" s="333"/>
      <c r="K58" s="333"/>
      <c r="L58" s="333"/>
      <c r="M58" s="332"/>
      <c r="N58" s="332"/>
      <c r="O58" s="332"/>
    </row>
    <row r="59" spans="2:15" x14ac:dyDescent="0.2">
      <c r="C59" s="284"/>
      <c r="D59" s="284"/>
      <c r="E59" s="284"/>
      <c r="F59" s="284"/>
      <c r="G59" s="333"/>
      <c r="H59" s="333"/>
      <c r="I59" s="333"/>
      <c r="J59" s="333"/>
      <c r="K59" s="333"/>
      <c r="L59" s="333"/>
      <c r="M59" s="332"/>
      <c r="N59" s="332"/>
      <c r="O59" s="332"/>
    </row>
    <row r="60" spans="2:15" x14ac:dyDescent="0.2">
      <c r="C60" s="284"/>
      <c r="D60" s="284"/>
      <c r="E60" s="284"/>
      <c r="F60" s="284"/>
      <c r="G60" s="333"/>
      <c r="H60" s="333"/>
      <c r="I60" s="333"/>
      <c r="J60" s="333"/>
      <c r="K60" s="333"/>
      <c r="L60" s="333"/>
      <c r="M60" s="332"/>
      <c r="N60" s="332"/>
      <c r="O60" s="332"/>
    </row>
    <row r="61" spans="2:15" x14ac:dyDescent="0.2">
      <c r="C61" s="284"/>
      <c r="D61" s="284"/>
      <c r="E61" s="284"/>
      <c r="F61" s="284"/>
      <c r="G61" s="333"/>
      <c r="H61" s="333"/>
      <c r="I61" s="333"/>
      <c r="J61" s="333"/>
      <c r="K61" s="333"/>
      <c r="L61" s="333"/>
      <c r="M61" s="332"/>
      <c r="N61" s="332"/>
      <c r="O61" s="332"/>
    </row>
    <row r="62" spans="2:15" x14ac:dyDescent="0.2">
      <c r="C62" s="284"/>
      <c r="D62" s="284"/>
      <c r="E62" s="284"/>
      <c r="F62" s="284"/>
      <c r="G62" s="333"/>
      <c r="H62" s="333"/>
      <c r="I62" s="333"/>
      <c r="J62" s="333"/>
      <c r="K62" s="333"/>
      <c r="L62" s="333"/>
      <c r="M62" s="332"/>
      <c r="N62" s="332"/>
      <c r="O62" s="332"/>
    </row>
    <row r="63" spans="2:15" x14ac:dyDescent="0.2">
      <c r="C63" s="284"/>
      <c r="D63" s="284"/>
      <c r="E63" s="284"/>
      <c r="F63" s="284"/>
      <c r="G63" s="333"/>
      <c r="H63" s="333"/>
      <c r="I63" s="333"/>
      <c r="J63" s="333"/>
      <c r="K63" s="333"/>
      <c r="L63" s="333"/>
      <c r="M63" s="332"/>
      <c r="N63" s="332"/>
      <c r="O63" s="332"/>
    </row>
    <row r="64" spans="2:15" x14ac:dyDescent="0.2">
      <c r="C64" s="284"/>
      <c r="D64" s="284"/>
      <c r="E64" s="284"/>
      <c r="F64" s="284"/>
      <c r="G64" s="333"/>
      <c r="H64" s="333"/>
      <c r="I64" s="333"/>
      <c r="J64" s="333"/>
      <c r="K64" s="333"/>
      <c r="L64" s="333"/>
      <c r="M64" s="332"/>
      <c r="N64" s="332"/>
      <c r="O64" s="332"/>
    </row>
    <row r="65" spans="3:15" x14ac:dyDescent="0.2">
      <c r="C65" s="284"/>
      <c r="D65" s="284"/>
      <c r="E65" s="284"/>
      <c r="F65" s="284"/>
      <c r="G65" s="333"/>
      <c r="H65" s="333"/>
      <c r="I65" s="333"/>
      <c r="J65" s="333"/>
      <c r="K65" s="333"/>
      <c r="L65" s="333"/>
      <c r="M65" s="332"/>
      <c r="N65" s="332"/>
      <c r="O65" s="332"/>
    </row>
    <row r="66" spans="3:15" x14ac:dyDescent="0.2">
      <c r="C66" s="284"/>
      <c r="D66" s="284"/>
      <c r="E66" s="284"/>
      <c r="F66" s="284"/>
      <c r="G66" s="333"/>
      <c r="H66" s="333"/>
      <c r="I66" s="333"/>
      <c r="J66" s="333"/>
      <c r="K66" s="333"/>
      <c r="L66" s="333"/>
      <c r="M66" s="332"/>
      <c r="N66" s="332"/>
      <c r="O66" s="332"/>
    </row>
    <row r="67" spans="3:15" x14ac:dyDescent="0.2">
      <c r="C67" s="284"/>
      <c r="D67" s="284"/>
      <c r="E67" s="284"/>
      <c r="F67" s="284"/>
      <c r="G67" s="284"/>
      <c r="H67" s="284"/>
      <c r="I67" s="284"/>
      <c r="J67" s="284"/>
      <c r="K67" s="284"/>
      <c r="L67" s="284"/>
    </row>
    <row r="68" spans="3:15" x14ac:dyDescent="0.2">
      <c r="C68" s="284"/>
      <c r="D68" s="284"/>
      <c r="E68" s="284"/>
      <c r="F68" s="284"/>
      <c r="G68" s="284"/>
      <c r="H68" s="284"/>
      <c r="I68" s="284"/>
      <c r="J68" s="284"/>
      <c r="K68" s="284"/>
      <c r="L68" s="284"/>
    </row>
    <row r="69" spans="3:15" x14ac:dyDescent="0.2">
      <c r="C69" s="284"/>
      <c r="D69" s="284"/>
      <c r="E69" s="284"/>
      <c r="F69" s="284"/>
      <c r="G69" s="284"/>
      <c r="H69" s="284"/>
      <c r="I69" s="284"/>
      <c r="J69" s="284"/>
      <c r="K69" s="284"/>
      <c r="L69" s="284"/>
    </row>
    <row r="70" spans="3:15" x14ac:dyDescent="0.2">
      <c r="C70" s="284"/>
      <c r="D70" s="284"/>
      <c r="E70" s="284"/>
      <c r="F70" s="284"/>
      <c r="G70" s="284"/>
      <c r="H70" s="284"/>
      <c r="I70" s="284"/>
      <c r="J70" s="284"/>
      <c r="K70" s="284"/>
      <c r="L70" s="284"/>
    </row>
    <row r="71" spans="3:15" x14ac:dyDescent="0.2">
      <c r="C71" s="284"/>
      <c r="D71" s="284"/>
      <c r="E71" s="284"/>
      <c r="F71" s="284"/>
      <c r="G71" s="284"/>
      <c r="H71" s="284"/>
      <c r="I71" s="284"/>
      <c r="J71" s="284"/>
      <c r="K71" s="284"/>
      <c r="L71" s="284"/>
    </row>
    <row r="72" spans="3:15" x14ac:dyDescent="0.2">
      <c r="C72" s="284"/>
      <c r="D72" s="284"/>
      <c r="E72" s="284"/>
      <c r="F72" s="284"/>
      <c r="G72" s="284"/>
      <c r="H72" s="284"/>
      <c r="I72" s="284"/>
      <c r="J72" s="284"/>
      <c r="K72" s="284"/>
      <c r="L72" s="284"/>
    </row>
    <row r="73" spans="3:15" x14ac:dyDescent="0.2">
      <c r="C73" s="284"/>
      <c r="D73" s="284"/>
      <c r="E73" s="284"/>
      <c r="F73" s="284"/>
      <c r="G73" s="284"/>
      <c r="H73" s="284"/>
      <c r="I73" s="284"/>
      <c r="J73" s="284"/>
      <c r="K73" s="284"/>
      <c r="L73" s="284"/>
    </row>
    <row r="74" spans="3:15" x14ac:dyDescent="0.2">
      <c r="C74" s="284"/>
      <c r="D74" s="284"/>
      <c r="E74" s="284"/>
      <c r="F74" s="284"/>
      <c r="G74" s="284"/>
      <c r="H74" s="284"/>
      <c r="I74" s="284"/>
      <c r="J74" s="284"/>
      <c r="K74" s="284"/>
      <c r="L74" s="284"/>
    </row>
    <row r="75" spans="3:15" x14ac:dyDescent="0.2">
      <c r="C75" s="284"/>
      <c r="D75" s="284"/>
      <c r="E75" s="284"/>
      <c r="F75" s="284"/>
      <c r="G75" s="284"/>
      <c r="H75" s="284"/>
      <c r="I75" s="284"/>
      <c r="J75" s="284"/>
      <c r="K75" s="284"/>
      <c r="L75" s="284"/>
    </row>
    <row r="76" spans="3:15" x14ac:dyDescent="0.2">
      <c r="C76" s="284"/>
      <c r="D76" s="284"/>
      <c r="E76" s="284"/>
      <c r="F76" s="284"/>
      <c r="G76" s="284"/>
      <c r="H76" s="284"/>
      <c r="I76" s="284"/>
      <c r="J76" s="284"/>
      <c r="K76" s="284"/>
      <c r="L76" s="284"/>
    </row>
    <row r="77" spans="3:15" x14ac:dyDescent="0.2">
      <c r="C77" s="284"/>
      <c r="D77" s="284"/>
      <c r="E77" s="284"/>
      <c r="F77" s="284"/>
      <c r="G77" s="284"/>
      <c r="H77" s="284"/>
      <c r="I77" s="284"/>
      <c r="J77" s="284"/>
      <c r="K77" s="284"/>
      <c r="L77" s="284"/>
    </row>
    <row r="78" spans="3:15" x14ac:dyDescent="0.2">
      <c r="C78" s="284"/>
      <c r="D78" s="284"/>
      <c r="E78" s="284"/>
      <c r="F78" s="284"/>
      <c r="G78" s="284"/>
      <c r="H78" s="284"/>
      <c r="I78" s="284"/>
      <c r="J78" s="284"/>
      <c r="K78" s="284"/>
      <c r="L78" s="284"/>
    </row>
    <row r="79" spans="3:15" x14ac:dyDescent="0.2">
      <c r="C79" s="284"/>
      <c r="D79" s="284"/>
      <c r="E79" s="284"/>
      <c r="F79" s="284"/>
      <c r="G79" s="284"/>
      <c r="H79" s="284"/>
      <c r="I79" s="284"/>
      <c r="J79" s="284"/>
      <c r="K79" s="284"/>
      <c r="L79" s="284"/>
    </row>
    <row r="80" spans="3:15" x14ac:dyDescent="0.2">
      <c r="C80" s="284"/>
      <c r="D80" s="284"/>
      <c r="E80" s="284"/>
      <c r="F80" s="284"/>
      <c r="G80" s="284"/>
      <c r="H80" s="284"/>
      <c r="I80" s="284"/>
      <c r="J80" s="284"/>
      <c r="K80" s="284"/>
      <c r="L80" s="284"/>
    </row>
    <row r="81" spans="3:12" x14ac:dyDescent="0.2">
      <c r="C81" s="284"/>
      <c r="D81" s="284"/>
      <c r="E81" s="284"/>
      <c r="F81" s="284"/>
      <c r="G81" s="284"/>
      <c r="H81" s="284"/>
      <c r="I81" s="284"/>
      <c r="J81" s="284"/>
      <c r="K81" s="284"/>
      <c r="L81" s="284"/>
    </row>
    <row r="82" spans="3:12" x14ac:dyDescent="0.2">
      <c r="C82" s="284"/>
      <c r="D82" s="284"/>
      <c r="E82" s="284"/>
      <c r="F82" s="284"/>
      <c r="G82" s="284"/>
      <c r="H82" s="284"/>
      <c r="I82" s="284"/>
      <c r="J82" s="284"/>
      <c r="K82" s="284"/>
      <c r="L82" s="284"/>
    </row>
    <row r="83" spans="3:12" x14ac:dyDescent="0.2">
      <c r="C83" s="284"/>
      <c r="D83" s="284"/>
      <c r="E83" s="284"/>
      <c r="F83" s="284"/>
      <c r="G83" s="284"/>
      <c r="H83" s="284"/>
      <c r="I83" s="284"/>
      <c r="J83" s="284"/>
      <c r="K83" s="284"/>
      <c r="L83" s="284"/>
    </row>
    <row r="84" spans="3:12" x14ac:dyDescent="0.2">
      <c r="C84" s="284"/>
      <c r="D84" s="284"/>
      <c r="E84" s="284"/>
      <c r="F84" s="284"/>
      <c r="G84" s="284"/>
      <c r="H84" s="284"/>
      <c r="I84" s="284"/>
      <c r="J84" s="284"/>
      <c r="K84" s="284"/>
      <c r="L84" s="284"/>
    </row>
    <row r="85" spans="3:12" x14ac:dyDescent="0.2">
      <c r="C85" s="284"/>
      <c r="D85" s="284"/>
      <c r="E85" s="284"/>
      <c r="F85" s="284"/>
      <c r="G85" s="284"/>
      <c r="H85" s="284"/>
      <c r="I85" s="284"/>
      <c r="J85" s="284"/>
      <c r="K85" s="284"/>
      <c r="L85" s="284"/>
    </row>
    <row r="86" spans="3:12" x14ac:dyDescent="0.2">
      <c r="C86" s="284"/>
      <c r="D86" s="284"/>
      <c r="E86" s="284"/>
      <c r="F86" s="284"/>
      <c r="G86" s="284"/>
      <c r="H86" s="284"/>
      <c r="I86" s="284"/>
      <c r="J86" s="284"/>
      <c r="K86" s="284"/>
      <c r="L86" s="284"/>
    </row>
    <row r="87" spans="3:12" x14ac:dyDescent="0.2">
      <c r="C87" s="284"/>
      <c r="D87" s="284"/>
      <c r="E87" s="284"/>
      <c r="F87" s="284"/>
      <c r="G87" s="284"/>
      <c r="H87" s="284"/>
      <c r="I87" s="284"/>
      <c r="J87" s="284"/>
      <c r="K87" s="284"/>
      <c r="L87" s="284"/>
    </row>
    <row r="88" spans="3:12" x14ac:dyDescent="0.2">
      <c r="C88" s="284"/>
      <c r="D88" s="284"/>
      <c r="E88" s="284"/>
      <c r="F88" s="284"/>
      <c r="G88" s="284"/>
      <c r="H88" s="284"/>
      <c r="I88" s="284"/>
      <c r="J88" s="284"/>
      <c r="K88" s="284"/>
      <c r="L88" s="284"/>
    </row>
    <row r="89" spans="3:12" x14ac:dyDescent="0.2">
      <c r="C89" s="284"/>
      <c r="D89" s="284"/>
      <c r="E89" s="284"/>
      <c r="F89" s="284"/>
      <c r="G89" s="284"/>
      <c r="H89" s="284"/>
      <c r="I89" s="284"/>
      <c r="J89" s="284"/>
      <c r="K89" s="284"/>
      <c r="L89" s="284"/>
    </row>
    <row r="90" spans="3:12" x14ac:dyDescent="0.2">
      <c r="C90" s="284"/>
      <c r="D90" s="284"/>
      <c r="E90" s="284"/>
      <c r="F90" s="284"/>
      <c r="G90" s="284"/>
      <c r="H90" s="284"/>
      <c r="I90" s="284"/>
      <c r="J90" s="284"/>
      <c r="K90" s="284"/>
      <c r="L90" s="284"/>
    </row>
    <row r="91" spans="3:12" x14ac:dyDescent="0.2">
      <c r="C91" s="284"/>
      <c r="D91" s="284"/>
      <c r="E91" s="284"/>
      <c r="F91" s="284"/>
      <c r="G91" s="284"/>
      <c r="H91" s="284"/>
      <c r="I91" s="284"/>
      <c r="J91" s="284"/>
      <c r="K91" s="284"/>
      <c r="L91" s="284"/>
    </row>
    <row r="92" spans="3:12" x14ac:dyDescent="0.2">
      <c r="C92" s="284"/>
      <c r="D92" s="284"/>
      <c r="E92" s="284"/>
      <c r="F92" s="284"/>
      <c r="G92" s="284"/>
      <c r="H92" s="284"/>
      <c r="I92" s="284"/>
      <c r="J92" s="284"/>
      <c r="K92" s="284"/>
      <c r="L92" s="284"/>
    </row>
    <row r="93" spans="3:12" x14ac:dyDescent="0.2">
      <c r="C93" s="284"/>
      <c r="D93" s="284"/>
      <c r="E93" s="284"/>
      <c r="F93" s="284"/>
      <c r="G93" s="284"/>
      <c r="H93" s="284"/>
      <c r="I93" s="284"/>
      <c r="J93" s="284"/>
      <c r="K93" s="284"/>
      <c r="L93" s="284"/>
    </row>
    <row r="94" spans="3:12" x14ac:dyDescent="0.2">
      <c r="C94" s="284"/>
      <c r="D94" s="284"/>
      <c r="E94" s="284"/>
      <c r="F94" s="284"/>
      <c r="G94" s="284"/>
      <c r="H94" s="284"/>
      <c r="I94" s="284"/>
      <c r="J94" s="284"/>
      <c r="K94" s="284"/>
      <c r="L94" s="284"/>
    </row>
    <row r="95" spans="3:12" x14ac:dyDescent="0.2">
      <c r="C95" s="284"/>
      <c r="D95" s="284"/>
      <c r="E95" s="284"/>
      <c r="F95" s="284"/>
      <c r="G95" s="284"/>
      <c r="H95" s="284"/>
      <c r="I95" s="284"/>
      <c r="J95" s="284"/>
      <c r="K95" s="284"/>
      <c r="L95" s="284"/>
    </row>
    <row r="96" spans="3:12" x14ac:dyDescent="0.2">
      <c r="C96" s="284"/>
      <c r="D96" s="284"/>
      <c r="E96" s="284"/>
      <c r="F96" s="284"/>
      <c r="G96" s="284"/>
      <c r="H96" s="284"/>
      <c r="I96" s="284"/>
      <c r="J96" s="284"/>
      <c r="K96" s="284"/>
      <c r="L96" s="284"/>
    </row>
    <row r="97" spans="3:12" x14ac:dyDescent="0.2">
      <c r="C97" s="284"/>
      <c r="D97" s="284"/>
      <c r="E97" s="284"/>
      <c r="F97" s="284"/>
      <c r="G97" s="284"/>
      <c r="H97" s="284"/>
      <c r="I97" s="284"/>
      <c r="J97" s="284"/>
      <c r="K97" s="284"/>
      <c r="L97" s="284"/>
    </row>
    <row r="98" spans="3:12" x14ac:dyDescent="0.2">
      <c r="C98" s="284"/>
      <c r="D98" s="284"/>
      <c r="E98" s="284"/>
      <c r="F98" s="284"/>
      <c r="G98" s="284"/>
      <c r="H98" s="284"/>
      <c r="I98" s="284"/>
      <c r="J98" s="284"/>
      <c r="K98" s="284"/>
      <c r="L98" s="284"/>
    </row>
    <row r="99" spans="3:12" x14ac:dyDescent="0.2">
      <c r="C99" s="284"/>
      <c r="D99" s="284"/>
      <c r="E99" s="284"/>
      <c r="F99" s="284"/>
      <c r="G99" s="284"/>
      <c r="H99" s="284"/>
      <c r="I99" s="284"/>
      <c r="J99" s="284"/>
      <c r="K99" s="284"/>
      <c r="L99" s="284"/>
    </row>
    <row r="100" spans="3:12" x14ac:dyDescent="0.2">
      <c r="C100" s="284"/>
      <c r="D100" s="284"/>
      <c r="E100" s="284"/>
      <c r="F100" s="284"/>
      <c r="G100" s="284"/>
      <c r="H100" s="284"/>
      <c r="I100" s="284"/>
      <c r="J100" s="284"/>
      <c r="K100" s="284"/>
      <c r="L100" s="284"/>
    </row>
    <row r="101" spans="3:12" x14ac:dyDescent="0.2">
      <c r="C101" s="284"/>
      <c r="D101" s="284"/>
      <c r="E101" s="284"/>
      <c r="F101" s="284"/>
      <c r="G101" s="284"/>
      <c r="H101" s="284"/>
      <c r="I101" s="284"/>
      <c r="J101" s="284"/>
      <c r="K101" s="284"/>
      <c r="L101" s="284"/>
    </row>
    <row r="102" spans="3:12" x14ac:dyDescent="0.2">
      <c r="C102" s="284"/>
      <c r="D102" s="284"/>
      <c r="E102" s="284"/>
      <c r="F102" s="284"/>
      <c r="G102" s="284"/>
      <c r="H102" s="284"/>
      <c r="I102" s="284"/>
      <c r="J102" s="284"/>
      <c r="K102" s="284"/>
      <c r="L102" s="284"/>
    </row>
    <row r="103" spans="3:12" x14ac:dyDescent="0.2">
      <c r="C103" s="284"/>
      <c r="D103" s="284"/>
      <c r="E103" s="284"/>
      <c r="F103" s="284"/>
      <c r="G103" s="284"/>
      <c r="H103" s="284"/>
      <c r="I103" s="284"/>
      <c r="J103" s="284"/>
      <c r="K103" s="284"/>
      <c r="L103" s="284"/>
    </row>
    <row r="104" spans="3:12" x14ac:dyDescent="0.2">
      <c r="C104" s="284"/>
      <c r="D104" s="284"/>
      <c r="E104" s="284"/>
      <c r="F104" s="284"/>
      <c r="G104" s="284"/>
      <c r="H104" s="284"/>
      <c r="I104" s="284"/>
      <c r="J104" s="284"/>
      <c r="K104" s="284"/>
      <c r="L104" s="284"/>
    </row>
    <row r="105" spans="3:12" x14ac:dyDescent="0.2">
      <c r="C105" s="284"/>
      <c r="D105" s="284"/>
      <c r="E105" s="284"/>
      <c r="F105" s="284"/>
      <c r="G105" s="284"/>
      <c r="H105" s="284"/>
      <c r="I105" s="284"/>
      <c r="J105" s="284"/>
      <c r="K105" s="284"/>
      <c r="L105" s="284"/>
    </row>
    <row r="106" spans="3:12" x14ac:dyDescent="0.2">
      <c r="C106" s="284"/>
      <c r="D106" s="284"/>
      <c r="E106" s="284"/>
      <c r="F106" s="284"/>
      <c r="G106" s="284"/>
      <c r="H106" s="284"/>
      <c r="I106" s="284"/>
      <c r="J106" s="284"/>
      <c r="K106" s="284"/>
      <c r="L106" s="284"/>
    </row>
    <row r="107" spans="3:12" x14ac:dyDescent="0.2">
      <c r="C107" s="284"/>
      <c r="D107" s="284"/>
      <c r="E107" s="284"/>
      <c r="F107" s="284"/>
      <c r="G107" s="284"/>
      <c r="H107" s="284"/>
      <c r="I107" s="284"/>
      <c r="J107" s="284"/>
      <c r="K107" s="284"/>
      <c r="L107" s="284"/>
    </row>
    <row r="108" spans="3:12" x14ac:dyDescent="0.2">
      <c r="C108" s="284"/>
      <c r="D108" s="284"/>
      <c r="E108" s="284"/>
      <c r="F108" s="284"/>
      <c r="G108" s="284"/>
      <c r="H108" s="284"/>
      <c r="I108" s="284"/>
      <c r="J108" s="284"/>
      <c r="K108" s="284"/>
      <c r="L108" s="284"/>
    </row>
    <row r="109" spans="3:12" x14ac:dyDescent="0.2">
      <c r="C109" s="284"/>
      <c r="D109" s="284"/>
      <c r="E109" s="284"/>
      <c r="F109" s="284"/>
      <c r="G109" s="284"/>
      <c r="H109" s="284"/>
      <c r="I109" s="284"/>
      <c r="J109" s="284"/>
      <c r="K109" s="284"/>
      <c r="L109" s="284"/>
    </row>
    <row r="110" spans="3:12" x14ac:dyDescent="0.2">
      <c r="C110" s="284"/>
      <c r="D110" s="284"/>
      <c r="E110" s="284"/>
      <c r="F110" s="284"/>
      <c r="G110" s="284"/>
      <c r="H110" s="284"/>
      <c r="I110" s="284"/>
      <c r="J110" s="284"/>
      <c r="K110" s="284"/>
      <c r="L110" s="284"/>
    </row>
    <row r="111" spans="3:12" x14ac:dyDescent="0.2">
      <c r="C111" s="284"/>
      <c r="D111" s="284"/>
      <c r="E111" s="284"/>
      <c r="F111" s="284"/>
      <c r="G111" s="284"/>
      <c r="H111" s="284"/>
      <c r="I111" s="284"/>
      <c r="J111" s="284"/>
      <c r="K111" s="284"/>
      <c r="L111" s="284"/>
    </row>
    <row r="112" spans="3:12" x14ac:dyDescent="0.2">
      <c r="C112" s="284"/>
      <c r="D112" s="284"/>
      <c r="E112" s="284"/>
      <c r="F112" s="284"/>
      <c r="G112" s="284"/>
      <c r="H112" s="284"/>
      <c r="I112" s="284"/>
      <c r="J112" s="284"/>
      <c r="K112" s="284"/>
      <c r="L112" s="284"/>
    </row>
    <row r="113" spans="3:12" x14ac:dyDescent="0.2">
      <c r="C113" s="284"/>
      <c r="D113" s="284"/>
      <c r="E113" s="284"/>
      <c r="F113" s="284"/>
      <c r="G113" s="284"/>
      <c r="H113" s="284"/>
      <c r="I113" s="284"/>
      <c r="J113" s="284"/>
      <c r="K113" s="284"/>
      <c r="L113" s="284"/>
    </row>
    <row r="114" spans="3:12" x14ac:dyDescent="0.2">
      <c r="C114" s="284"/>
      <c r="D114" s="284"/>
      <c r="E114" s="284"/>
      <c r="F114" s="284"/>
      <c r="G114" s="284"/>
      <c r="H114" s="284"/>
      <c r="I114" s="284"/>
      <c r="J114" s="284"/>
      <c r="K114" s="284"/>
      <c r="L114" s="284"/>
    </row>
    <row r="115" spans="3:12" x14ac:dyDescent="0.2">
      <c r="C115" s="284"/>
      <c r="D115" s="284"/>
      <c r="E115" s="284"/>
      <c r="F115" s="284"/>
      <c r="G115" s="284"/>
      <c r="H115" s="284"/>
      <c r="I115" s="284"/>
      <c r="J115" s="284"/>
      <c r="K115" s="284"/>
      <c r="L115" s="284"/>
    </row>
    <row r="116" spans="3:12" x14ac:dyDescent="0.2">
      <c r="C116" s="284"/>
      <c r="D116" s="284"/>
      <c r="E116" s="284"/>
      <c r="F116" s="284"/>
      <c r="G116" s="284"/>
      <c r="H116" s="284"/>
      <c r="I116" s="284"/>
      <c r="J116" s="284"/>
      <c r="K116" s="284"/>
      <c r="L116" s="284"/>
    </row>
    <row r="117" spans="3:12" x14ac:dyDescent="0.2">
      <c r="C117" s="284"/>
      <c r="D117" s="284"/>
      <c r="E117" s="284"/>
      <c r="F117" s="284"/>
      <c r="G117" s="284"/>
      <c r="H117" s="284"/>
      <c r="I117" s="284"/>
      <c r="J117" s="284"/>
      <c r="K117" s="284"/>
      <c r="L117" s="284"/>
    </row>
    <row r="118" spans="3:12" x14ac:dyDescent="0.2">
      <c r="C118" s="284"/>
      <c r="D118" s="284"/>
      <c r="E118" s="284"/>
      <c r="F118" s="284"/>
      <c r="G118" s="284"/>
      <c r="H118" s="284"/>
      <c r="I118" s="284"/>
      <c r="J118" s="284"/>
      <c r="K118" s="284"/>
      <c r="L118" s="284"/>
    </row>
    <row r="119" spans="3:12" x14ac:dyDescent="0.2">
      <c r="C119" s="284"/>
      <c r="D119" s="284"/>
      <c r="E119" s="284"/>
      <c r="F119" s="284"/>
      <c r="G119" s="284"/>
      <c r="H119" s="284"/>
      <c r="I119" s="284"/>
      <c r="J119" s="284"/>
      <c r="K119" s="284"/>
      <c r="L119" s="284"/>
    </row>
    <row r="120" spans="3:12" x14ac:dyDescent="0.2">
      <c r="C120" s="284"/>
      <c r="D120" s="284"/>
      <c r="E120" s="284"/>
      <c r="F120" s="284"/>
      <c r="G120" s="284"/>
      <c r="H120" s="284"/>
      <c r="I120" s="284"/>
      <c r="J120" s="284"/>
      <c r="K120" s="284"/>
      <c r="L120" s="284"/>
    </row>
    <row r="121" spans="3:12" x14ac:dyDescent="0.2">
      <c r="C121" s="284"/>
      <c r="D121" s="284"/>
      <c r="E121" s="284"/>
      <c r="F121" s="284"/>
      <c r="G121" s="284"/>
      <c r="H121" s="284"/>
      <c r="I121" s="284"/>
      <c r="J121" s="284"/>
      <c r="K121" s="284"/>
      <c r="L121" s="284"/>
    </row>
    <row r="122" spans="3:12" x14ac:dyDescent="0.2">
      <c r="C122" s="284"/>
      <c r="D122" s="284"/>
      <c r="E122" s="284"/>
      <c r="F122" s="284"/>
      <c r="G122" s="284"/>
      <c r="H122" s="284"/>
      <c r="I122" s="284"/>
      <c r="J122" s="284"/>
      <c r="K122" s="284"/>
      <c r="L122" s="284"/>
    </row>
    <row r="123" spans="3:12" x14ac:dyDescent="0.2">
      <c r="C123" s="284"/>
      <c r="D123" s="284"/>
      <c r="E123" s="284"/>
      <c r="F123" s="284"/>
      <c r="G123" s="284"/>
      <c r="H123" s="284"/>
      <c r="I123" s="284"/>
      <c r="J123" s="284"/>
      <c r="K123" s="284"/>
      <c r="L123" s="284"/>
    </row>
    <row r="124" spans="3:12" x14ac:dyDescent="0.2">
      <c r="C124" s="284"/>
      <c r="D124" s="284"/>
      <c r="E124" s="284"/>
      <c r="F124" s="284"/>
      <c r="G124" s="284"/>
      <c r="H124" s="284"/>
      <c r="I124" s="284"/>
      <c r="J124" s="284"/>
      <c r="K124" s="284"/>
      <c r="L124" s="284"/>
    </row>
    <row r="125" spans="3:12" x14ac:dyDescent="0.2">
      <c r="C125" s="284"/>
      <c r="D125" s="284"/>
      <c r="E125" s="284"/>
      <c r="F125" s="284"/>
      <c r="G125" s="284"/>
      <c r="H125" s="284"/>
      <c r="I125" s="284"/>
      <c r="J125" s="284"/>
      <c r="K125" s="284"/>
      <c r="L125" s="284"/>
    </row>
    <row r="126" spans="3:12" x14ac:dyDescent="0.2">
      <c r="C126" s="284"/>
      <c r="D126" s="284"/>
      <c r="E126" s="284"/>
      <c r="F126" s="284"/>
      <c r="G126" s="284"/>
      <c r="H126" s="284"/>
      <c r="I126" s="284"/>
      <c r="J126" s="284"/>
      <c r="K126" s="284"/>
      <c r="L126" s="284"/>
    </row>
    <row r="127" spans="3:12" x14ac:dyDescent="0.2">
      <c r="C127" s="284"/>
      <c r="D127" s="284"/>
      <c r="E127" s="284"/>
      <c r="F127" s="284"/>
      <c r="G127" s="284"/>
      <c r="H127" s="284"/>
      <c r="I127" s="284"/>
      <c r="J127" s="284"/>
      <c r="K127" s="284"/>
      <c r="L127" s="284"/>
    </row>
    <row r="128" spans="3:12" x14ac:dyDescent="0.2">
      <c r="C128" s="284"/>
      <c r="D128" s="284"/>
      <c r="E128" s="284"/>
      <c r="F128" s="284"/>
      <c r="G128" s="284"/>
      <c r="H128" s="284"/>
      <c r="I128" s="284"/>
      <c r="J128" s="284"/>
      <c r="K128" s="284"/>
      <c r="L128" s="284"/>
    </row>
    <row r="129" spans="3:12" x14ac:dyDescent="0.2">
      <c r="C129" s="284"/>
      <c r="D129" s="284"/>
      <c r="E129" s="284"/>
      <c r="F129" s="284"/>
      <c r="G129" s="284"/>
      <c r="H129" s="284"/>
      <c r="I129" s="284"/>
      <c r="J129" s="284"/>
      <c r="K129" s="284"/>
      <c r="L129" s="284"/>
    </row>
    <row r="130" spans="3:12" x14ac:dyDescent="0.2">
      <c r="C130" s="284"/>
      <c r="D130" s="284"/>
      <c r="E130" s="284"/>
      <c r="F130" s="284"/>
      <c r="G130" s="284"/>
      <c r="H130" s="284"/>
      <c r="I130" s="284"/>
      <c r="J130" s="284"/>
      <c r="K130" s="284"/>
      <c r="L130" s="284"/>
    </row>
    <row r="131" spans="3:12" x14ac:dyDescent="0.2">
      <c r="C131" s="284"/>
      <c r="D131" s="284"/>
      <c r="E131" s="284"/>
      <c r="F131" s="284"/>
      <c r="G131" s="284"/>
      <c r="H131" s="284"/>
      <c r="I131" s="284"/>
      <c r="J131" s="284"/>
      <c r="K131" s="284"/>
      <c r="L131" s="284"/>
    </row>
    <row r="132" spans="3:12" x14ac:dyDescent="0.2">
      <c r="C132" s="284"/>
      <c r="D132" s="284"/>
      <c r="E132" s="284"/>
      <c r="F132" s="284"/>
      <c r="G132" s="284"/>
      <c r="H132" s="284"/>
      <c r="I132" s="284"/>
      <c r="J132" s="284"/>
      <c r="K132" s="284"/>
      <c r="L132" s="284"/>
    </row>
    <row r="133" spans="3:12" x14ac:dyDescent="0.2">
      <c r="C133" s="284"/>
      <c r="D133" s="284"/>
      <c r="E133" s="284"/>
      <c r="F133" s="284"/>
      <c r="G133" s="284"/>
      <c r="H133" s="284"/>
      <c r="I133" s="284"/>
      <c r="J133" s="284"/>
      <c r="K133" s="284"/>
      <c r="L133" s="284"/>
    </row>
    <row r="134" spans="3:12" x14ac:dyDescent="0.2">
      <c r="C134" s="284"/>
      <c r="D134" s="284"/>
      <c r="E134" s="284"/>
      <c r="F134" s="284"/>
      <c r="G134" s="284"/>
      <c r="H134" s="284"/>
      <c r="I134" s="284"/>
      <c r="J134" s="284"/>
      <c r="K134" s="284"/>
      <c r="L134" s="284"/>
    </row>
    <row r="135" spans="3:12" x14ac:dyDescent="0.2">
      <c r="C135" s="284"/>
      <c r="D135" s="284"/>
      <c r="E135" s="284"/>
      <c r="F135" s="284"/>
      <c r="G135" s="284"/>
      <c r="H135" s="284"/>
      <c r="I135" s="284"/>
      <c r="J135" s="284"/>
      <c r="K135" s="284"/>
      <c r="L135" s="284"/>
    </row>
    <row r="136" spans="3:12" x14ac:dyDescent="0.2">
      <c r="C136" s="284"/>
      <c r="D136" s="284"/>
      <c r="E136" s="284"/>
      <c r="F136" s="284"/>
      <c r="G136" s="284"/>
      <c r="H136" s="284"/>
      <c r="I136" s="284"/>
      <c r="J136" s="284"/>
      <c r="K136" s="284"/>
      <c r="L136" s="284"/>
    </row>
    <row r="137" spans="3:12" x14ac:dyDescent="0.2">
      <c r="C137" s="284"/>
      <c r="D137" s="284"/>
      <c r="E137" s="284"/>
      <c r="F137" s="284"/>
      <c r="G137" s="284"/>
      <c r="H137" s="284"/>
      <c r="I137" s="284"/>
      <c r="J137" s="284"/>
      <c r="K137" s="284"/>
      <c r="L137" s="284"/>
    </row>
    <row r="138" spans="3:12" x14ac:dyDescent="0.2">
      <c r="C138" s="284"/>
      <c r="D138" s="284"/>
      <c r="E138" s="284"/>
      <c r="F138" s="284"/>
      <c r="G138" s="284"/>
      <c r="H138" s="284"/>
      <c r="I138" s="284"/>
      <c r="J138" s="284"/>
      <c r="K138" s="284"/>
      <c r="L138" s="284"/>
    </row>
    <row r="139" spans="3:12" x14ac:dyDescent="0.2">
      <c r="C139" s="284"/>
      <c r="D139" s="284"/>
      <c r="E139" s="284"/>
      <c r="F139" s="284"/>
      <c r="G139" s="284"/>
      <c r="H139" s="284"/>
      <c r="I139" s="284"/>
      <c r="J139" s="284"/>
      <c r="K139" s="284"/>
      <c r="L139" s="284"/>
    </row>
    <row r="140" spans="3:12" x14ac:dyDescent="0.2">
      <c r="C140" s="284"/>
      <c r="D140" s="284"/>
      <c r="E140" s="284"/>
      <c r="F140" s="284"/>
      <c r="G140" s="284"/>
      <c r="H140" s="284"/>
      <c r="I140" s="284"/>
      <c r="J140" s="284"/>
      <c r="K140" s="284"/>
      <c r="L140" s="284"/>
    </row>
    <row r="141" spans="3:12" x14ac:dyDescent="0.2">
      <c r="C141" s="284"/>
      <c r="D141" s="284"/>
      <c r="E141" s="284"/>
      <c r="F141" s="284"/>
      <c r="G141" s="284"/>
      <c r="H141" s="284"/>
      <c r="I141" s="284"/>
      <c r="J141" s="284"/>
      <c r="K141" s="284"/>
      <c r="L141" s="284"/>
    </row>
    <row r="142" spans="3:12" x14ac:dyDescent="0.2">
      <c r="C142" s="284"/>
      <c r="D142" s="284"/>
      <c r="E142" s="284"/>
      <c r="F142" s="284"/>
      <c r="G142" s="284"/>
      <c r="H142" s="284"/>
      <c r="I142" s="284"/>
      <c r="J142" s="284"/>
      <c r="K142" s="284"/>
      <c r="L142" s="284"/>
    </row>
    <row r="143" spans="3:12" x14ac:dyDescent="0.2">
      <c r="C143" s="284"/>
      <c r="D143" s="284"/>
      <c r="E143" s="284"/>
      <c r="F143" s="284"/>
      <c r="G143" s="284"/>
      <c r="H143" s="284"/>
      <c r="I143" s="284"/>
      <c r="J143" s="284"/>
      <c r="K143" s="284"/>
      <c r="L143" s="284"/>
    </row>
    <row r="144" spans="3:12" x14ac:dyDescent="0.2">
      <c r="C144" s="284"/>
      <c r="D144" s="284"/>
      <c r="E144" s="284"/>
      <c r="F144" s="284"/>
      <c r="G144" s="284"/>
      <c r="H144" s="284"/>
      <c r="I144" s="284"/>
      <c r="J144" s="284"/>
      <c r="K144" s="284"/>
      <c r="L144" s="284"/>
    </row>
    <row r="145" spans="3:12" x14ac:dyDescent="0.2">
      <c r="C145" s="284"/>
      <c r="D145" s="284"/>
      <c r="E145" s="284"/>
      <c r="F145" s="284"/>
      <c r="G145" s="284"/>
      <c r="H145" s="284"/>
      <c r="I145" s="284"/>
      <c r="J145" s="284"/>
      <c r="K145" s="284"/>
      <c r="L145" s="284"/>
    </row>
    <row r="146" spans="3:12" x14ac:dyDescent="0.2">
      <c r="C146" s="284"/>
      <c r="D146" s="284"/>
      <c r="E146" s="284"/>
      <c r="F146" s="284"/>
      <c r="G146" s="284"/>
      <c r="H146" s="284"/>
      <c r="I146" s="284"/>
      <c r="J146" s="284"/>
      <c r="K146" s="284"/>
      <c r="L146" s="284"/>
    </row>
    <row r="147" spans="3:12" x14ac:dyDescent="0.2">
      <c r="C147" s="284"/>
      <c r="D147" s="284"/>
      <c r="E147" s="284"/>
      <c r="F147" s="284"/>
      <c r="G147" s="284"/>
      <c r="H147" s="284"/>
      <c r="I147" s="284"/>
      <c r="J147" s="284"/>
      <c r="K147" s="284"/>
      <c r="L147" s="284"/>
    </row>
    <row r="148" spans="3:12" x14ac:dyDescent="0.2">
      <c r="C148" s="284"/>
      <c r="D148" s="284"/>
      <c r="E148" s="284"/>
      <c r="F148" s="284"/>
      <c r="G148" s="284"/>
      <c r="H148" s="284"/>
      <c r="I148" s="284"/>
      <c r="J148" s="284"/>
      <c r="K148" s="284"/>
      <c r="L148" s="284"/>
    </row>
    <row r="149" spans="3:12" x14ac:dyDescent="0.2">
      <c r="C149" s="284"/>
      <c r="D149" s="284"/>
      <c r="E149" s="284"/>
      <c r="F149" s="284"/>
      <c r="G149" s="284"/>
      <c r="H149" s="284"/>
      <c r="I149" s="284"/>
      <c r="J149" s="284"/>
      <c r="K149" s="284"/>
      <c r="L149" s="284"/>
    </row>
    <row r="150" spans="3:12" x14ac:dyDescent="0.2">
      <c r="C150" s="284"/>
      <c r="D150" s="284"/>
      <c r="E150" s="284"/>
      <c r="F150" s="284"/>
      <c r="G150" s="284"/>
      <c r="H150" s="284"/>
      <c r="I150" s="284"/>
      <c r="J150" s="284"/>
      <c r="K150" s="284"/>
      <c r="L150" s="284"/>
    </row>
    <row r="151" spans="3:12" x14ac:dyDescent="0.2">
      <c r="C151" s="284"/>
      <c r="D151" s="284"/>
      <c r="E151" s="284"/>
      <c r="F151" s="284"/>
      <c r="G151" s="284"/>
      <c r="H151" s="284"/>
      <c r="I151" s="284"/>
      <c r="J151" s="284"/>
      <c r="K151" s="284"/>
      <c r="L151" s="284"/>
    </row>
    <row r="152" spans="3:12" x14ac:dyDescent="0.2">
      <c r="C152" s="284"/>
      <c r="D152" s="284"/>
      <c r="E152" s="284"/>
      <c r="F152" s="284"/>
      <c r="G152" s="284"/>
      <c r="H152" s="284"/>
      <c r="I152" s="284"/>
      <c r="J152" s="284"/>
      <c r="K152" s="284"/>
      <c r="L152" s="284"/>
    </row>
    <row r="153" spans="3:12" x14ac:dyDescent="0.2">
      <c r="C153" s="284"/>
      <c r="D153" s="284"/>
      <c r="E153" s="284"/>
      <c r="F153" s="284"/>
      <c r="G153" s="284"/>
      <c r="H153" s="284"/>
      <c r="I153" s="284"/>
      <c r="J153" s="284"/>
      <c r="K153" s="284"/>
      <c r="L153" s="284"/>
    </row>
    <row r="154" spans="3:12" x14ac:dyDescent="0.2">
      <c r="C154" s="284"/>
      <c r="D154" s="284"/>
      <c r="E154" s="284"/>
      <c r="F154" s="284"/>
      <c r="G154" s="284"/>
      <c r="H154" s="284"/>
      <c r="I154" s="284"/>
      <c r="J154" s="284"/>
      <c r="K154" s="284"/>
      <c r="L154" s="284"/>
    </row>
    <row r="155" spans="3:12" x14ac:dyDescent="0.2">
      <c r="C155" s="284"/>
      <c r="D155" s="284"/>
      <c r="E155" s="284"/>
      <c r="F155" s="284"/>
      <c r="G155" s="284"/>
      <c r="H155" s="284"/>
      <c r="I155" s="284"/>
      <c r="J155" s="284"/>
      <c r="K155" s="284"/>
      <c r="L155" s="284"/>
    </row>
    <row r="156" spans="3:12" x14ac:dyDescent="0.2">
      <c r="C156" s="284"/>
      <c r="D156" s="284"/>
      <c r="E156" s="284"/>
      <c r="F156" s="284"/>
      <c r="G156" s="284"/>
      <c r="H156" s="284"/>
      <c r="I156" s="284"/>
      <c r="J156" s="284"/>
      <c r="K156" s="284"/>
      <c r="L156" s="284"/>
    </row>
    <row r="157" spans="3:12" x14ac:dyDescent="0.2">
      <c r="C157" s="284"/>
      <c r="D157" s="284"/>
      <c r="E157" s="284"/>
      <c r="F157" s="284"/>
      <c r="G157" s="284"/>
      <c r="H157" s="284"/>
      <c r="I157" s="284"/>
      <c r="J157" s="284"/>
      <c r="K157" s="284"/>
      <c r="L157" s="284"/>
    </row>
    <row r="158" spans="3:12" x14ac:dyDescent="0.2">
      <c r="C158" s="284"/>
      <c r="D158" s="284"/>
      <c r="E158" s="284"/>
      <c r="F158" s="284"/>
      <c r="G158" s="284"/>
      <c r="H158" s="284"/>
      <c r="I158" s="284"/>
      <c r="J158" s="284"/>
      <c r="K158" s="284"/>
      <c r="L158" s="284"/>
    </row>
    <row r="159" spans="3:12" x14ac:dyDescent="0.2">
      <c r="C159" s="284"/>
      <c r="D159" s="284"/>
      <c r="E159" s="284"/>
      <c r="F159" s="284"/>
      <c r="G159" s="284"/>
      <c r="H159" s="284"/>
      <c r="I159" s="284"/>
      <c r="J159" s="284"/>
      <c r="K159" s="284"/>
      <c r="L159" s="284"/>
    </row>
    <row r="160" spans="3:12" x14ac:dyDescent="0.2">
      <c r="C160" s="284"/>
      <c r="D160" s="284"/>
      <c r="E160" s="284"/>
      <c r="F160" s="284"/>
      <c r="G160" s="284"/>
      <c r="H160" s="284"/>
      <c r="I160" s="284"/>
      <c r="J160" s="284"/>
      <c r="K160" s="284"/>
      <c r="L160" s="284"/>
    </row>
    <row r="161" spans="3:12" x14ac:dyDescent="0.2">
      <c r="C161" s="284"/>
      <c r="D161" s="284"/>
      <c r="E161" s="284"/>
      <c r="F161" s="284"/>
      <c r="G161" s="284"/>
      <c r="H161" s="284"/>
      <c r="I161" s="284"/>
      <c r="J161" s="284"/>
      <c r="K161" s="284"/>
      <c r="L161" s="284"/>
    </row>
    <row r="162" spans="3:12" x14ac:dyDescent="0.2">
      <c r="C162" s="284"/>
      <c r="D162" s="284"/>
      <c r="E162" s="284"/>
      <c r="F162" s="284"/>
      <c r="G162" s="284"/>
      <c r="H162" s="284"/>
      <c r="I162" s="284"/>
      <c r="J162" s="284"/>
      <c r="K162" s="284"/>
      <c r="L162" s="284"/>
    </row>
    <row r="163" spans="3:12" x14ac:dyDescent="0.2">
      <c r="C163" s="284"/>
      <c r="D163" s="284"/>
      <c r="E163" s="284"/>
      <c r="F163" s="284"/>
      <c r="G163" s="284"/>
      <c r="H163" s="284"/>
      <c r="I163" s="284"/>
      <c r="J163" s="284"/>
      <c r="K163" s="284"/>
      <c r="L163" s="284"/>
    </row>
    <row r="164" spans="3:12" x14ac:dyDescent="0.2">
      <c r="C164" s="284"/>
      <c r="D164" s="284"/>
      <c r="E164" s="284"/>
      <c r="F164" s="284"/>
      <c r="G164" s="284"/>
      <c r="H164" s="284"/>
      <c r="I164" s="284"/>
      <c r="J164" s="284"/>
      <c r="K164" s="284"/>
      <c r="L164" s="284"/>
    </row>
    <row r="165" spans="3:12" x14ac:dyDescent="0.2">
      <c r="C165" s="284"/>
      <c r="D165" s="284"/>
      <c r="E165" s="284"/>
      <c r="F165" s="284"/>
      <c r="G165" s="284"/>
      <c r="H165" s="284"/>
      <c r="I165" s="284"/>
      <c r="J165" s="284"/>
      <c r="K165" s="284"/>
      <c r="L165" s="284"/>
    </row>
    <row r="166" spans="3:12" x14ac:dyDescent="0.2">
      <c r="C166" s="284"/>
      <c r="D166" s="284"/>
      <c r="E166" s="284"/>
      <c r="F166" s="284"/>
      <c r="G166" s="284"/>
      <c r="H166" s="284"/>
      <c r="I166" s="284"/>
      <c r="J166" s="284"/>
      <c r="K166" s="284"/>
      <c r="L166" s="284"/>
    </row>
    <row r="167" spans="3:12" x14ac:dyDescent="0.2">
      <c r="C167" s="284"/>
      <c r="D167" s="284"/>
      <c r="E167" s="284"/>
      <c r="F167" s="284"/>
      <c r="G167" s="284"/>
      <c r="H167" s="284"/>
      <c r="I167" s="284"/>
      <c r="J167" s="284"/>
      <c r="K167" s="284"/>
      <c r="L167" s="284"/>
    </row>
    <row r="168" spans="3:12" x14ac:dyDescent="0.2">
      <c r="C168" s="284"/>
      <c r="D168" s="284"/>
      <c r="E168" s="284"/>
      <c r="F168" s="284"/>
      <c r="G168" s="284"/>
      <c r="H168" s="284"/>
      <c r="I168" s="284"/>
      <c r="J168" s="284"/>
      <c r="K168" s="284"/>
      <c r="L168" s="284"/>
    </row>
    <row r="169" spans="3:12" x14ac:dyDescent="0.2">
      <c r="C169" s="284"/>
      <c r="D169" s="284"/>
      <c r="E169" s="284"/>
      <c r="F169" s="284"/>
      <c r="G169" s="284"/>
      <c r="H169" s="284"/>
      <c r="I169" s="284"/>
      <c r="J169" s="284"/>
      <c r="K169" s="284"/>
      <c r="L169" s="284"/>
    </row>
    <row r="170" spans="3:12" x14ac:dyDescent="0.2">
      <c r="C170" s="284"/>
      <c r="D170" s="284"/>
      <c r="E170" s="284"/>
      <c r="F170" s="284"/>
      <c r="G170" s="284"/>
      <c r="H170" s="284"/>
      <c r="I170" s="284"/>
      <c r="J170" s="284"/>
      <c r="K170" s="284"/>
      <c r="L170" s="284"/>
    </row>
    <row r="171" spans="3:12" x14ac:dyDescent="0.2">
      <c r="C171" s="284"/>
      <c r="D171" s="284"/>
      <c r="E171" s="284"/>
      <c r="F171" s="284"/>
      <c r="G171" s="284"/>
      <c r="H171" s="284"/>
      <c r="I171" s="284"/>
      <c r="J171" s="284"/>
      <c r="K171" s="284"/>
      <c r="L171" s="284"/>
    </row>
    <row r="172" spans="3:12" x14ac:dyDescent="0.2">
      <c r="C172" s="284"/>
      <c r="D172" s="284"/>
      <c r="E172" s="284"/>
      <c r="F172" s="284"/>
      <c r="G172" s="284"/>
      <c r="H172" s="284"/>
      <c r="I172" s="284"/>
      <c r="J172" s="284"/>
      <c r="K172" s="284"/>
      <c r="L172" s="284"/>
    </row>
    <row r="173" spans="3:12" x14ac:dyDescent="0.2">
      <c r="C173" s="284"/>
      <c r="D173" s="284"/>
      <c r="E173" s="284"/>
      <c r="F173" s="284"/>
      <c r="G173" s="284"/>
      <c r="H173" s="284"/>
      <c r="I173" s="284"/>
      <c r="J173" s="284"/>
      <c r="K173" s="284"/>
      <c r="L173" s="284"/>
    </row>
    <row r="174" spans="3:12" x14ac:dyDescent="0.2">
      <c r="C174" s="284"/>
      <c r="D174" s="284"/>
      <c r="E174" s="284"/>
      <c r="F174" s="284"/>
      <c r="G174" s="284"/>
      <c r="H174" s="284"/>
      <c r="I174" s="284"/>
      <c r="J174" s="284"/>
      <c r="K174" s="284"/>
      <c r="L174" s="284"/>
    </row>
    <row r="175" spans="3:12" x14ac:dyDescent="0.2">
      <c r="C175" s="284"/>
      <c r="D175" s="284"/>
      <c r="E175" s="284"/>
      <c r="F175" s="284"/>
      <c r="G175" s="284"/>
      <c r="H175" s="284"/>
      <c r="I175" s="284"/>
      <c r="J175" s="284"/>
      <c r="K175" s="284"/>
      <c r="L175" s="284"/>
    </row>
    <row r="176" spans="3:12" x14ac:dyDescent="0.2">
      <c r="C176" s="284"/>
      <c r="D176" s="284"/>
      <c r="E176" s="284"/>
      <c r="F176" s="284"/>
      <c r="G176" s="284"/>
      <c r="H176" s="284"/>
      <c r="I176" s="284"/>
      <c r="J176" s="284"/>
      <c r="K176" s="284"/>
      <c r="L176" s="284"/>
    </row>
    <row r="177" spans="3:12" x14ac:dyDescent="0.2">
      <c r="C177" s="284"/>
      <c r="D177" s="284"/>
      <c r="E177" s="284"/>
      <c r="F177" s="284"/>
      <c r="G177" s="284"/>
      <c r="H177" s="284"/>
      <c r="I177" s="284"/>
      <c r="J177" s="284"/>
      <c r="K177" s="284"/>
      <c r="L177" s="284"/>
    </row>
    <row r="178" spans="3:12" x14ac:dyDescent="0.2">
      <c r="C178" s="284"/>
      <c r="D178" s="284"/>
      <c r="E178" s="284"/>
      <c r="F178" s="284"/>
      <c r="G178" s="284"/>
      <c r="H178" s="284"/>
      <c r="I178" s="284"/>
      <c r="J178" s="284"/>
      <c r="K178" s="284"/>
      <c r="L178" s="284"/>
    </row>
    <row r="179" spans="3:12" x14ac:dyDescent="0.2">
      <c r="C179" s="284"/>
      <c r="D179" s="284"/>
      <c r="E179" s="284"/>
      <c r="F179" s="284"/>
      <c r="G179" s="284"/>
      <c r="H179" s="284"/>
      <c r="I179" s="284"/>
      <c r="J179" s="284"/>
      <c r="K179" s="284"/>
      <c r="L179" s="284"/>
    </row>
    <row r="180" spans="3:12" x14ac:dyDescent="0.2">
      <c r="C180" s="284"/>
      <c r="D180" s="284"/>
      <c r="E180" s="284"/>
      <c r="F180" s="284"/>
      <c r="G180" s="284"/>
      <c r="H180" s="284"/>
      <c r="I180" s="284"/>
      <c r="J180" s="284"/>
      <c r="K180" s="284"/>
      <c r="L180" s="284"/>
    </row>
    <row r="181" spans="3:12" x14ac:dyDescent="0.2">
      <c r="C181" s="284"/>
      <c r="D181" s="284"/>
      <c r="E181" s="284"/>
      <c r="F181" s="284"/>
      <c r="G181" s="284"/>
      <c r="H181" s="284"/>
      <c r="I181" s="284"/>
      <c r="J181" s="284"/>
      <c r="K181" s="284"/>
      <c r="L181" s="284"/>
    </row>
    <row r="182" spans="3:12" x14ac:dyDescent="0.2">
      <c r="C182" s="284"/>
      <c r="D182" s="284"/>
      <c r="E182" s="284"/>
      <c r="F182" s="284"/>
      <c r="G182" s="284"/>
      <c r="H182" s="284"/>
      <c r="I182" s="284"/>
      <c r="J182" s="284"/>
      <c r="K182" s="284"/>
      <c r="L182" s="284"/>
    </row>
    <row r="183" spans="3:12" x14ac:dyDescent="0.2">
      <c r="C183" s="284"/>
      <c r="D183" s="284"/>
      <c r="E183" s="284"/>
      <c r="F183" s="284"/>
      <c r="G183" s="284"/>
      <c r="H183" s="284"/>
      <c r="I183" s="284"/>
      <c r="J183" s="284"/>
      <c r="K183" s="284"/>
      <c r="L183" s="284"/>
    </row>
    <row r="184" spans="3:12" x14ac:dyDescent="0.2">
      <c r="C184" s="284"/>
      <c r="D184" s="284"/>
      <c r="E184" s="284"/>
      <c r="F184" s="284"/>
      <c r="G184" s="284"/>
      <c r="H184" s="284"/>
      <c r="I184" s="284"/>
      <c r="J184" s="284"/>
      <c r="K184" s="284"/>
      <c r="L184" s="284"/>
    </row>
    <row r="185" spans="3:12" x14ac:dyDescent="0.2">
      <c r="C185" s="284"/>
      <c r="D185" s="284"/>
      <c r="E185" s="284"/>
      <c r="F185" s="284"/>
      <c r="G185" s="284"/>
      <c r="H185" s="284"/>
      <c r="I185" s="284"/>
      <c r="J185" s="284"/>
      <c r="K185" s="284"/>
      <c r="L185" s="284"/>
    </row>
    <row r="186" spans="3:12" x14ac:dyDescent="0.2">
      <c r="C186" s="284"/>
      <c r="D186" s="284"/>
      <c r="E186" s="284"/>
      <c r="F186" s="284"/>
      <c r="G186" s="284"/>
      <c r="H186" s="284"/>
      <c r="I186" s="284"/>
      <c r="J186" s="284"/>
      <c r="K186" s="284"/>
      <c r="L186" s="284"/>
    </row>
    <row r="187" spans="3:12" x14ac:dyDescent="0.2">
      <c r="C187" s="284"/>
      <c r="D187" s="284"/>
      <c r="E187" s="284"/>
      <c r="F187" s="284"/>
      <c r="G187" s="284"/>
      <c r="H187" s="284"/>
      <c r="I187" s="284"/>
      <c r="J187" s="284"/>
      <c r="K187" s="284"/>
      <c r="L187" s="284"/>
    </row>
    <row r="188" spans="3:12" x14ac:dyDescent="0.2">
      <c r="C188" s="284"/>
      <c r="D188" s="284"/>
      <c r="E188" s="284"/>
      <c r="F188" s="284"/>
      <c r="G188" s="284"/>
      <c r="H188" s="284"/>
      <c r="I188" s="284"/>
      <c r="J188" s="284"/>
      <c r="K188" s="284"/>
      <c r="L188" s="284"/>
    </row>
    <row r="189" spans="3:12" x14ac:dyDescent="0.2">
      <c r="C189" s="284"/>
      <c r="D189" s="284"/>
      <c r="E189" s="284"/>
      <c r="F189" s="284"/>
      <c r="G189" s="284"/>
      <c r="H189" s="284"/>
      <c r="I189" s="284"/>
      <c r="J189" s="284"/>
      <c r="K189" s="284"/>
      <c r="L189" s="284"/>
    </row>
    <row r="190" spans="3:12" x14ac:dyDescent="0.2">
      <c r="C190" s="284"/>
      <c r="D190" s="284"/>
      <c r="E190" s="284"/>
      <c r="F190" s="284"/>
      <c r="G190" s="284"/>
      <c r="H190" s="284"/>
      <c r="I190" s="284"/>
      <c r="J190" s="284"/>
      <c r="K190" s="284"/>
      <c r="L190" s="284"/>
    </row>
    <row r="191" spans="3:12" x14ac:dyDescent="0.2">
      <c r="C191" s="284"/>
      <c r="D191" s="284"/>
      <c r="E191" s="284"/>
      <c r="F191" s="284"/>
      <c r="G191" s="284"/>
      <c r="H191" s="284"/>
      <c r="I191" s="284"/>
      <c r="J191" s="284"/>
      <c r="K191" s="284"/>
      <c r="L191" s="284"/>
    </row>
    <row r="192" spans="3:12" x14ac:dyDescent="0.2">
      <c r="C192" s="284"/>
      <c r="D192" s="284"/>
      <c r="E192" s="284"/>
      <c r="F192" s="284"/>
      <c r="G192" s="284"/>
      <c r="H192" s="284"/>
      <c r="I192" s="284"/>
      <c r="J192" s="284"/>
      <c r="K192" s="284"/>
      <c r="L192" s="284"/>
    </row>
    <row r="193" spans="3:12" x14ac:dyDescent="0.2">
      <c r="C193" s="284"/>
      <c r="D193" s="284"/>
      <c r="E193" s="284"/>
      <c r="F193" s="284"/>
      <c r="G193" s="284"/>
      <c r="H193" s="284"/>
      <c r="I193" s="284"/>
      <c r="J193" s="284"/>
      <c r="K193" s="284"/>
      <c r="L193" s="284"/>
    </row>
    <row r="194" spans="3:12" x14ac:dyDescent="0.2">
      <c r="C194" s="284"/>
      <c r="D194" s="284"/>
      <c r="E194" s="284"/>
      <c r="F194" s="284"/>
      <c r="G194" s="284"/>
      <c r="H194" s="284"/>
      <c r="I194" s="284"/>
      <c r="J194" s="284"/>
      <c r="K194" s="284"/>
      <c r="L194" s="284"/>
    </row>
    <row r="195" spans="3:12" x14ac:dyDescent="0.2">
      <c r="C195" s="284"/>
      <c r="D195" s="284"/>
      <c r="E195" s="284"/>
      <c r="F195" s="284"/>
      <c r="G195" s="284"/>
      <c r="H195" s="284"/>
      <c r="I195" s="284"/>
      <c r="J195" s="284"/>
      <c r="K195" s="284"/>
      <c r="L195" s="284"/>
    </row>
    <row r="196" spans="3:12" x14ac:dyDescent="0.2">
      <c r="C196" s="284"/>
      <c r="D196" s="284"/>
      <c r="E196" s="284"/>
      <c r="F196" s="284"/>
      <c r="G196" s="284"/>
      <c r="H196" s="284"/>
      <c r="I196" s="284"/>
      <c r="J196" s="284"/>
      <c r="K196" s="284"/>
      <c r="L196" s="284"/>
    </row>
    <row r="197" spans="3:12" x14ac:dyDescent="0.2">
      <c r="C197" s="284"/>
      <c r="D197" s="284"/>
      <c r="E197" s="284"/>
      <c r="F197" s="284"/>
      <c r="G197" s="284"/>
      <c r="H197" s="284"/>
      <c r="I197" s="284"/>
      <c r="J197" s="284"/>
      <c r="K197" s="284"/>
      <c r="L197" s="284"/>
    </row>
    <row r="198" spans="3:12" x14ac:dyDescent="0.2">
      <c r="C198" s="284"/>
      <c r="D198" s="284"/>
      <c r="E198" s="284"/>
      <c r="F198" s="284"/>
      <c r="G198" s="284"/>
      <c r="H198" s="284"/>
      <c r="I198" s="284"/>
      <c r="J198" s="284"/>
      <c r="K198" s="284"/>
      <c r="L198" s="284"/>
    </row>
    <row r="199" spans="3:12" x14ac:dyDescent="0.2">
      <c r="C199" s="284"/>
      <c r="D199" s="284"/>
      <c r="E199" s="284"/>
      <c r="F199" s="284"/>
      <c r="G199" s="284"/>
      <c r="H199" s="284"/>
      <c r="I199" s="284"/>
      <c r="J199" s="284"/>
      <c r="K199" s="284"/>
      <c r="L199" s="284"/>
    </row>
    <row r="200" spans="3:12" x14ac:dyDescent="0.2">
      <c r="C200" s="284"/>
      <c r="D200" s="284"/>
      <c r="E200" s="284"/>
      <c r="F200" s="284"/>
      <c r="G200" s="284"/>
      <c r="H200" s="284"/>
      <c r="I200" s="284"/>
      <c r="J200" s="284"/>
      <c r="K200" s="284"/>
      <c r="L200" s="284"/>
    </row>
    <row r="201" spans="3:12" x14ac:dyDescent="0.2">
      <c r="C201" s="284"/>
      <c r="D201" s="284"/>
      <c r="E201" s="284"/>
      <c r="F201" s="284"/>
      <c r="G201" s="284"/>
      <c r="H201" s="284"/>
      <c r="I201" s="284"/>
      <c r="J201" s="284"/>
      <c r="K201" s="284"/>
      <c r="L201" s="284"/>
    </row>
    <row r="202" spans="3:12" x14ac:dyDescent="0.2">
      <c r="C202" s="284"/>
      <c r="D202" s="284"/>
      <c r="E202" s="284"/>
      <c r="F202" s="284"/>
      <c r="G202" s="284"/>
      <c r="H202" s="284"/>
      <c r="I202" s="284"/>
      <c r="J202" s="284"/>
      <c r="K202" s="284"/>
      <c r="L202" s="284"/>
    </row>
    <row r="203" spans="3:12" x14ac:dyDescent="0.2">
      <c r="C203" s="284"/>
      <c r="D203" s="284"/>
      <c r="E203" s="284"/>
      <c r="F203" s="284"/>
      <c r="G203" s="284"/>
      <c r="H203" s="284"/>
      <c r="I203" s="284"/>
      <c r="J203" s="284"/>
      <c r="K203" s="284"/>
      <c r="L203" s="284"/>
    </row>
    <row r="204" spans="3:12" x14ac:dyDescent="0.2">
      <c r="C204" s="284"/>
      <c r="D204" s="284"/>
      <c r="E204" s="284"/>
      <c r="F204" s="284"/>
      <c r="G204" s="284"/>
      <c r="H204" s="284"/>
      <c r="I204" s="284"/>
      <c r="J204" s="284"/>
      <c r="K204" s="284"/>
      <c r="L204" s="284"/>
    </row>
    <row r="205" spans="3:12" x14ac:dyDescent="0.2">
      <c r="C205" s="284"/>
      <c r="D205" s="284"/>
      <c r="E205" s="284"/>
      <c r="F205" s="284"/>
      <c r="G205" s="284"/>
      <c r="H205" s="284"/>
      <c r="I205" s="284"/>
      <c r="J205" s="284"/>
      <c r="K205" s="284"/>
      <c r="L205" s="284"/>
    </row>
    <row r="206" spans="3:12" x14ac:dyDescent="0.2">
      <c r="C206" s="284"/>
      <c r="D206" s="284"/>
      <c r="E206" s="284"/>
      <c r="F206" s="284"/>
      <c r="G206" s="284"/>
      <c r="H206" s="284"/>
      <c r="I206" s="284"/>
      <c r="J206" s="284"/>
      <c r="K206" s="284"/>
      <c r="L206" s="284"/>
    </row>
    <row r="207" spans="3:12" x14ac:dyDescent="0.2">
      <c r="C207" s="284"/>
      <c r="D207" s="284"/>
      <c r="E207" s="284"/>
      <c r="F207" s="284"/>
      <c r="G207" s="284"/>
      <c r="H207" s="284"/>
      <c r="I207" s="284"/>
      <c r="J207" s="284"/>
      <c r="K207" s="284"/>
      <c r="L207" s="284"/>
    </row>
    <row r="208" spans="3:12" x14ac:dyDescent="0.2">
      <c r="C208" s="284"/>
      <c r="D208" s="284"/>
      <c r="E208" s="284"/>
      <c r="F208" s="284"/>
      <c r="G208" s="284"/>
      <c r="H208" s="284"/>
      <c r="I208" s="284"/>
      <c r="J208" s="284"/>
      <c r="K208" s="284"/>
      <c r="L208" s="284"/>
    </row>
    <row r="209" spans="3:12" x14ac:dyDescent="0.2">
      <c r="C209" s="284"/>
      <c r="D209" s="284"/>
      <c r="E209" s="284"/>
      <c r="F209" s="284"/>
      <c r="G209" s="284"/>
      <c r="H209" s="284"/>
      <c r="I209" s="284"/>
      <c r="J209" s="284"/>
      <c r="K209" s="284"/>
      <c r="L209" s="284"/>
    </row>
    <row r="210" spans="3:12" x14ac:dyDescent="0.2">
      <c r="C210" s="284"/>
      <c r="D210" s="284"/>
      <c r="E210" s="284"/>
      <c r="F210" s="284"/>
      <c r="G210" s="284"/>
      <c r="H210" s="284"/>
      <c r="I210" s="284"/>
      <c r="J210" s="284"/>
      <c r="K210" s="284"/>
      <c r="L210" s="284"/>
    </row>
    <row r="211" spans="3:12" x14ac:dyDescent="0.2">
      <c r="C211" s="284"/>
      <c r="D211" s="284"/>
      <c r="E211" s="284"/>
      <c r="F211" s="284"/>
      <c r="G211" s="284"/>
      <c r="H211" s="284"/>
      <c r="I211" s="284"/>
      <c r="J211" s="284"/>
      <c r="K211" s="284"/>
      <c r="L211" s="284"/>
    </row>
    <row r="212" spans="3:12" x14ac:dyDescent="0.2">
      <c r="C212" s="284"/>
      <c r="D212" s="284"/>
      <c r="E212" s="284"/>
      <c r="F212" s="284"/>
      <c r="G212" s="284"/>
      <c r="H212" s="284"/>
      <c r="I212" s="284"/>
      <c r="J212" s="284"/>
      <c r="K212" s="284"/>
      <c r="L212" s="284"/>
    </row>
    <row r="213" spans="3:12" x14ac:dyDescent="0.2">
      <c r="C213" s="284"/>
      <c r="D213" s="284"/>
      <c r="E213" s="284"/>
      <c r="F213" s="284"/>
      <c r="G213" s="284"/>
      <c r="H213" s="284"/>
      <c r="I213" s="284"/>
      <c r="J213" s="284"/>
      <c r="K213" s="284"/>
      <c r="L213" s="284"/>
    </row>
    <row r="214" spans="3:12" x14ac:dyDescent="0.2">
      <c r="C214" s="284"/>
      <c r="D214" s="284"/>
      <c r="E214" s="284"/>
      <c r="F214" s="284"/>
      <c r="G214" s="284"/>
      <c r="H214" s="284"/>
      <c r="I214" s="284"/>
      <c r="J214" s="284"/>
      <c r="K214" s="284"/>
      <c r="L214" s="284"/>
    </row>
    <row r="215" spans="3:12" x14ac:dyDescent="0.2">
      <c r="C215" s="284"/>
      <c r="D215" s="284"/>
      <c r="E215" s="284"/>
      <c r="F215" s="284"/>
      <c r="G215" s="284"/>
      <c r="H215" s="284"/>
      <c r="I215" s="284"/>
      <c r="J215" s="284"/>
      <c r="K215" s="284"/>
      <c r="L215" s="284"/>
    </row>
    <row r="216" spans="3:12" x14ac:dyDescent="0.2">
      <c r="C216" s="284"/>
      <c r="D216" s="284"/>
      <c r="E216" s="284"/>
      <c r="F216" s="284"/>
      <c r="G216" s="284"/>
      <c r="H216" s="284"/>
      <c r="I216" s="284"/>
      <c r="J216" s="284"/>
      <c r="K216" s="284"/>
      <c r="L216" s="284"/>
    </row>
    <row r="217" spans="3:12" x14ac:dyDescent="0.2">
      <c r="C217" s="284"/>
      <c r="D217" s="284"/>
      <c r="E217" s="284"/>
      <c r="F217" s="284"/>
      <c r="G217" s="284"/>
      <c r="H217" s="284"/>
      <c r="I217" s="284"/>
      <c r="J217" s="284"/>
      <c r="K217" s="284"/>
      <c r="L217" s="284"/>
    </row>
    <row r="218" spans="3:12" x14ac:dyDescent="0.2">
      <c r="C218" s="284"/>
      <c r="D218" s="284"/>
      <c r="E218" s="284"/>
      <c r="F218" s="284"/>
      <c r="G218" s="284"/>
      <c r="H218" s="284"/>
      <c r="I218" s="284"/>
      <c r="J218" s="284"/>
      <c r="K218" s="284"/>
      <c r="L218" s="284"/>
    </row>
    <row r="219" spans="3:12" x14ac:dyDescent="0.2">
      <c r="C219" s="284"/>
      <c r="D219" s="284"/>
      <c r="E219" s="284"/>
      <c r="F219" s="284"/>
      <c r="G219" s="284"/>
      <c r="H219" s="284"/>
      <c r="I219" s="284"/>
      <c r="J219" s="284"/>
      <c r="K219" s="284"/>
      <c r="L219" s="284"/>
    </row>
    <row r="220" spans="3:12" x14ac:dyDescent="0.2">
      <c r="C220" s="284"/>
      <c r="D220" s="284"/>
      <c r="E220" s="284"/>
      <c r="F220" s="284"/>
      <c r="G220" s="284"/>
      <c r="H220" s="284"/>
      <c r="I220" s="284"/>
      <c r="J220" s="284"/>
      <c r="K220" s="284"/>
      <c r="L220" s="284"/>
    </row>
    <row r="221" spans="3:12" x14ac:dyDescent="0.2">
      <c r="C221" s="284"/>
      <c r="D221" s="284"/>
      <c r="E221" s="284"/>
      <c r="F221" s="284"/>
      <c r="G221" s="284"/>
      <c r="H221" s="284"/>
      <c r="I221" s="284"/>
      <c r="J221" s="284"/>
      <c r="K221" s="284"/>
      <c r="L221" s="284"/>
    </row>
    <row r="222" spans="3:12" x14ac:dyDescent="0.2">
      <c r="C222" s="284"/>
      <c r="D222" s="284"/>
      <c r="E222" s="284"/>
      <c r="F222" s="284"/>
      <c r="G222" s="284"/>
      <c r="H222" s="284"/>
      <c r="I222" s="284"/>
      <c r="J222" s="284"/>
      <c r="K222" s="284"/>
      <c r="L222" s="284"/>
    </row>
    <row r="223" spans="3:12" x14ac:dyDescent="0.2">
      <c r="C223" s="284"/>
      <c r="D223" s="284"/>
      <c r="E223" s="284"/>
      <c r="F223" s="284"/>
      <c r="G223" s="284"/>
      <c r="H223" s="284"/>
      <c r="I223" s="284"/>
      <c r="J223" s="284"/>
      <c r="K223" s="284"/>
      <c r="L223" s="284"/>
    </row>
    <row r="224" spans="3:12" x14ac:dyDescent="0.2">
      <c r="C224" s="284"/>
      <c r="D224" s="284"/>
      <c r="E224" s="284"/>
      <c r="F224" s="284"/>
      <c r="G224" s="284"/>
      <c r="H224" s="284"/>
      <c r="I224" s="284"/>
      <c r="J224" s="284"/>
      <c r="K224" s="284"/>
      <c r="L224" s="284"/>
    </row>
    <row r="225" spans="3:12" x14ac:dyDescent="0.2">
      <c r="C225" s="284"/>
      <c r="D225" s="284"/>
      <c r="E225" s="284"/>
      <c r="F225" s="284"/>
      <c r="G225" s="284"/>
      <c r="H225" s="284"/>
      <c r="I225" s="284"/>
      <c r="J225" s="284"/>
      <c r="K225" s="284"/>
      <c r="L225" s="284"/>
    </row>
    <row r="226" spans="3:12" x14ac:dyDescent="0.2">
      <c r="C226" s="284"/>
      <c r="D226" s="284"/>
      <c r="E226" s="284"/>
      <c r="F226" s="284"/>
      <c r="G226" s="284"/>
      <c r="H226" s="284"/>
      <c r="I226" s="284"/>
      <c r="J226" s="284"/>
      <c r="K226" s="284"/>
      <c r="L226" s="284"/>
    </row>
    <row r="227" spans="3:12" x14ac:dyDescent="0.2">
      <c r="C227" s="284"/>
      <c r="D227" s="284"/>
      <c r="E227" s="284"/>
      <c r="F227" s="284"/>
      <c r="G227" s="284"/>
      <c r="H227" s="284"/>
      <c r="I227" s="284"/>
      <c r="J227" s="284"/>
      <c r="K227" s="284"/>
      <c r="L227" s="284"/>
    </row>
    <row r="228" spans="3:12" x14ac:dyDescent="0.2">
      <c r="C228" s="284"/>
      <c r="D228" s="284"/>
      <c r="E228" s="284"/>
      <c r="F228" s="284"/>
      <c r="G228" s="284"/>
      <c r="H228" s="284"/>
      <c r="I228" s="284"/>
      <c r="J228" s="284"/>
      <c r="K228" s="284"/>
      <c r="L228" s="284"/>
    </row>
    <row r="229" spans="3:12" x14ac:dyDescent="0.2">
      <c r="C229" s="284"/>
      <c r="D229" s="284"/>
      <c r="E229" s="284"/>
      <c r="F229" s="284"/>
      <c r="G229" s="284"/>
      <c r="H229" s="284"/>
      <c r="I229" s="284"/>
      <c r="J229" s="284"/>
      <c r="K229" s="284"/>
      <c r="L229" s="284"/>
    </row>
    <row r="230" spans="3:12" x14ac:dyDescent="0.2">
      <c r="C230" s="284"/>
      <c r="D230" s="284"/>
      <c r="E230" s="284"/>
      <c r="F230" s="284"/>
      <c r="G230" s="284"/>
      <c r="H230" s="284"/>
      <c r="I230" s="284"/>
      <c r="J230" s="284"/>
      <c r="K230" s="284"/>
      <c r="L230" s="284"/>
    </row>
    <row r="231" spans="3:12" x14ac:dyDescent="0.2">
      <c r="C231" s="284"/>
      <c r="D231" s="284"/>
      <c r="E231" s="284"/>
      <c r="F231" s="284"/>
      <c r="G231" s="284"/>
      <c r="H231" s="284"/>
      <c r="I231" s="284"/>
      <c r="J231" s="284"/>
      <c r="K231" s="284"/>
      <c r="L231" s="284"/>
    </row>
    <row r="232" spans="3:12" x14ac:dyDescent="0.2">
      <c r="C232" s="284"/>
      <c r="D232" s="284"/>
      <c r="E232" s="284"/>
      <c r="F232" s="284"/>
      <c r="G232" s="284"/>
      <c r="H232" s="284"/>
      <c r="I232" s="284"/>
      <c r="J232" s="284"/>
      <c r="K232" s="284"/>
      <c r="L232" s="284"/>
    </row>
    <row r="233" spans="3:12" x14ac:dyDescent="0.2">
      <c r="C233" s="284"/>
      <c r="D233" s="284"/>
      <c r="E233" s="284"/>
      <c r="F233" s="284"/>
      <c r="G233" s="284"/>
      <c r="H233" s="284"/>
      <c r="I233" s="284"/>
      <c r="J233" s="284"/>
      <c r="K233" s="284"/>
      <c r="L233" s="284"/>
    </row>
    <row r="234" spans="3:12" x14ac:dyDescent="0.2">
      <c r="C234" s="284"/>
      <c r="D234" s="284"/>
      <c r="E234" s="284"/>
      <c r="F234" s="284"/>
      <c r="G234" s="284"/>
      <c r="H234" s="284"/>
      <c r="I234" s="284"/>
      <c r="J234" s="284"/>
      <c r="K234" s="284"/>
      <c r="L234" s="284"/>
    </row>
    <row r="235" spans="3:12" x14ac:dyDescent="0.2">
      <c r="C235" s="284"/>
      <c r="D235" s="284"/>
      <c r="E235" s="284"/>
      <c r="F235" s="284"/>
      <c r="G235" s="284"/>
      <c r="H235" s="284"/>
      <c r="I235" s="284"/>
      <c r="J235" s="284"/>
      <c r="K235" s="284"/>
      <c r="L235" s="284"/>
    </row>
    <row r="236" spans="3:12" x14ac:dyDescent="0.2">
      <c r="C236" s="284"/>
      <c r="D236" s="284"/>
      <c r="E236" s="284"/>
      <c r="F236" s="284"/>
      <c r="G236" s="284"/>
      <c r="H236" s="284"/>
      <c r="I236" s="284"/>
      <c r="J236" s="284"/>
      <c r="K236" s="284"/>
      <c r="L236" s="284"/>
    </row>
    <row r="237" spans="3:12" x14ac:dyDescent="0.2">
      <c r="C237" s="284"/>
      <c r="D237" s="284"/>
      <c r="E237" s="284"/>
      <c r="F237" s="284"/>
      <c r="G237" s="284"/>
      <c r="H237" s="284"/>
      <c r="I237" s="284"/>
      <c r="J237" s="284"/>
      <c r="K237" s="284"/>
      <c r="L237" s="284"/>
    </row>
    <row r="238" spans="3:12" x14ac:dyDescent="0.2">
      <c r="C238" s="284"/>
      <c r="D238" s="284"/>
      <c r="E238" s="284"/>
      <c r="F238" s="284"/>
      <c r="G238" s="284"/>
      <c r="H238" s="284"/>
      <c r="I238" s="284"/>
      <c r="J238" s="284"/>
      <c r="K238" s="284"/>
      <c r="L238" s="284"/>
    </row>
    <row r="239" spans="3:12" x14ac:dyDescent="0.2">
      <c r="C239" s="284"/>
      <c r="D239" s="284"/>
      <c r="E239" s="284"/>
      <c r="F239" s="284"/>
      <c r="G239" s="284"/>
      <c r="H239" s="284"/>
      <c r="I239" s="284"/>
      <c r="J239" s="284"/>
      <c r="K239" s="284"/>
      <c r="L239" s="284"/>
    </row>
    <row r="240" spans="3:12" x14ac:dyDescent="0.2">
      <c r="C240" s="284"/>
      <c r="D240" s="284"/>
      <c r="E240" s="284"/>
      <c r="F240" s="284"/>
      <c r="G240" s="284"/>
      <c r="H240" s="284"/>
      <c r="I240" s="284"/>
      <c r="J240" s="284"/>
      <c r="K240" s="284"/>
      <c r="L240" s="284"/>
    </row>
    <row r="241" spans="3:12" x14ac:dyDescent="0.2">
      <c r="C241" s="284"/>
      <c r="D241" s="284"/>
      <c r="E241" s="284"/>
      <c r="F241" s="284"/>
      <c r="G241" s="284"/>
      <c r="H241" s="284"/>
      <c r="I241" s="284"/>
      <c r="J241" s="284"/>
      <c r="K241" s="284"/>
      <c r="L241" s="284"/>
    </row>
    <row r="242" spans="3:12" x14ac:dyDescent="0.2">
      <c r="C242" s="284"/>
      <c r="D242" s="284"/>
      <c r="E242" s="284"/>
      <c r="F242" s="284"/>
      <c r="G242" s="284"/>
      <c r="H242" s="284"/>
      <c r="I242" s="284"/>
      <c r="J242" s="284"/>
      <c r="K242" s="284"/>
      <c r="L242" s="284"/>
    </row>
    <row r="243" spans="3:12" x14ac:dyDescent="0.2">
      <c r="C243" s="284"/>
      <c r="D243" s="284"/>
      <c r="E243" s="284"/>
      <c r="F243" s="284"/>
      <c r="G243" s="284"/>
      <c r="H243" s="284"/>
      <c r="I243" s="284"/>
      <c r="J243" s="284"/>
      <c r="K243" s="284"/>
      <c r="L243" s="284"/>
    </row>
    <row r="244" spans="3:12" x14ac:dyDescent="0.2">
      <c r="C244" s="284"/>
      <c r="D244" s="284"/>
      <c r="E244" s="284"/>
      <c r="F244" s="284"/>
      <c r="G244" s="284"/>
      <c r="H244" s="284"/>
      <c r="I244" s="284"/>
      <c r="J244" s="284"/>
      <c r="K244" s="284"/>
      <c r="L244" s="284"/>
    </row>
    <row r="245" spans="3:12" x14ac:dyDescent="0.2">
      <c r="C245" s="284"/>
      <c r="D245" s="284"/>
      <c r="E245" s="284"/>
      <c r="F245" s="284"/>
      <c r="G245" s="284"/>
      <c r="H245" s="284"/>
      <c r="I245" s="284"/>
      <c r="J245" s="284"/>
      <c r="K245" s="284"/>
      <c r="L245" s="284"/>
    </row>
    <row r="246" spans="3:12" x14ac:dyDescent="0.2">
      <c r="C246" s="284"/>
      <c r="D246" s="284"/>
      <c r="E246" s="284"/>
      <c r="F246" s="284"/>
      <c r="G246" s="284"/>
      <c r="H246" s="284"/>
      <c r="I246" s="284"/>
      <c r="J246" s="284"/>
      <c r="K246" s="284"/>
      <c r="L246" s="284"/>
    </row>
    <row r="247" spans="3:12" x14ac:dyDescent="0.2">
      <c r="C247" s="284"/>
      <c r="D247" s="284"/>
      <c r="E247" s="284"/>
      <c r="F247" s="284"/>
      <c r="G247" s="284"/>
      <c r="H247" s="284"/>
      <c r="I247" s="284"/>
      <c r="J247" s="284"/>
      <c r="K247" s="284"/>
      <c r="L247" s="284"/>
    </row>
    <row r="248" spans="3:12" x14ac:dyDescent="0.2">
      <c r="C248" s="284"/>
      <c r="D248" s="284"/>
      <c r="E248" s="284"/>
      <c r="F248" s="284"/>
      <c r="G248" s="284"/>
      <c r="H248" s="284"/>
      <c r="I248" s="284"/>
      <c r="J248" s="284"/>
      <c r="K248" s="284"/>
      <c r="L248" s="284"/>
    </row>
    <row r="249" spans="3:12" x14ac:dyDescent="0.2">
      <c r="C249" s="284"/>
      <c r="D249" s="284"/>
      <c r="E249" s="284"/>
      <c r="F249" s="284"/>
      <c r="G249" s="284"/>
      <c r="H249" s="284"/>
      <c r="I249" s="284"/>
      <c r="J249" s="284"/>
      <c r="K249" s="284"/>
      <c r="L249" s="284"/>
    </row>
    <row r="250" spans="3:12" x14ac:dyDescent="0.2">
      <c r="C250" s="284"/>
      <c r="D250" s="284"/>
      <c r="E250" s="284"/>
      <c r="F250" s="284"/>
      <c r="G250" s="284"/>
      <c r="H250" s="284"/>
      <c r="I250" s="284"/>
      <c r="J250" s="284"/>
      <c r="K250" s="284"/>
      <c r="L250" s="284"/>
    </row>
    <row r="251" spans="3:12" x14ac:dyDescent="0.2">
      <c r="C251" s="284"/>
      <c r="D251" s="284"/>
      <c r="E251" s="284"/>
      <c r="F251" s="284"/>
      <c r="G251" s="284"/>
      <c r="H251" s="284"/>
      <c r="I251" s="284"/>
      <c r="J251" s="284"/>
      <c r="K251" s="284"/>
      <c r="L251" s="284"/>
    </row>
    <row r="252" spans="3:12" x14ac:dyDescent="0.2">
      <c r="C252" s="284"/>
      <c r="D252" s="284"/>
      <c r="E252" s="284"/>
      <c r="F252" s="284"/>
      <c r="G252" s="284"/>
      <c r="H252" s="284"/>
      <c r="I252" s="284"/>
      <c r="J252" s="284"/>
      <c r="K252" s="284"/>
      <c r="L252" s="284"/>
    </row>
    <row r="253" spans="3:12" x14ac:dyDescent="0.2">
      <c r="C253" s="284"/>
      <c r="D253" s="284"/>
      <c r="E253" s="284"/>
      <c r="F253" s="284"/>
      <c r="G253" s="284"/>
      <c r="H253" s="284"/>
      <c r="I253" s="284"/>
      <c r="J253" s="284"/>
      <c r="K253" s="284"/>
      <c r="L253" s="284"/>
    </row>
    <row r="254" spans="3:12" x14ac:dyDescent="0.2">
      <c r="C254" s="284"/>
      <c r="D254" s="284"/>
      <c r="E254" s="284"/>
      <c r="F254" s="284"/>
      <c r="G254" s="284"/>
      <c r="H254" s="284"/>
      <c r="I254" s="284"/>
      <c r="J254" s="284"/>
      <c r="K254" s="284"/>
      <c r="L254" s="284"/>
    </row>
    <row r="255" spans="3:12" x14ac:dyDescent="0.2">
      <c r="C255" s="284"/>
      <c r="D255" s="284"/>
      <c r="E255" s="284"/>
      <c r="F255" s="284"/>
      <c r="G255" s="284"/>
      <c r="H255" s="284"/>
      <c r="I255" s="284"/>
      <c r="J255" s="284"/>
      <c r="K255" s="284"/>
      <c r="L255" s="284"/>
    </row>
    <row r="256" spans="3:12" x14ac:dyDescent="0.2">
      <c r="C256" s="284"/>
      <c r="D256" s="284"/>
      <c r="E256" s="284"/>
      <c r="F256" s="284"/>
      <c r="G256" s="284"/>
      <c r="H256" s="284"/>
      <c r="I256" s="284"/>
      <c r="J256" s="284"/>
      <c r="K256" s="284"/>
      <c r="L256" s="284"/>
    </row>
    <row r="257" spans="3:12" x14ac:dyDescent="0.2">
      <c r="C257" s="284"/>
      <c r="D257" s="284"/>
      <c r="E257" s="284"/>
      <c r="F257" s="284"/>
      <c r="G257" s="284"/>
      <c r="H257" s="284"/>
      <c r="I257" s="284"/>
      <c r="J257" s="284"/>
      <c r="K257" s="284"/>
      <c r="L257" s="284"/>
    </row>
    <row r="258" spans="3:12" x14ac:dyDescent="0.2">
      <c r="C258" s="284"/>
      <c r="D258" s="284"/>
      <c r="E258" s="284"/>
      <c r="F258" s="284"/>
      <c r="G258" s="284"/>
      <c r="H258" s="284"/>
      <c r="I258" s="284"/>
      <c r="J258" s="284"/>
      <c r="K258" s="284"/>
      <c r="L258" s="284"/>
    </row>
    <row r="259" spans="3:12" x14ac:dyDescent="0.2">
      <c r="C259" s="284"/>
      <c r="D259" s="284"/>
      <c r="E259" s="284"/>
      <c r="F259" s="284"/>
      <c r="G259" s="284"/>
      <c r="H259" s="284"/>
      <c r="I259" s="284"/>
      <c r="J259" s="284"/>
      <c r="K259" s="284"/>
      <c r="L259" s="284"/>
    </row>
    <row r="260" spans="3:12" x14ac:dyDescent="0.2">
      <c r="C260" s="284"/>
      <c r="D260" s="284"/>
      <c r="E260" s="284"/>
      <c r="F260" s="284"/>
      <c r="G260" s="284"/>
      <c r="H260" s="284"/>
      <c r="I260" s="284"/>
      <c r="J260" s="284"/>
      <c r="K260" s="284"/>
      <c r="L260" s="284"/>
    </row>
    <row r="261" spans="3:12" x14ac:dyDescent="0.2">
      <c r="C261" s="284"/>
      <c r="D261" s="284"/>
      <c r="E261" s="284"/>
      <c r="F261" s="284"/>
      <c r="G261" s="284"/>
      <c r="H261" s="284"/>
      <c r="I261" s="284"/>
      <c r="J261" s="284"/>
      <c r="K261" s="284"/>
      <c r="L261" s="284"/>
    </row>
    <row r="262" spans="3:12" x14ac:dyDescent="0.2">
      <c r="C262" s="284"/>
      <c r="D262" s="284"/>
      <c r="E262" s="284"/>
      <c r="F262" s="284"/>
      <c r="G262" s="284"/>
      <c r="H262" s="284"/>
      <c r="I262" s="284"/>
      <c r="J262" s="284"/>
      <c r="K262" s="284"/>
      <c r="L262" s="284"/>
    </row>
    <row r="263" spans="3:12" x14ac:dyDescent="0.2">
      <c r="C263" s="284"/>
      <c r="D263" s="284"/>
      <c r="E263" s="284"/>
      <c r="F263" s="284"/>
      <c r="G263" s="284"/>
      <c r="H263" s="284"/>
      <c r="I263" s="284"/>
      <c r="J263" s="284"/>
      <c r="K263" s="284"/>
      <c r="L263" s="284"/>
    </row>
    <row r="264" spans="3:12" x14ac:dyDescent="0.2">
      <c r="C264" s="284"/>
      <c r="D264" s="284"/>
      <c r="E264" s="284"/>
      <c r="F264" s="284"/>
      <c r="G264" s="284"/>
      <c r="H264" s="284"/>
      <c r="I264" s="284"/>
      <c r="J264" s="284"/>
      <c r="K264" s="284"/>
      <c r="L264" s="284"/>
    </row>
    <row r="265" spans="3:12" x14ac:dyDescent="0.2">
      <c r="C265" s="284"/>
      <c r="D265" s="284"/>
      <c r="E265" s="284"/>
      <c r="F265" s="284"/>
      <c r="G265" s="284"/>
      <c r="H265" s="284"/>
      <c r="I265" s="284"/>
      <c r="J265" s="284"/>
      <c r="K265" s="284"/>
      <c r="L265" s="284"/>
    </row>
    <row r="266" spans="3:12" x14ac:dyDescent="0.2">
      <c r="C266" s="284"/>
      <c r="D266" s="284"/>
      <c r="E266" s="284"/>
      <c r="F266" s="284"/>
      <c r="G266" s="284"/>
      <c r="H266" s="284"/>
      <c r="I266" s="284"/>
      <c r="J266" s="284"/>
      <c r="K266" s="284"/>
      <c r="L266" s="284"/>
    </row>
    <row r="267" spans="3:12" x14ac:dyDescent="0.2">
      <c r="C267" s="284"/>
      <c r="D267" s="284"/>
      <c r="E267" s="284"/>
      <c r="F267" s="284"/>
      <c r="G267" s="284"/>
      <c r="H267" s="284"/>
      <c r="I267" s="284"/>
      <c r="J267" s="284"/>
      <c r="K267" s="284"/>
      <c r="L267" s="284"/>
    </row>
    <row r="268" spans="3:12" x14ac:dyDescent="0.2">
      <c r="C268" s="284"/>
      <c r="D268" s="284"/>
      <c r="E268" s="284"/>
      <c r="F268" s="284"/>
      <c r="G268" s="284"/>
      <c r="H268" s="284"/>
      <c r="I268" s="284"/>
      <c r="J268" s="284"/>
      <c r="K268" s="284"/>
      <c r="L268" s="284"/>
    </row>
    <row r="269" spans="3:12" x14ac:dyDescent="0.2">
      <c r="C269" s="284"/>
      <c r="D269" s="284"/>
      <c r="E269" s="284"/>
      <c r="F269" s="284"/>
      <c r="G269" s="284"/>
      <c r="H269" s="284"/>
      <c r="I269" s="284"/>
      <c r="J269" s="284"/>
      <c r="K269" s="284"/>
      <c r="L269" s="284"/>
    </row>
    <row r="270" spans="3:12" x14ac:dyDescent="0.2">
      <c r="C270" s="284"/>
      <c r="D270" s="284"/>
      <c r="E270" s="284"/>
      <c r="F270" s="284"/>
      <c r="G270" s="284"/>
      <c r="H270" s="284"/>
      <c r="I270" s="284"/>
      <c r="J270" s="284"/>
      <c r="K270" s="284"/>
      <c r="L270" s="284"/>
    </row>
    <row r="271" spans="3:12" x14ac:dyDescent="0.2">
      <c r="C271" s="284"/>
      <c r="D271" s="284"/>
      <c r="E271" s="284"/>
      <c r="F271" s="284"/>
      <c r="G271" s="284"/>
      <c r="H271" s="284"/>
      <c r="I271" s="284"/>
      <c r="J271" s="284"/>
      <c r="K271" s="284"/>
      <c r="L271" s="284"/>
    </row>
    <row r="272" spans="3:12" x14ac:dyDescent="0.2">
      <c r="C272" s="284"/>
      <c r="D272" s="284"/>
      <c r="E272" s="284"/>
      <c r="F272" s="284"/>
      <c r="G272" s="284"/>
      <c r="H272" s="284"/>
      <c r="I272" s="284"/>
      <c r="J272" s="284"/>
      <c r="K272" s="284"/>
      <c r="L272" s="284"/>
    </row>
    <row r="273" spans="3:12" x14ac:dyDescent="0.2">
      <c r="C273" s="284"/>
      <c r="D273" s="284"/>
      <c r="E273" s="284"/>
      <c r="F273" s="284"/>
      <c r="G273" s="284"/>
      <c r="H273" s="284"/>
      <c r="I273" s="284"/>
      <c r="J273" s="284"/>
      <c r="K273" s="284"/>
      <c r="L273" s="284"/>
    </row>
    <row r="274" spans="3:12" x14ac:dyDescent="0.2">
      <c r="C274" s="284"/>
      <c r="D274" s="284"/>
      <c r="E274" s="284"/>
      <c r="F274" s="284"/>
      <c r="G274" s="284"/>
      <c r="H274" s="284"/>
      <c r="I274" s="284"/>
      <c r="J274" s="284"/>
      <c r="K274" s="284"/>
      <c r="L274" s="284"/>
    </row>
    <row r="275" spans="3:12" x14ac:dyDescent="0.2">
      <c r="C275" s="284"/>
      <c r="D275" s="284"/>
      <c r="E275" s="284"/>
      <c r="F275" s="284"/>
      <c r="G275" s="284"/>
      <c r="H275" s="284"/>
      <c r="I275" s="284"/>
      <c r="J275" s="284"/>
      <c r="K275" s="284"/>
      <c r="L275" s="284"/>
    </row>
    <row r="276" spans="3:12" x14ac:dyDescent="0.2">
      <c r="C276" s="284"/>
      <c r="D276" s="284"/>
      <c r="E276" s="284"/>
      <c r="F276" s="284"/>
      <c r="G276" s="284"/>
      <c r="H276" s="284"/>
      <c r="I276" s="284"/>
      <c r="J276" s="284"/>
      <c r="K276" s="284"/>
      <c r="L276" s="284"/>
    </row>
    <row r="277" spans="3:12" x14ac:dyDescent="0.2">
      <c r="C277" s="284"/>
      <c r="D277" s="284"/>
      <c r="E277" s="284"/>
      <c r="F277" s="284"/>
      <c r="G277" s="284"/>
      <c r="H277" s="284"/>
      <c r="I277" s="284"/>
      <c r="J277" s="284"/>
      <c r="K277" s="284"/>
      <c r="L277" s="284"/>
    </row>
    <row r="278" spans="3:12" x14ac:dyDescent="0.2">
      <c r="C278" s="284"/>
      <c r="D278" s="284"/>
      <c r="E278" s="284"/>
      <c r="F278" s="284"/>
      <c r="G278" s="284"/>
      <c r="H278" s="284"/>
      <c r="I278" s="284"/>
      <c r="J278" s="284"/>
      <c r="K278" s="284"/>
      <c r="L278" s="284"/>
    </row>
    <row r="279" spans="3:12" x14ac:dyDescent="0.2">
      <c r="C279" s="284"/>
      <c r="D279" s="284"/>
      <c r="E279" s="284"/>
      <c r="F279" s="284"/>
      <c r="G279" s="284"/>
      <c r="H279" s="284"/>
      <c r="I279" s="284"/>
      <c r="J279" s="284"/>
      <c r="K279" s="284"/>
      <c r="L279" s="284"/>
    </row>
    <row r="280" spans="3:12" x14ac:dyDescent="0.2">
      <c r="C280" s="284"/>
      <c r="D280" s="284"/>
      <c r="E280" s="284"/>
      <c r="F280" s="284"/>
      <c r="G280" s="284"/>
      <c r="H280" s="284"/>
      <c r="I280" s="284"/>
      <c r="J280" s="284"/>
      <c r="K280" s="284"/>
      <c r="L280" s="284"/>
    </row>
    <row r="281" spans="3:12" x14ac:dyDescent="0.2">
      <c r="C281" s="284"/>
      <c r="D281" s="284"/>
      <c r="E281" s="284"/>
      <c r="F281" s="284"/>
      <c r="G281" s="284"/>
      <c r="H281" s="284"/>
      <c r="I281" s="284"/>
      <c r="J281" s="284"/>
      <c r="K281" s="284"/>
      <c r="L281" s="284"/>
    </row>
    <row r="282" spans="3:12" x14ac:dyDescent="0.2">
      <c r="C282" s="284"/>
      <c r="D282" s="284"/>
      <c r="E282" s="284"/>
      <c r="F282" s="284"/>
      <c r="G282" s="284"/>
      <c r="H282" s="284"/>
      <c r="I282" s="284"/>
      <c r="J282" s="284"/>
      <c r="K282" s="284"/>
      <c r="L282" s="284"/>
    </row>
    <row r="283" spans="3:12" x14ac:dyDescent="0.2">
      <c r="C283" s="284"/>
      <c r="D283" s="284"/>
      <c r="E283" s="284"/>
      <c r="F283" s="284"/>
      <c r="G283" s="284"/>
      <c r="H283" s="284"/>
      <c r="I283" s="284"/>
      <c r="J283" s="284"/>
      <c r="K283" s="284"/>
      <c r="L283" s="284"/>
    </row>
    <row r="284" spans="3:12" x14ac:dyDescent="0.2">
      <c r="C284" s="284"/>
      <c r="D284" s="284"/>
      <c r="E284" s="284"/>
      <c r="F284" s="284"/>
      <c r="G284" s="284"/>
      <c r="H284" s="284"/>
      <c r="I284" s="284"/>
      <c r="J284" s="284"/>
      <c r="K284" s="284"/>
      <c r="L284" s="284"/>
    </row>
    <row r="285" spans="3:12" x14ac:dyDescent="0.2">
      <c r="C285" s="284"/>
      <c r="D285" s="284"/>
      <c r="E285" s="284"/>
      <c r="F285" s="284"/>
      <c r="G285" s="284"/>
      <c r="H285" s="284"/>
      <c r="I285" s="284"/>
      <c r="J285" s="284"/>
      <c r="K285" s="284"/>
      <c r="L285" s="284"/>
    </row>
    <row r="286" spans="3:12" x14ac:dyDescent="0.2">
      <c r="C286" s="284"/>
      <c r="D286" s="284"/>
      <c r="E286" s="284"/>
      <c r="F286" s="284"/>
      <c r="G286" s="284"/>
      <c r="H286" s="284"/>
      <c r="I286" s="284"/>
      <c r="J286" s="284"/>
      <c r="K286" s="284"/>
      <c r="L286" s="284"/>
    </row>
    <row r="287" spans="3:12" x14ac:dyDescent="0.2">
      <c r="C287" s="284"/>
      <c r="D287" s="284"/>
      <c r="E287" s="284"/>
      <c r="F287" s="284"/>
      <c r="G287" s="284"/>
      <c r="H287" s="284"/>
      <c r="I287" s="284"/>
      <c r="J287" s="284"/>
      <c r="K287" s="284"/>
      <c r="L287" s="284"/>
    </row>
    <row r="288" spans="3:12" x14ac:dyDescent="0.2">
      <c r="C288" s="284"/>
      <c r="D288" s="284"/>
      <c r="E288" s="284"/>
      <c r="F288" s="284"/>
      <c r="G288" s="284"/>
      <c r="H288" s="284"/>
      <c r="I288" s="284"/>
      <c r="J288" s="284"/>
      <c r="K288" s="284"/>
      <c r="L288" s="284"/>
    </row>
    <row r="289" spans="3:12" x14ac:dyDescent="0.2">
      <c r="C289" s="284"/>
      <c r="D289" s="284"/>
      <c r="E289" s="284"/>
      <c r="F289" s="284"/>
      <c r="G289" s="284"/>
      <c r="H289" s="284"/>
      <c r="I289" s="284"/>
      <c r="J289" s="284"/>
      <c r="K289" s="284"/>
      <c r="L289" s="284"/>
    </row>
    <row r="290" spans="3:12" x14ac:dyDescent="0.2">
      <c r="C290" s="284"/>
      <c r="D290" s="284"/>
      <c r="E290" s="284"/>
      <c r="F290" s="284"/>
      <c r="G290" s="284"/>
      <c r="H290" s="284"/>
      <c r="I290" s="284"/>
      <c r="J290" s="284"/>
      <c r="K290" s="284"/>
      <c r="L290" s="284"/>
    </row>
    <row r="291" spans="3:12" x14ac:dyDescent="0.2">
      <c r="C291" s="284"/>
      <c r="D291" s="284"/>
      <c r="E291" s="284"/>
      <c r="F291" s="284"/>
      <c r="G291" s="284"/>
      <c r="H291" s="284"/>
      <c r="I291" s="284"/>
      <c r="J291" s="284"/>
      <c r="K291" s="284"/>
      <c r="L291" s="284"/>
    </row>
    <row r="292" spans="3:12" x14ac:dyDescent="0.2">
      <c r="C292" s="284"/>
      <c r="D292" s="284"/>
      <c r="E292" s="284"/>
      <c r="F292" s="284"/>
      <c r="G292" s="284"/>
      <c r="H292" s="284"/>
      <c r="I292" s="284"/>
      <c r="J292" s="284"/>
      <c r="K292" s="284"/>
      <c r="L292" s="284"/>
    </row>
    <row r="293" spans="3:12" x14ac:dyDescent="0.2">
      <c r="C293" s="284"/>
      <c r="D293" s="284"/>
      <c r="E293" s="284"/>
      <c r="F293" s="284"/>
      <c r="G293" s="284"/>
      <c r="H293" s="284"/>
      <c r="I293" s="284"/>
      <c r="J293" s="284"/>
      <c r="K293" s="284"/>
      <c r="L293" s="284"/>
    </row>
    <row r="294" spans="3:12" x14ac:dyDescent="0.2">
      <c r="C294" s="284"/>
      <c r="D294" s="284"/>
      <c r="E294" s="284"/>
      <c r="F294" s="284"/>
      <c r="G294" s="284"/>
      <c r="H294" s="284"/>
      <c r="I294" s="284"/>
      <c r="J294" s="284"/>
      <c r="K294" s="284"/>
      <c r="L294" s="284"/>
    </row>
    <row r="295" spans="3:12" x14ac:dyDescent="0.2">
      <c r="C295" s="284"/>
      <c r="D295" s="284"/>
      <c r="E295" s="284"/>
      <c r="F295" s="284"/>
      <c r="G295" s="284"/>
      <c r="H295" s="284"/>
      <c r="I295" s="284"/>
      <c r="J295" s="284"/>
      <c r="K295" s="284"/>
      <c r="L295" s="284"/>
    </row>
    <row r="296" spans="3:12" x14ac:dyDescent="0.2">
      <c r="C296" s="284"/>
      <c r="D296" s="284"/>
      <c r="E296" s="284"/>
      <c r="F296" s="284"/>
      <c r="G296" s="284"/>
      <c r="H296" s="284"/>
      <c r="I296" s="284"/>
      <c r="J296" s="284"/>
      <c r="K296" s="284"/>
      <c r="L296" s="284"/>
    </row>
    <row r="297" spans="3:12" x14ac:dyDescent="0.2">
      <c r="C297" s="284"/>
      <c r="D297" s="284"/>
      <c r="E297" s="284"/>
      <c r="F297" s="284"/>
      <c r="G297" s="284"/>
      <c r="H297" s="284"/>
      <c r="I297" s="284"/>
      <c r="J297" s="284"/>
      <c r="K297" s="284"/>
      <c r="L297" s="284"/>
    </row>
    <row r="298" spans="3:12" x14ac:dyDescent="0.2">
      <c r="C298" s="284"/>
      <c r="D298" s="284"/>
      <c r="E298" s="284"/>
      <c r="F298" s="284"/>
      <c r="G298" s="284"/>
      <c r="H298" s="284"/>
      <c r="I298" s="284"/>
      <c r="J298" s="284"/>
      <c r="K298" s="284"/>
      <c r="L298" s="284"/>
    </row>
    <row r="299" spans="3:12" x14ac:dyDescent="0.2">
      <c r="C299" s="284"/>
      <c r="D299" s="284"/>
      <c r="E299" s="284"/>
      <c r="F299" s="284"/>
      <c r="G299" s="284"/>
      <c r="H299" s="284"/>
      <c r="I299" s="284"/>
      <c r="J299" s="284"/>
      <c r="K299" s="284"/>
      <c r="L299" s="284"/>
    </row>
    <row r="300" spans="3:12" x14ac:dyDescent="0.2">
      <c r="C300" s="284"/>
      <c r="D300" s="284"/>
      <c r="E300" s="284"/>
      <c r="F300" s="284"/>
      <c r="G300" s="284"/>
      <c r="H300" s="284"/>
      <c r="I300" s="284"/>
      <c r="J300" s="284"/>
      <c r="K300" s="284"/>
      <c r="L300" s="284"/>
    </row>
    <row r="301" spans="3:12" x14ac:dyDescent="0.2">
      <c r="C301" s="284"/>
      <c r="D301" s="284"/>
      <c r="E301" s="284"/>
      <c r="F301" s="284"/>
      <c r="G301" s="284"/>
      <c r="H301" s="284"/>
      <c r="I301" s="284"/>
      <c r="J301" s="284"/>
      <c r="K301" s="284"/>
      <c r="L301" s="284"/>
    </row>
    <row r="302" spans="3:12" x14ac:dyDescent="0.2">
      <c r="C302" s="284"/>
      <c r="D302" s="284"/>
      <c r="E302" s="284"/>
      <c r="F302" s="284"/>
      <c r="G302" s="284"/>
      <c r="H302" s="284"/>
      <c r="I302" s="284"/>
      <c r="J302" s="284"/>
      <c r="K302" s="284"/>
      <c r="L302" s="284"/>
    </row>
    <row r="303" spans="3:12" x14ac:dyDescent="0.2">
      <c r="C303" s="284"/>
      <c r="D303" s="284"/>
      <c r="E303" s="284"/>
      <c r="F303" s="284"/>
      <c r="G303" s="284"/>
      <c r="H303" s="284"/>
      <c r="I303" s="284"/>
      <c r="J303" s="284"/>
      <c r="K303" s="284"/>
      <c r="L303" s="284"/>
    </row>
    <row r="304" spans="3:12" x14ac:dyDescent="0.2">
      <c r="C304" s="284"/>
      <c r="D304" s="284"/>
      <c r="E304" s="284"/>
      <c r="F304" s="284"/>
      <c r="G304" s="284"/>
      <c r="H304" s="284"/>
      <c r="I304" s="284"/>
      <c r="J304" s="284"/>
      <c r="K304" s="284"/>
      <c r="L304" s="284"/>
    </row>
    <row r="305" spans="3:12" x14ac:dyDescent="0.2">
      <c r="C305" s="284"/>
      <c r="D305" s="284"/>
      <c r="E305" s="284"/>
      <c r="F305" s="284"/>
      <c r="G305" s="284"/>
      <c r="H305" s="284"/>
      <c r="I305" s="284"/>
      <c r="J305" s="284"/>
      <c r="K305" s="284"/>
      <c r="L305" s="284"/>
    </row>
    <row r="306" spans="3:12" x14ac:dyDescent="0.2">
      <c r="C306" s="284"/>
      <c r="D306" s="284"/>
      <c r="E306" s="284"/>
      <c r="F306" s="284"/>
      <c r="G306" s="284"/>
      <c r="H306" s="284"/>
      <c r="I306" s="284"/>
      <c r="J306" s="284"/>
      <c r="K306" s="284"/>
      <c r="L306" s="284"/>
    </row>
    <row r="307" spans="3:12" x14ac:dyDescent="0.2">
      <c r="C307" s="284"/>
      <c r="D307" s="284"/>
      <c r="E307" s="284"/>
      <c r="F307" s="284"/>
      <c r="G307" s="284"/>
      <c r="H307" s="284"/>
      <c r="I307" s="284"/>
      <c r="J307" s="284"/>
      <c r="K307" s="284"/>
      <c r="L307" s="284"/>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3:K118" name="Rango10"/>
    <protectedRange sqref="J8:K10" name="Rango5"/>
    <protectedRange sqref="F8:F9" name="Rango3"/>
    <protectedRange sqref="B14:K47" name="Rango1"/>
    <protectedRange sqref="D8:D10" name="Rango2"/>
    <protectedRange sqref="H8:H10" name="Rango4"/>
    <protectedRange sqref="B49:K49" name="Rango6"/>
    <protectedRange algorithmName="SHA-512" hashValue="xzoSuMvq05bsD4xJtCqJhl0rJGD9feeoSOFG2wcAoyugEqo8b+/1Xcqlha/9dYjJFVjx1bSPKBbya8E4gf0iIA==" saltValue="1PYppfP8LSEktqa1JsS4xg==" spinCount="100000" sqref="A52:L57" name="Rango8"/>
  </protectedRanges>
  <dataConsolidate/>
  <mergeCells count="16">
    <mergeCell ref="B12:K12"/>
    <mergeCell ref="M16:M23"/>
    <mergeCell ref="B49:K49"/>
    <mergeCell ref="B50:K51"/>
    <mergeCell ref="B8:C8"/>
    <mergeCell ref="J8:K8"/>
    <mergeCell ref="B9:C9"/>
    <mergeCell ref="J9:K9"/>
    <mergeCell ref="B10:C10"/>
    <mergeCell ref="J10:K10"/>
    <mergeCell ref="B2:K3"/>
    <mergeCell ref="I5:K5"/>
    <mergeCell ref="B7:D7"/>
    <mergeCell ref="E7:F7"/>
    <mergeCell ref="G7:H7"/>
    <mergeCell ref="I7:K7"/>
  </mergeCells>
  <hyperlinks>
    <hyperlink ref="J9" r:id="rId1"/>
  </hyperlinks>
  <printOptions horizontalCentered="1"/>
  <pageMargins left="0.19685039370078741" right="0.19685039370078741" top="0.19685039370078741" bottom="0" header="0" footer="0"/>
  <pageSetup scale="42"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rowBreaks count="1" manualBreakCount="1">
    <brk id="44" max="11"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'C:\CONTABILIDAD\2022\ART 36\SEGUNDO TRIMESTRE\EJER Y DES GASTO\[1. Anexo B. Ejercicio del Gasto (SRFT) 2T 2022 DIOXIDO.xlsx]Hoja1'!#REF!</xm:f>
          </x14:formula1>
          <xm:sqref>D8</xm:sqref>
        </x14:dataValidation>
        <x14:dataValidation type="list" allowBlank="1" showInputMessage="1" showErrorMessage="1">
          <x14:formula1>
            <xm:f>'C:\CONTABILIDAD\2022\ART 36\SEGUNDO TRIMESTRE\EJER Y DES GASTO\[1. Anexo B. Ejercicio del Gasto (SRFT) 2T 2022 DIOXIDO.xlsx]Hoja1'!#REF!</xm:f>
          </x14:formula1>
          <xm:sqref>H8</xm:sqref>
        </x14:dataValidation>
        <x14:dataValidation type="list" allowBlank="1" showInputMessage="1" showErrorMessage="1">
          <x14:formula1>
            <xm:f>'C:\CONTABILIDAD\2022\ART 36\SEGUNDO TRIMESTRE\EJER Y DES GASTO\[1. Anexo B. Ejercicio del Gasto (SRFT) 2T 2022 DIOXIDO.xlsx]Hoja1'!#REF!</xm:f>
          </x14:formula1>
          <xm:sqref>F8</xm:sqref>
        </x14:dataValidation>
        <x14:dataValidation type="list" allowBlank="1" showInputMessage="1" showErrorMessage="1">
          <x14:formula1>
            <xm:f>'C:\CONTABILIDAD\2022\ART 36\SEGUNDO TRIMESTRE\EJER Y DES GASTO\[1. Anexo B. Ejercicio del Gasto (SRFT) 2T 2022 DIOXIDO.xlsx]Hoja1'!#REF!</xm:f>
          </x14:formula1>
          <xm:sqref>F9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06"/>
  <sheetViews>
    <sheetView showGridLines="0" zoomScale="60" zoomScaleNormal="60" zoomScaleSheetLayoutView="120" zoomScalePageLayoutView="50" workbookViewId="0">
      <selection activeCell="E13" sqref="E13"/>
    </sheetView>
  </sheetViews>
  <sheetFormatPr baseColWidth="10" defaultRowHeight="12.75" x14ac:dyDescent="0.2"/>
  <cols>
    <col min="1" max="1" width="2.7109375" style="277" customWidth="1"/>
    <col min="2" max="2" width="8.28515625" style="277" customWidth="1"/>
    <col min="3" max="3" width="30.7109375" style="277" customWidth="1"/>
    <col min="4" max="4" width="43.7109375" style="277" customWidth="1"/>
    <col min="5" max="5" width="33" style="277" customWidth="1"/>
    <col min="6" max="6" width="36.140625" style="277" customWidth="1"/>
    <col min="7" max="11" width="33" style="277" customWidth="1"/>
    <col min="12" max="12" width="2.7109375" style="277" customWidth="1"/>
    <col min="13" max="13" width="14.140625" style="277" customWidth="1"/>
    <col min="14" max="16384" width="11.42578125" style="277"/>
  </cols>
  <sheetData>
    <row r="2" spans="2:13" ht="80.25" customHeight="1" x14ac:dyDescent="0.2">
      <c r="B2" s="276" t="s">
        <v>172</v>
      </c>
      <c r="C2" s="276"/>
      <c r="D2" s="276"/>
      <c r="E2" s="276"/>
      <c r="F2" s="276"/>
      <c r="G2" s="276"/>
      <c r="H2" s="276"/>
      <c r="I2" s="276"/>
      <c r="J2" s="276"/>
      <c r="K2" s="276"/>
    </row>
    <row r="3" spans="2:13" ht="68.25" customHeight="1" x14ac:dyDescent="0.2">
      <c r="B3" s="276"/>
      <c r="C3" s="276"/>
      <c r="D3" s="276"/>
      <c r="E3" s="276"/>
      <c r="F3" s="276"/>
      <c r="G3" s="276"/>
      <c r="H3" s="276"/>
      <c r="I3" s="276"/>
      <c r="J3" s="276"/>
      <c r="K3" s="276"/>
    </row>
    <row r="4" spans="2:13" ht="5.25" customHeight="1" x14ac:dyDescent="0.4">
      <c r="B4" s="278"/>
      <c r="C4" s="278"/>
      <c r="D4" s="278"/>
      <c r="E4" s="278"/>
      <c r="F4" s="278"/>
      <c r="G4" s="278"/>
      <c r="H4" s="278"/>
      <c r="I4" s="278"/>
      <c r="J4" s="278"/>
      <c r="K4" s="278"/>
    </row>
    <row r="5" spans="2:13" ht="16.5" customHeight="1" x14ac:dyDescent="0.25">
      <c r="I5" s="378" t="s">
        <v>173</v>
      </c>
      <c r="J5" s="378"/>
      <c r="K5" s="378"/>
    </row>
    <row r="6" spans="2:13" ht="7.5" customHeight="1" x14ac:dyDescent="0.25">
      <c r="B6" s="280"/>
      <c r="C6" s="280"/>
      <c r="D6" s="280"/>
      <c r="E6" s="280"/>
      <c r="F6" s="280"/>
      <c r="G6" s="280"/>
      <c r="H6" s="280"/>
    </row>
    <row r="7" spans="2:13" s="284" customFormat="1" ht="27.75" customHeight="1" x14ac:dyDescent="0.2">
      <c r="B7" s="281" t="s">
        <v>174</v>
      </c>
      <c r="C7" s="282"/>
      <c r="D7" s="282"/>
      <c r="E7" s="281" t="s">
        <v>175</v>
      </c>
      <c r="F7" s="283"/>
      <c r="G7" s="281" t="s">
        <v>176</v>
      </c>
      <c r="H7" s="283"/>
      <c r="I7" s="281" t="s">
        <v>177</v>
      </c>
      <c r="J7" s="282"/>
      <c r="K7" s="283"/>
    </row>
    <row r="8" spans="2:13" s="284" customFormat="1" ht="30.75" customHeight="1" x14ac:dyDescent="0.2">
      <c r="B8" s="285" t="s">
        <v>178</v>
      </c>
      <c r="C8" s="286"/>
      <c r="D8" s="287" t="s">
        <v>179</v>
      </c>
      <c r="E8" s="288" t="s">
        <v>180</v>
      </c>
      <c r="F8" s="287">
        <v>2019</v>
      </c>
      <c r="G8" s="288" t="s">
        <v>181</v>
      </c>
      <c r="H8" s="289">
        <v>38</v>
      </c>
      <c r="I8" s="288" t="s">
        <v>182</v>
      </c>
      <c r="J8" s="298" t="s">
        <v>183</v>
      </c>
      <c r="K8" s="299"/>
    </row>
    <row r="9" spans="2:13" ht="50.25" customHeight="1" x14ac:dyDescent="0.2">
      <c r="B9" s="285" t="s">
        <v>184</v>
      </c>
      <c r="C9" s="286"/>
      <c r="D9" s="287" t="s">
        <v>185</v>
      </c>
      <c r="E9" s="288" t="s">
        <v>186</v>
      </c>
      <c r="F9" s="287" t="s">
        <v>187</v>
      </c>
      <c r="G9" s="288" t="s">
        <v>188</v>
      </c>
      <c r="H9" s="289" t="s">
        <v>220</v>
      </c>
      <c r="I9" s="288" t="s">
        <v>190</v>
      </c>
      <c r="J9" s="292" t="s">
        <v>191</v>
      </c>
      <c r="K9" s="291"/>
    </row>
    <row r="10" spans="2:13" ht="30.75" customHeight="1" x14ac:dyDescent="0.2">
      <c r="B10" s="285" t="s">
        <v>192</v>
      </c>
      <c r="C10" s="286"/>
      <c r="D10" s="379">
        <v>44749</v>
      </c>
      <c r="E10" s="294"/>
      <c r="F10" s="295"/>
      <c r="G10" s="288" t="s">
        <v>193</v>
      </c>
      <c r="H10" s="296" t="s">
        <v>221</v>
      </c>
      <c r="I10" s="297" t="s">
        <v>195</v>
      </c>
      <c r="J10" s="298" t="s">
        <v>196</v>
      </c>
      <c r="K10" s="299"/>
    </row>
    <row r="12" spans="2:13" ht="24.75" customHeight="1" x14ac:dyDescent="0.3">
      <c r="B12" s="300" t="s">
        <v>197</v>
      </c>
      <c r="C12" s="301"/>
      <c r="D12" s="301"/>
      <c r="E12" s="301"/>
      <c r="F12" s="301"/>
      <c r="G12" s="301"/>
      <c r="H12" s="301"/>
      <c r="I12" s="301"/>
      <c r="J12" s="301"/>
      <c r="K12" s="302"/>
    </row>
    <row r="13" spans="2:13" s="304" customFormat="1" ht="40.5" customHeight="1" x14ac:dyDescent="0.2">
      <c r="B13" s="303" t="s">
        <v>198</v>
      </c>
      <c r="C13" s="303" t="s">
        <v>199</v>
      </c>
      <c r="D13" s="303" t="s">
        <v>200</v>
      </c>
      <c r="E13" s="303" t="s">
        <v>201</v>
      </c>
      <c r="F13" s="303" t="s">
        <v>202</v>
      </c>
      <c r="G13" s="303" t="s">
        <v>203</v>
      </c>
      <c r="H13" s="303" t="s">
        <v>204</v>
      </c>
      <c r="I13" s="303" t="s">
        <v>205</v>
      </c>
      <c r="J13" s="303" t="s">
        <v>206</v>
      </c>
      <c r="K13" s="303" t="s">
        <v>207</v>
      </c>
    </row>
    <row r="14" spans="2:13" ht="38.25" customHeight="1" x14ac:dyDescent="0.2">
      <c r="B14" s="305">
        <v>1</v>
      </c>
      <c r="C14" s="380" t="s">
        <v>208</v>
      </c>
      <c r="D14" s="315">
        <v>251</v>
      </c>
      <c r="E14" s="307">
        <v>0</v>
      </c>
      <c r="F14" s="309">
        <v>196851.63</v>
      </c>
      <c r="G14" s="309">
        <v>196851.63</v>
      </c>
      <c r="H14" s="309">
        <f t="shared" ref="H14:J14" si="0">85889.33+27855.33</f>
        <v>113744.66</v>
      </c>
      <c r="I14" s="309">
        <f t="shared" si="0"/>
        <v>113744.66</v>
      </c>
      <c r="J14" s="309">
        <f t="shared" si="0"/>
        <v>113744.66</v>
      </c>
      <c r="K14" s="307">
        <f>85889.33+27855.33</f>
        <v>113744.66</v>
      </c>
    </row>
    <row r="15" spans="2:13" ht="38.25" customHeight="1" x14ac:dyDescent="0.2">
      <c r="B15" s="305">
        <v>2</v>
      </c>
      <c r="C15" s="380" t="s">
        <v>208</v>
      </c>
      <c r="D15" s="315">
        <v>255</v>
      </c>
      <c r="E15" s="307">
        <v>330000</v>
      </c>
      <c r="F15" s="309">
        <v>160000</v>
      </c>
      <c r="G15" s="309">
        <v>160000</v>
      </c>
      <c r="H15" s="309">
        <f t="shared" ref="H15:J15" si="1">101678.9+2427.88+16323.29+31455.12</f>
        <v>151885.19</v>
      </c>
      <c r="I15" s="309">
        <f t="shared" si="1"/>
        <v>151885.19</v>
      </c>
      <c r="J15" s="309">
        <f t="shared" si="1"/>
        <v>151885.19</v>
      </c>
      <c r="K15" s="309">
        <f>101678.9+2427.88+16323.29+31455.12</f>
        <v>151885.19</v>
      </c>
    </row>
    <row r="16" spans="2:13" ht="38.25" customHeight="1" x14ac:dyDescent="0.2">
      <c r="B16" s="305">
        <v>3</v>
      </c>
      <c r="C16" s="380" t="s">
        <v>208</v>
      </c>
      <c r="D16" s="315">
        <v>295</v>
      </c>
      <c r="E16" s="307">
        <v>0</v>
      </c>
      <c r="F16" s="309">
        <v>12233.66</v>
      </c>
      <c r="G16" s="309">
        <v>12233.66</v>
      </c>
      <c r="H16" s="307">
        <v>12233.66</v>
      </c>
      <c r="I16" s="307">
        <v>12233.66</v>
      </c>
      <c r="J16" s="307">
        <v>12233.66</v>
      </c>
      <c r="K16" s="307">
        <v>12233.66</v>
      </c>
      <c r="M16" s="308"/>
    </row>
    <row r="17" spans="2:13" ht="38.25" customHeight="1" x14ac:dyDescent="0.2">
      <c r="B17" s="305">
        <v>4</v>
      </c>
      <c r="C17" s="380" t="s">
        <v>208</v>
      </c>
      <c r="D17" s="315">
        <v>333</v>
      </c>
      <c r="E17" s="307">
        <v>20000</v>
      </c>
      <c r="F17" s="309">
        <v>0</v>
      </c>
      <c r="G17" s="309">
        <v>0</v>
      </c>
      <c r="H17" s="307">
        <v>0</v>
      </c>
      <c r="I17" s="307">
        <v>0</v>
      </c>
      <c r="J17" s="307">
        <v>0</v>
      </c>
      <c r="K17" s="307">
        <v>0</v>
      </c>
      <c r="M17" s="308"/>
    </row>
    <row r="18" spans="2:13" ht="38.25" customHeight="1" x14ac:dyDescent="0.2">
      <c r="B18" s="305">
        <v>5</v>
      </c>
      <c r="C18" s="380" t="s">
        <v>208</v>
      </c>
      <c r="D18" s="315">
        <v>335</v>
      </c>
      <c r="E18" s="307">
        <v>50000</v>
      </c>
      <c r="F18" s="309">
        <f>10000+10000+24055.3</f>
        <v>44055.3</v>
      </c>
      <c r="G18" s="307">
        <f>10000+10000+24055.3</f>
        <v>44055.3</v>
      </c>
      <c r="H18" s="307">
        <v>5944.7</v>
      </c>
      <c r="I18" s="307">
        <v>5944.7</v>
      </c>
      <c r="J18" s="307">
        <v>5944.7</v>
      </c>
      <c r="K18" s="307">
        <v>5944.7</v>
      </c>
      <c r="M18" s="308"/>
    </row>
    <row r="19" spans="2:13" ht="38.25" customHeight="1" x14ac:dyDescent="0.2">
      <c r="B19" s="305">
        <v>6</v>
      </c>
      <c r="C19" s="380" t="s">
        <v>208</v>
      </c>
      <c r="D19" s="315">
        <v>336</v>
      </c>
      <c r="E19" s="307">
        <v>10000</v>
      </c>
      <c r="F19" s="309">
        <v>0</v>
      </c>
      <c r="G19" s="307">
        <v>0</v>
      </c>
      <c r="H19" s="307">
        <v>0</v>
      </c>
      <c r="I19" s="307">
        <v>0</v>
      </c>
      <c r="J19" s="307">
        <v>0</v>
      </c>
      <c r="K19" s="307">
        <v>0</v>
      </c>
      <c r="M19" s="308"/>
    </row>
    <row r="20" spans="2:13" ht="38.25" hidden="1" customHeight="1" x14ac:dyDescent="0.2">
      <c r="B20" s="305">
        <v>7</v>
      </c>
      <c r="C20" s="380" t="s">
        <v>208</v>
      </c>
      <c r="D20" s="315">
        <v>371</v>
      </c>
      <c r="E20" s="307">
        <v>0</v>
      </c>
      <c r="F20" s="309">
        <v>0</v>
      </c>
      <c r="G20" s="307">
        <v>0</v>
      </c>
      <c r="H20" s="307">
        <v>0</v>
      </c>
      <c r="I20" s="307">
        <v>0</v>
      </c>
      <c r="J20" s="307">
        <v>0</v>
      </c>
      <c r="K20" s="307">
        <v>0</v>
      </c>
      <c r="M20" s="308"/>
    </row>
    <row r="21" spans="2:13" ht="38.25" hidden="1" customHeight="1" x14ac:dyDescent="0.2">
      <c r="B21" s="305">
        <v>8</v>
      </c>
      <c r="C21" s="380" t="s">
        <v>208</v>
      </c>
      <c r="D21" s="315">
        <v>372</v>
      </c>
      <c r="E21" s="307">
        <v>0</v>
      </c>
      <c r="F21" s="309">
        <v>0</v>
      </c>
      <c r="G21" s="307">
        <v>0</v>
      </c>
      <c r="H21" s="307">
        <v>0</v>
      </c>
      <c r="I21" s="307">
        <v>0</v>
      </c>
      <c r="J21" s="307">
        <v>0</v>
      </c>
      <c r="K21" s="307">
        <v>0</v>
      </c>
      <c r="M21" s="308"/>
    </row>
    <row r="22" spans="2:13" ht="38.25" customHeight="1" x14ac:dyDescent="0.2">
      <c r="B22" s="305">
        <v>7</v>
      </c>
      <c r="C22" s="380" t="s">
        <v>208</v>
      </c>
      <c r="D22" s="315">
        <v>375</v>
      </c>
      <c r="E22" s="307">
        <v>20000</v>
      </c>
      <c r="F22" s="309">
        <v>24130</v>
      </c>
      <c r="G22" s="307">
        <v>24130</v>
      </c>
      <c r="H22" s="307">
        <v>0</v>
      </c>
      <c r="I22" s="307">
        <v>0</v>
      </c>
      <c r="J22" s="307">
        <v>0</v>
      </c>
      <c r="K22" s="307">
        <v>0</v>
      </c>
      <c r="M22" s="308"/>
    </row>
    <row r="23" spans="2:13" ht="38.25" hidden="1" customHeight="1" x14ac:dyDescent="0.2">
      <c r="B23" s="313">
        <v>10</v>
      </c>
      <c r="C23" s="380" t="s">
        <v>208</v>
      </c>
      <c r="D23" s="315">
        <v>376</v>
      </c>
      <c r="E23" s="309">
        <v>0</v>
      </c>
      <c r="F23" s="309">
        <v>0</v>
      </c>
      <c r="G23" s="309">
        <v>0</v>
      </c>
      <c r="H23" s="309">
        <v>0</v>
      </c>
      <c r="I23" s="309">
        <v>0</v>
      </c>
      <c r="J23" s="309">
        <v>0</v>
      </c>
      <c r="K23" s="309">
        <v>0</v>
      </c>
      <c r="M23" s="312"/>
    </row>
    <row r="24" spans="2:13" ht="38.25" customHeight="1" x14ac:dyDescent="0.2">
      <c r="B24" s="381">
        <v>8</v>
      </c>
      <c r="C24" s="380" t="s">
        <v>208</v>
      </c>
      <c r="D24" s="315">
        <v>383</v>
      </c>
      <c r="E24" s="309">
        <v>50000</v>
      </c>
      <c r="F24" s="309">
        <v>25000</v>
      </c>
      <c r="G24" s="309">
        <v>25000</v>
      </c>
      <c r="H24" s="309">
        <v>0</v>
      </c>
      <c r="I24" s="309">
        <v>0</v>
      </c>
      <c r="J24" s="309">
        <v>0</v>
      </c>
      <c r="K24" s="309">
        <v>0</v>
      </c>
      <c r="M24" s="312"/>
    </row>
    <row r="25" spans="2:13" ht="38.25" customHeight="1" x14ac:dyDescent="0.2">
      <c r="B25" s="381">
        <v>9</v>
      </c>
      <c r="C25" s="380" t="s">
        <v>208</v>
      </c>
      <c r="D25" s="315">
        <v>444</v>
      </c>
      <c r="E25" s="309">
        <v>180000</v>
      </c>
      <c r="F25" s="309">
        <f>125000+60000</f>
        <v>185000</v>
      </c>
      <c r="G25" s="309">
        <f>125000+60000</f>
        <v>185000</v>
      </c>
      <c r="H25" s="309">
        <f>32027+43591.2-10897.8+59937.9</f>
        <v>124658.29999999999</v>
      </c>
      <c r="I25" s="309">
        <f t="shared" ref="I25:J25" si="2">32027+43591.2-10897.8+59937.9</f>
        <v>124658.29999999999</v>
      </c>
      <c r="J25" s="309">
        <f t="shared" si="2"/>
        <v>124658.29999999999</v>
      </c>
      <c r="K25" s="309">
        <f>32027+43591.2-10897.8</f>
        <v>64720.399999999994</v>
      </c>
      <c r="M25" s="312"/>
    </row>
    <row r="26" spans="2:13" ht="38.25" customHeight="1" x14ac:dyDescent="0.2">
      <c r="B26" s="381">
        <v>10</v>
      </c>
      <c r="C26" s="380" t="s">
        <v>208</v>
      </c>
      <c r="D26" s="315">
        <v>519</v>
      </c>
      <c r="E26" s="309">
        <v>0</v>
      </c>
      <c r="F26" s="309">
        <v>25000</v>
      </c>
      <c r="G26" s="309">
        <v>25000</v>
      </c>
      <c r="H26" s="309">
        <v>25000</v>
      </c>
      <c r="I26" s="309">
        <v>25000</v>
      </c>
      <c r="J26" s="309">
        <v>25000</v>
      </c>
      <c r="K26" s="309">
        <v>25000</v>
      </c>
      <c r="M26" s="312"/>
    </row>
    <row r="27" spans="2:13" ht="38.25" customHeight="1" x14ac:dyDescent="0.2">
      <c r="B27" s="381">
        <v>11</v>
      </c>
      <c r="C27" s="380" t="s">
        <v>208</v>
      </c>
      <c r="D27" s="315">
        <v>531</v>
      </c>
      <c r="E27" s="309">
        <v>480000</v>
      </c>
      <c r="F27" s="309">
        <f t="shared" ref="F27:J27" si="3">414504.2+39442.32+13782.89</f>
        <v>467729.41000000003</v>
      </c>
      <c r="G27" s="309">
        <f t="shared" si="3"/>
        <v>467729.41000000003</v>
      </c>
      <c r="H27" s="309">
        <f t="shared" si="3"/>
        <v>467729.41000000003</v>
      </c>
      <c r="I27" s="309">
        <f t="shared" si="3"/>
        <v>467729.41000000003</v>
      </c>
      <c r="J27" s="309">
        <f t="shared" si="3"/>
        <v>467729.41000000003</v>
      </c>
      <c r="K27" s="309">
        <f>414504.2+39442.32+13782.89</f>
        <v>467729.41000000003</v>
      </c>
      <c r="M27" s="312"/>
    </row>
    <row r="28" spans="2:13" ht="38.25" hidden="1" customHeight="1" x14ac:dyDescent="0.2">
      <c r="B28" s="381">
        <v>15</v>
      </c>
      <c r="C28" s="310"/>
      <c r="D28" s="306"/>
      <c r="E28" s="309"/>
      <c r="F28" s="309"/>
      <c r="G28" s="309"/>
      <c r="H28" s="309"/>
      <c r="I28" s="309"/>
      <c r="J28" s="309"/>
      <c r="K28" s="309"/>
      <c r="M28" s="312"/>
    </row>
    <row r="29" spans="2:13" ht="38.25" hidden="1" customHeight="1" x14ac:dyDescent="0.2">
      <c r="B29" s="381">
        <v>16</v>
      </c>
      <c r="C29" s="310"/>
      <c r="D29" s="306"/>
      <c r="E29" s="309"/>
      <c r="F29" s="309"/>
      <c r="G29" s="309"/>
      <c r="H29" s="309"/>
      <c r="I29" s="309"/>
      <c r="J29" s="309"/>
      <c r="K29" s="309"/>
      <c r="M29" s="312"/>
    </row>
    <row r="30" spans="2:13" ht="38.25" hidden="1" customHeight="1" x14ac:dyDescent="0.2">
      <c r="B30" s="381">
        <v>17</v>
      </c>
      <c r="C30" s="310"/>
      <c r="D30" s="306"/>
      <c r="E30" s="309"/>
      <c r="F30" s="309"/>
      <c r="G30" s="309"/>
      <c r="H30" s="309"/>
      <c r="I30" s="309"/>
      <c r="J30" s="309"/>
      <c r="K30" s="309"/>
      <c r="M30" s="312"/>
    </row>
    <row r="31" spans="2:13" ht="38.25" hidden="1" customHeight="1" x14ac:dyDescent="0.2">
      <c r="B31" s="381">
        <v>18</v>
      </c>
      <c r="C31" s="310"/>
      <c r="D31" s="306"/>
      <c r="E31" s="309"/>
      <c r="F31" s="309"/>
      <c r="G31" s="309"/>
      <c r="H31" s="309"/>
      <c r="I31" s="309"/>
      <c r="J31" s="309"/>
      <c r="K31" s="309"/>
      <c r="M31" s="312"/>
    </row>
    <row r="32" spans="2:13" ht="38.25" hidden="1" customHeight="1" x14ac:dyDescent="0.2">
      <c r="B32" s="381">
        <v>19</v>
      </c>
      <c r="C32" s="310"/>
      <c r="D32" s="306"/>
      <c r="E32" s="309"/>
      <c r="F32" s="309"/>
      <c r="G32" s="309"/>
      <c r="H32" s="309"/>
      <c r="I32" s="309"/>
      <c r="J32" s="309"/>
      <c r="K32" s="309"/>
      <c r="M32" s="312"/>
    </row>
    <row r="33" spans="2:13" ht="38.25" hidden="1" customHeight="1" x14ac:dyDescent="0.2">
      <c r="B33" s="381">
        <v>20</v>
      </c>
      <c r="C33" s="310"/>
      <c r="D33" s="306"/>
      <c r="E33" s="309"/>
      <c r="F33" s="309"/>
      <c r="G33" s="309"/>
      <c r="H33" s="309"/>
      <c r="I33" s="309"/>
      <c r="J33" s="309"/>
      <c r="K33" s="309"/>
      <c r="M33" s="312"/>
    </row>
    <row r="34" spans="2:13" ht="38.25" hidden="1" customHeight="1" x14ac:dyDescent="0.2">
      <c r="B34" s="381">
        <v>21</v>
      </c>
      <c r="C34" s="310"/>
      <c r="D34" s="306"/>
      <c r="E34" s="309"/>
      <c r="F34" s="309"/>
      <c r="G34" s="309"/>
      <c r="H34" s="309"/>
      <c r="I34" s="309"/>
      <c r="J34" s="309"/>
      <c r="K34" s="309"/>
      <c r="M34" s="312"/>
    </row>
    <row r="35" spans="2:13" ht="38.25" hidden="1" customHeight="1" x14ac:dyDescent="0.2">
      <c r="B35" s="381">
        <v>22</v>
      </c>
      <c r="C35" s="310"/>
      <c r="D35" s="306"/>
      <c r="E35" s="309"/>
      <c r="F35" s="309"/>
      <c r="G35" s="309"/>
      <c r="H35" s="309"/>
      <c r="I35" s="309"/>
      <c r="J35" s="309"/>
      <c r="K35" s="309"/>
      <c r="M35" s="312"/>
    </row>
    <row r="36" spans="2:13" ht="38.25" hidden="1" customHeight="1" x14ac:dyDescent="0.2">
      <c r="B36" s="381">
        <v>23</v>
      </c>
      <c r="C36" s="310"/>
      <c r="D36" s="306"/>
      <c r="E36" s="309"/>
      <c r="F36" s="309"/>
      <c r="G36" s="309"/>
      <c r="H36" s="309"/>
      <c r="I36" s="309"/>
      <c r="J36" s="309"/>
      <c r="K36" s="309"/>
      <c r="M36" s="312"/>
    </row>
    <row r="37" spans="2:13" ht="38.25" hidden="1" customHeight="1" x14ac:dyDescent="0.2">
      <c r="B37" s="381">
        <v>24</v>
      </c>
      <c r="C37" s="310"/>
      <c r="D37" s="306"/>
      <c r="E37" s="309"/>
      <c r="F37" s="309"/>
      <c r="G37" s="309"/>
      <c r="H37" s="309"/>
      <c r="I37" s="309"/>
      <c r="J37" s="309"/>
      <c r="K37" s="309"/>
      <c r="M37" s="312"/>
    </row>
    <row r="38" spans="2:13" ht="38.25" customHeight="1" x14ac:dyDescent="0.2">
      <c r="B38" s="313"/>
      <c r="C38" s="314"/>
      <c r="D38" s="306"/>
      <c r="E38" s="307"/>
      <c r="F38" s="309"/>
      <c r="G38" s="309"/>
      <c r="H38" s="309"/>
      <c r="I38" s="309"/>
      <c r="J38" s="309"/>
      <c r="K38" s="309"/>
      <c r="M38" s="312"/>
    </row>
    <row r="39" spans="2:13" ht="38.25" customHeight="1" x14ac:dyDescent="0.2">
      <c r="B39" s="313"/>
      <c r="C39" s="382"/>
      <c r="D39" s="306"/>
      <c r="E39" s="307"/>
      <c r="F39" s="309"/>
      <c r="G39" s="309"/>
      <c r="H39" s="309"/>
      <c r="I39" s="309"/>
      <c r="J39" s="309"/>
      <c r="K39" s="309"/>
      <c r="M39" s="312"/>
    </row>
    <row r="40" spans="2:13" ht="38.25" customHeight="1" x14ac:dyDescent="0.2">
      <c r="B40" s="313"/>
      <c r="C40" s="314"/>
      <c r="D40" s="306"/>
      <c r="E40" s="315"/>
      <c r="F40" s="315"/>
      <c r="G40" s="315"/>
      <c r="H40" s="315"/>
      <c r="I40" s="315"/>
      <c r="J40" s="315"/>
      <c r="K40" s="315"/>
      <c r="M40" s="312"/>
    </row>
    <row r="41" spans="2:13" ht="38.25" customHeight="1" x14ac:dyDescent="0.2">
      <c r="B41" s="313"/>
      <c r="C41" s="314"/>
      <c r="D41" s="306"/>
      <c r="E41" s="315"/>
      <c r="F41" s="315"/>
      <c r="G41" s="315"/>
      <c r="H41" s="315"/>
      <c r="I41" s="315"/>
      <c r="J41" s="315"/>
      <c r="K41" s="315"/>
      <c r="M41" s="312"/>
    </row>
    <row r="42" spans="2:13" ht="38.25" customHeight="1" x14ac:dyDescent="0.2">
      <c r="B42" s="313"/>
      <c r="C42" s="314"/>
      <c r="D42" s="306"/>
      <c r="E42" s="315"/>
      <c r="F42" s="315"/>
      <c r="G42" s="315"/>
      <c r="H42" s="315"/>
      <c r="I42" s="315"/>
      <c r="J42" s="315"/>
      <c r="K42" s="315"/>
      <c r="M42" s="312"/>
    </row>
    <row r="43" spans="2:13" s="320" customFormat="1" ht="31.5" customHeight="1" x14ac:dyDescent="0.25">
      <c r="B43" s="316"/>
      <c r="C43" s="317"/>
      <c r="D43" s="317" t="s">
        <v>210</v>
      </c>
      <c r="E43" s="318">
        <f>SUM(E14:E42)</f>
        <v>1140000</v>
      </c>
      <c r="F43" s="318">
        <f>SUM(F14:F42)</f>
        <v>1140000</v>
      </c>
      <c r="G43" s="318">
        <f>SUM(G14:G42)</f>
        <v>1140000</v>
      </c>
      <c r="H43" s="318">
        <f>SUM(H14:H42)</f>
        <v>901195.91999999993</v>
      </c>
      <c r="I43" s="318">
        <f t="shared" ref="I43:K43" si="4">SUM(I14:I42)</f>
        <v>901195.91999999993</v>
      </c>
      <c r="J43" s="318">
        <f t="shared" si="4"/>
        <v>901195.91999999993</v>
      </c>
      <c r="K43" s="318">
        <f t="shared" si="4"/>
        <v>841258.02</v>
      </c>
      <c r="L43" s="319"/>
    </row>
    <row r="44" spans="2:13" ht="42.75" customHeight="1" x14ac:dyDescent="0.35">
      <c r="C44" s="284"/>
      <c r="D44" s="284"/>
      <c r="E44" s="325"/>
      <c r="F44" s="325"/>
      <c r="G44" s="325"/>
      <c r="H44" s="325"/>
      <c r="I44" s="383"/>
      <c r="J44" s="322" t="s">
        <v>211</v>
      </c>
      <c r="K44" s="323"/>
      <c r="L44" s="284"/>
    </row>
    <row r="45" spans="2:13" ht="42.75" customHeight="1" x14ac:dyDescent="0.35">
      <c r="C45" s="284"/>
      <c r="D45" s="284"/>
      <c r="E45" s="284"/>
      <c r="F45" s="284"/>
      <c r="G45" s="284"/>
      <c r="H45" s="284"/>
      <c r="I45" s="324"/>
      <c r="J45" s="322" t="s">
        <v>212</v>
      </c>
      <c r="K45" s="323"/>
      <c r="L45" s="284"/>
    </row>
    <row r="46" spans="2:13" ht="42.75" customHeight="1" x14ac:dyDescent="0.35">
      <c r="C46" s="284"/>
      <c r="D46" s="284"/>
      <c r="E46" s="284"/>
      <c r="F46" s="284"/>
      <c r="G46" s="284"/>
      <c r="H46" s="284"/>
      <c r="I46" s="324"/>
      <c r="J46" s="322" t="s">
        <v>213</v>
      </c>
      <c r="K46" s="326">
        <f>G43-K43</f>
        <v>298741.98</v>
      </c>
      <c r="L46" s="284"/>
    </row>
    <row r="47" spans="2:13" ht="15" customHeight="1" x14ac:dyDescent="0.2">
      <c r="C47" s="284"/>
      <c r="D47" s="284"/>
      <c r="E47" s="284"/>
      <c r="F47" s="284"/>
      <c r="G47" s="284"/>
      <c r="H47" s="284"/>
      <c r="I47" s="284"/>
      <c r="J47" s="284"/>
      <c r="K47" s="327"/>
      <c r="L47" s="284"/>
    </row>
    <row r="48" spans="2:13" s="329" customFormat="1" ht="58.5" customHeight="1" x14ac:dyDescent="0.2">
      <c r="B48" s="328" t="s">
        <v>219</v>
      </c>
      <c r="C48" s="328"/>
      <c r="D48" s="328"/>
      <c r="E48" s="328"/>
      <c r="F48" s="328"/>
      <c r="G48" s="328"/>
      <c r="H48" s="328"/>
      <c r="I48" s="328"/>
      <c r="J48" s="328"/>
      <c r="K48" s="328"/>
    </row>
    <row r="49" spans="2:15" s="331" customFormat="1" ht="12.75" customHeight="1" x14ac:dyDescent="0.2">
      <c r="B49" s="330" t="s">
        <v>215</v>
      </c>
      <c r="C49" s="330"/>
      <c r="D49" s="330"/>
      <c r="E49" s="330"/>
      <c r="F49" s="330"/>
      <c r="G49" s="330"/>
      <c r="H49" s="330"/>
      <c r="I49" s="330"/>
      <c r="J49" s="330"/>
      <c r="K49" s="330"/>
    </row>
    <row r="50" spans="2:15" ht="203.25" customHeight="1" x14ac:dyDescent="0.2">
      <c r="B50" s="330"/>
      <c r="C50" s="330"/>
      <c r="D50" s="330"/>
      <c r="E50" s="330"/>
      <c r="F50" s="330"/>
      <c r="G50" s="330"/>
      <c r="H50" s="330"/>
      <c r="I50" s="330"/>
      <c r="J50" s="330"/>
      <c r="K50" s="330"/>
      <c r="L50" s="332"/>
      <c r="M50" s="332"/>
      <c r="N50" s="332"/>
      <c r="O50" s="332"/>
    </row>
    <row r="51" spans="2:15" x14ac:dyDescent="0.2">
      <c r="C51" s="284"/>
      <c r="D51" s="333"/>
      <c r="E51" s="333"/>
      <c r="F51" s="333"/>
      <c r="G51" s="333"/>
      <c r="H51" s="333"/>
      <c r="I51" s="333"/>
      <c r="J51" s="332"/>
      <c r="K51" s="332"/>
      <c r="L51" s="332"/>
      <c r="M51" s="332"/>
      <c r="N51" s="332"/>
      <c r="O51" s="332"/>
    </row>
    <row r="52" spans="2:15" x14ac:dyDescent="0.2">
      <c r="C52" s="284"/>
      <c r="D52" s="333"/>
      <c r="E52" s="333"/>
      <c r="F52" s="333"/>
      <c r="G52" s="333"/>
      <c r="H52" s="333"/>
      <c r="I52" s="333"/>
      <c r="J52" s="332"/>
      <c r="K52" s="332"/>
      <c r="L52" s="332"/>
      <c r="M52" s="332"/>
      <c r="N52" s="332"/>
      <c r="O52" s="332"/>
    </row>
    <row r="53" spans="2:15" x14ac:dyDescent="0.2">
      <c r="C53" s="284"/>
      <c r="D53" s="333"/>
      <c r="E53" s="333"/>
      <c r="F53" s="333"/>
      <c r="G53" s="333"/>
      <c r="H53" s="333"/>
      <c r="I53" s="333"/>
      <c r="J53" s="332"/>
      <c r="K53" s="332"/>
      <c r="L53" s="332"/>
      <c r="M53" s="332"/>
      <c r="N53" s="332"/>
      <c r="O53" s="332"/>
    </row>
    <row r="54" spans="2:15" x14ac:dyDescent="0.2">
      <c r="C54" s="284"/>
      <c r="D54" s="333"/>
      <c r="E54" s="333"/>
      <c r="F54" s="333"/>
      <c r="G54" s="333"/>
      <c r="H54" s="333"/>
      <c r="I54" s="333"/>
      <c r="J54" s="332"/>
      <c r="K54" s="332"/>
      <c r="L54" s="332"/>
      <c r="M54" s="332"/>
      <c r="N54" s="332"/>
      <c r="O54" s="332"/>
    </row>
    <row r="55" spans="2:15" ht="20.25" x14ac:dyDescent="0.3">
      <c r="J55" s="334"/>
      <c r="K55" s="335"/>
    </row>
    <row r="56" spans="2:15" x14ac:dyDescent="0.2">
      <c r="C56" s="284"/>
      <c r="D56" s="284"/>
      <c r="E56" s="284"/>
      <c r="F56" s="284"/>
      <c r="G56" s="333"/>
      <c r="H56" s="333"/>
      <c r="I56" s="333"/>
      <c r="J56" s="333"/>
      <c r="K56" s="333"/>
      <c r="L56" s="333"/>
      <c r="M56" s="332"/>
      <c r="N56" s="332"/>
      <c r="O56" s="332"/>
    </row>
    <row r="57" spans="2:15" x14ac:dyDescent="0.2">
      <c r="C57" s="284"/>
      <c r="D57" s="284"/>
      <c r="E57" s="284"/>
      <c r="F57" s="284"/>
      <c r="G57" s="333"/>
      <c r="H57" s="333"/>
      <c r="I57" s="333"/>
      <c r="J57" s="333"/>
      <c r="K57" s="333"/>
      <c r="L57" s="333"/>
      <c r="M57" s="332"/>
      <c r="N57" s="332"/>
      <c r="O57" s="332"/>
    </row>
    <row r="58" spans="2:15" x14ac:dyDescent="0.2">
      <c r="C58" s="284"/>
      <c r="D58" s="284"/>
      <c r="E58" s="284"/>
      <c r="F58" s="284"/>
      <c r="G58" s="333"/>
      <c r="H58" s="333"/>
      <c r="I58" s="333"/>
      <c r="J58" s="333"/>
      <c r="K58" s="333"/>
      <c r="L58" s="333"/>
      <c r="M58" s="332"/>
      <c r="N58" s="332"/>
      <c r="O58" s="332"/>
    </row>
    <row r="59" spans="2:15" x14ac:dyDescent="0.2">
      <c r="C59" s="284"/>
      <c r="D59" s="284"/>
      <c r="E59" s="284"/>
      <c r="F59" s="284"/>
      <c r="G59" s="333"/>
      <c r="H59" s="333"/>
      <c r="I59" s="333"/>
      <c r="J59" s="333"/>
      <c r="K59" s="333"/>
      <c r="L59" s="333"/>
      <c r="M59" s="332"/>
      <c r="N59" s="332"/>
      <c r="O59" s="332"/>
    </row>
    <row r="60" spans="2:15" x14ac:dyDescent="0.2">
      <c r="C60" s="284"/>
      <c r="D60" s="284"/>
      <c r="E60" s="284"/>
      <c r="F60" s="284"/>
      <c r="G60" s="333"/>
      <c r="H60" s="333"/>
      <c r="I60" s="333"/>
      <c r="J60" s="333"/>
      <c r="K60" s="333"/>
      <c r="L60" s="333"/>
      <c r="M60" s="332"/>
      <c r="N60" s="332"/>
      <c r="O60" s="332"/>
    </row>
    <row r="61" spans="2:15" x14ac:dyDescent="0.2">
      <c r="C61" s="284"/>
      <c r="D61" s="284"/>
      <c r="E61" s="284"/>
      <c r="F61" s="284"/>
      <c r="G61" s="333"/>
      <c r="H61" s="333"/>
      <c r="I61" s="333"/>
      <c r="J61" s="333"/>
      <c r="K61" s="333"/>
      <c r="L61" s="333"/>
      <c r="M61" s="332"/>
      <c r="N61" s="332"/>
      <c r="O61" s="332"/>
    </row>
    <row r="62" spans="2:15" x14ac:dyDescent="0.2">
      <c r="C62" s="284"/>
      <c r="D62" s="284"/>
      <c r="E62" s="284"/>
      <c r="F62" s="284"/>
      <c r="G62" s="333"/>
      <c r="H62" s="333"/>
      <c r="I62" s="333"/>
      <c r="J62" s="333"/>
      <c r="K62" s="333"/>
      <c r="L62" s="333"/>
      <c r="M62" s="332"/>
      <c r="N62" s="332"/>
      <c r="O62" s="332"/>
    </row>
    <row r="63" spans="2:15" x14ac:dyDescent="0.2">
      <c r="C63" s="284"/>
      <c r="D63" s="284"/>
      <c r="E63" s="284"/>
      <c r="F63" s="284"/>
      <c r="G63" s="333"/>
      <c r="H63" s="333"/>
      <c r="I63" s="333"/>
      <c r="J63" s="333"/>
      <c r="K63" s="333"/>
      <c r="L63" s="333"/>
      <c r="M63" s="332"/>
      <c r="N63" s="332"/>
      <c r="O63" s="332"/>
    </row>
    <row r="64" spans="2:15" x14ac:dyDescent="0.2">
      <c r="C64" s="284"/>
      <c r="D64" s="284"/>
      <c r="E64" s="284"/>
      <c r="F64" s="284"/>
      <c r="G64" s="333"/>
      <c r="H64" s="333"/>
      <c r="I64" s="333"/>
      <c r="J64" s="333"/>
      <c r="K64" s="333"/>
      <c r="L64" s="333"/>
      <c r="M64" s="332"/>
      <c r="N64" s="332"/>
      <c r="O64" s="332"/>
    </row>
    <row r="65" spans="3:15" x14ac:dyDescent="0.2">
      <c r="C65" s="284"/>
      <c r="D65" s="284"/>
      <c r="E65" s="284"/>
      <c r="F65" s="284"/>
      <c r="G65" s="333"/>
      <c r="H65" s="333"/>
      <c r="I65" s="333"/>
      <c r="J65" s="333"/>
      <c r="K65" s="333"/>
      <c r="L65" s="333"/>
      <c r="M65" s="332"/>
      <c r="N65" s="332"/>
      <c r="O65" s="332"/>
    </row>
    <row r="66" spans="3:15" x14ac:dyDescent="0.2">
      <c r="C66" s="284"/>
      <c r="D66" s="284"/>
      <c r="E66" s="284"/>
      <c r="F66" s="284"/>
      <c r="G66" s="284"/>
      <c r="H66" s="284"/>
      <c r="I66" s="284"/>
      <c r="J66" s="284"/>
      <c r="K66" s="284"/>
      <c r="L66" s="284"/>
    </row>
    <row r="67" spans="3:15" x14ac:dyDescent="0.2">
      <c r="C67" s="284"/>
      <c r="D67" s="284"/>
      <c r="E67" s="284"/>
      <c r="F67" s="284"/>
      <c r="G67" s="284"/>
      <c r="H67" s="284"/>
      <c r="I67" s="284"/>
      <c r="J67" s="284"/>
      <c r="K67" s="284"/>
      <c r="L67" s="284"/>
    </row>
    <row r="68" spans="3:15" x14ac:dyDescent="0.2">
      <c r="C68" s="284"/>
      <c r="D68" s="284"/>
      <c r="E68" s="284"/>
      <c r="F68" s="284"/>
      <c r="G68" s="284"/>
      <c r="H68" s="284"/>
      <c r="I68" s="284"/>
      <c r="J68" s="284"/>
      <c r="K68" s="284"/>
      <c r="L68" s="284"/>
    </row>
    <row r="69" spans="3:15" x14ac:dyDescent="0.2">
      <c r="C69" s="284"/>
      <c r="D69" s="284"/>
      <c r="E69" s="284"/>
      <c r="F69" s="284"/>
      <c r="G69" s="284"/>
      <c r="H69" s="284"/>
      <c r="I69" s="284"/>
      <c r="J69" s="284"/>
      <c r="K69" s="284"/>
      <c r="L69" s="284"/>
    </row>
    <row r="70" spans="3:15" x14ac:dyDescent="0.2">
      <c r="C70" s="284"/>
      <c r="D70" s="284"/>
      <c r="E70" s="284"/>
      <c r="F70" s="284"/>
      <c r="G70" s="284"/>
      <c r="H70" s="284"/>
      <c r="I70" s="284"/>
      <c r="J70" s="284"/>
      <c r="K70" s="284"/>
      <c r="L70" s="284"/>
    </row>
    <row r="71" spans="3:15" x14ac:dyDescent="0.2">
      <c r="C71" s="284"/>
      <c r="D71" s="284"/>
      <c r="E71" s="284"/>
      <c r="F71" s="284"/>
      <c r="G71" s="284"/>
      <c r="H71" s="284"/>
      <c r="I71" s="284"/>
      <c r="J71" s="284"/>
      <c r="K71" s="284"/>
      <c r="L71" s="284"/>
    </row>
    <row r="72" spans="3:15" x14ac:dyDescent="0.2">
      <c r="C72" s="284"/>
      <c r="D72" s="284"/>
      <c r="E72" s="284"/>
      <c r="F72" s="284"/>
      <c r="G72" s="284"/>
      <c r="H72" s="284"/>
      <c r="I72" s="284"/>
      <c r="J72" s="284"/>
      <c r="K72" s="284"/>
      <c r="L72" s="284"/>
    </row>
    <row r="73" spans="3:15" x14ac:dyDescent="0.2">
      <c r="C73" s="284"/>
      <c r="D73" s="284"/>
      <c r="E73" s="284"/>
      <c r="F73" s="284"/>
      <c r="G73" s="284"/>
      <c r="H73" s="284"/>
      <c r="I73" s="284"/>
      <c r="J73" s="284"/>
      <c r="K73" s="284"/>
      <c r="L73" s="284"/>
    </row>
    <row r="74" spans="3:15" x14ac:dyDescent="0.2">
      <c r="C74" s="284"/>
      <c r="D74" s="284"/>
      <c r="E74" s="284"/>
      <c r="F74" s="284"/>
      <c r="G74" s="284"/>
      <c r="H74" s="284"/>
      <c r="I74" s="284"/>
      <c r="J74" s="284"/>
      <c r="K74" s="284"/>
      <c r="L74" s="284"/>
    </row>
    <row r="75" spans="3:15" x14ac:dyDescent="0.2">
      <c r="C75" s="284"/>
      <c r="D75" s="284"/>
      <c r="E75" s="284"/>
      <c r="F75" s="284"/>
      <c r="G75" s="284"/>
      <c r="H75" s="284"/>
      <c r="I75" s="284"/>
      <c r="J75" s="284"/>
      <c r="K75" s="284"/>
      <c r="L75" s="284"/>
    </row>
    <row r="76" spans="3:15" x14ac:dyDescent="0.2">
      <c r="C76" s="284"/>
      <c r="D76" s="284"/>
      <c r="E76" s="284"/>
      <c r="F76" s="284"/>
      <c r="G76" s="284"/>
      <c r="H76" s="284"/>
      <c r="I76" s="284"/>
      <c r="J76" s="284"/>
      <c r="K76" s="284"/>
      <c r="L76" s="284"/>
    </row>
    <row r="77" spans="3:15" x14ac:dyDescent="0.2">
      <c r="C77" s="284"/>
      <c r="D77" s="284"/>
      <c r="E77" s="284"/>
      <c r="F77" s="284"/>
      <c r="G77" s="284"/>
      <c r="H77" s="284"/>
      <c r="I77" s="284"/>
      <c r="J77" s="284"/>
      <c r="K77" s="284"/>
      <c r="L77" s="284"/>
    </row>
    <row r="78" spans="3:15" x14ac:dyDescent="0.2">
      <c r="C78" s="284"/>
      <c r="D78" s="284"/>
      <c r="E78" s="284"/>
      <c r="F78" s="284"/>
      <c r="G78" s="284"/>
      <c r="H78" s="284"/>
      <c r="I78" s="284"/>
      <c r="J78" s="284"/>
      <c r="K78" s="284"/>
      <c r="L78" s="284"/>
    </row>
    <row r="79" spans="3:15" x14ac:dyDescent="0.2">
      <c r="C79" s="284"/>
      <c r="D79" s="284"/>
      <c r="E79" s="284"/>
      <c r="F79" s="284"/>
      <c r="G79" s="284"/>
      <c r="H79" s="284"/>
      <c r="I79" s="284"/>
      <c r="J79" s="284"/>
      <c r="K79" s="284"/>
      <c r="L79" s="284"/>
    </row>
    <row r="80" spans="3:15" x14ac:dyDescent="0.2">
      <c r="C80" s="284"/>
      <c r="D80" s="284"/>
      <c r="E80" s="284"/>
      <c r="F80" s="284"/>
      <c r="G80" s="284"/>
      <c r="H80" s="284"/>
      <c r="I80" s="284"/>
      <c r="J80" s="284"/>
      <c r="K80" s="284"/>
      <c r="L80" s="284"/>
    </row>
    <row r="81" spans="3:12" x14ac:dyDescent="0.2">
      <c r="C81" s="284"/>
      <c r="D81" s="284"/>
      <c r="E81" s="284"/>
      <c r="F81" s="284"/>
      <c r="G81" s="284"/>
      <c r="H81" s="284"/>
      <c r="I81" s="284"/>
      <c r="J81" s="284"/>
      <c r="K81" s="284"/>
      <c r="L81" s="284"/>
    </row>
    <row r="82" spans="3:12" x14ac:dyDescent="0.2">
      <c r="C82" s="284"/>
      <c r="D82" s="284"/>
      <c r="E82" s="284"/>
      <c r="F82" s="284"/>
      <c r="G82" s="284"/>
      <c r="H82" s="284"/>
      <c r="I82" s="284"/>
      <c r="J82" s="284"/>
      <c r="K82" s="284"/>
      <c r="L82" s="284"/>
    </row>
    <row r="83" spans="3:12" x14ac:dyDescent="0.2">
      <c r="C83" s="284"/>
      <c r="D83" s="284"/>
      <c r="E83" s="284"/>
      <c r="F83" s="284"/>
      <c r="G83" s="284"/>
      <c r="H83" s="284"/>
      <c r="I83" s="284"/>
      <c r="J83" s="284"/>
      <c r="K83" s="284"/>
      <c r="L83" s="284"/>
    </row>
    <row r="84" spans="3:12" x14ac:dyDescent="0.2">
      <c r="C84" s="284"/>
      <c r="D84" s="284"/>
      <c r="E84" s="284"/>
      <c r="F84" s="284"/>
      <c r="G84" s="284"/>
      <c r="H84" s="284"/>
      <c r="I84" s="284"/>
      <c r="J84" s="284"/>
      <c r="K84" s="284"/>
      <c r="L84" s="284"/>
    </row>
    <row r="85" spans="3:12" x14ac:dyDescent="0.2">
      <c r="C85" s="284"/>
      <c r="D85" s="284"/>
      <c r="E85" s="284"/>
      <c r="F85" s="284"/>
      <c r="G85" s="284"/>
      <c r="H85" s="284"/>
      <c r="I85" s="284"/>
      <c r="J85" s="284"/>
      <c r="K85" s="284"/>
      <c r="L85" s="284"/>
    </row>
    <row r="86" spans="3:12" x14ac:dyDescent="0.2">
      <c r="C86" s="284"/>
      <c r="D86" s="284"/>
      <c r="E86" s="284"/>
      <c r="F86" s="284"/>
      <c r="G86" s="284"/>
      <c r="H86" s="284"/>
      <c r="I86" s="284"/>
      <c r="J86" s="284"/>
      <c r="K86" s="284"/>
      <c r="L86" s="284"/>
    </row>
    <row r="87" spans="3:12" x14ac:dyDescent="0.2">
      <c r="C87" s="284"/>
      <c r="D87" s="284"/>
      <c r="E87" s="284"/>
      <c r="F87" s="284"/>
      <c r="G87" s="284"/>
      <c r="H87" s="284"/>
      <c r="I87" s="284"/>
      <c r="J87" s="284"/>
      <c r="K87" s="284"/>
      <c r="L87" s="284"/>
    </row>
    <row r="88" spans="3:12" x14ac:dyDescent="0.2">
      <c r="C88" s="284"/>
      <c r="D88" s="284"/>
      <c r="E88" s="284"/>
      <c r="F88" s="284"/>
      <c r="G88" s="284"/>
      <c r="H88" s="284"/>
      <c r="I88" s="284"/>
      <c r="J88" s="284"/>
      <c r="K88" s="284"/>
      <c r="L88" s="284"/>
    </row>
    <row r="89" spans="3:12" x14ac:dyDescent="0.2">
      <c r="C89" s="284"/>
      <c r="D89" s="284"/>
      <c r="E89" s="284"/>
      <c r="F89" s="284"/>
      <c r="G89" s="284"/>
      <c r="H89" s="284"/>
      <c r="I89" s="284"/>
      <c r="J89" s="284"/>
      <c r="K89" s="284"/>
      <c r="L89" s="284"/>
    </row>
    <row r="90" spans="3:12" x14ac:dyDescent="0.2">
      <c r="C90" s="284"/>
      <c r="D90" s="284"/>
      <c r="E90" s="284"/>
      <c r="F90" s="284"/>
      <c r="G90" s="284"/>
      <c r="H90" s="284"/>
      <c r="I90" s="284"/>
      <c r="J90" s="284"/>
      <c r="K90" s="284"/>
      <c r="L90" s="284"/>
    </row>
    <row r="91" spans="3:12" x14ac:dyDescent="0.2">
      <c r="C91" s="284"/>
      <c r="D91" s="284"/>
      <c r="E91" s="284"/>
      <c r="F91" s="284"/>
      <c r="G91" s="284"/>
      <c r="H91" s="284"/>
      <c r="I91" s="284"/>
      <c r="J91" s="284"/>
      <c r="K91" s="284"/>
      <c r="L91" s="284"/>
    </row>
    <row r="92" spans="3:12" x14ac:dyDescent="0.2">
      <c r="C92" s="284"/>
      <c r="D92" s="284"/>
      <c r="E92" s="284"/>
      <c r="F92" s="284"/>
      <c r="G92" s="284"/>
      <c r="H92" s="284"/>
      <c r="I92" s="284"/>
      <c r="J92" s="284"/>
      <c r="K92" s="284"/>
      <c r="L92" s="284"/>
    </row>
    <row r="93" spans="3:12" x14ac:dyDescent="0.2">
      <c r="C93" s="284"/>
      <c r="D93" s="284"/>
      <c r="E93" s="284"/>
      <c r="F93" s="284"/>
      <c r="G93" s="284"/>
      <c r="H93" s="284"/>
      <c r="I93" s="284"/>
      <c r="J93" s="284"/>
      <c r="K93" s="284"/>
      <c r="L93" s="284"/>
    </row>
    <row r="94" spans="3:12" x14ac:dyDescent="0.2">
      <c r="C94" s="284"/>
      <c r="D94" s="284"/>
      <c r="E94" s="284"/>
      <c r="F94" s="284"/>
      <c r="G94" s="284"/>
      <c r="H94" s="284"/>
      <c r="I94" s="284"/>
      <c r="J94" s="284"/>
      <c r="K94" s="284"/>
      <c r="L94" s="284"/>
    </row>
    <row r="95" spans="3:12" x14ac:dyDescent="0.2">
      <c r="C95" s="284"/>
      <c r="D95" s="284"/>
      <c r="E95" s="284"/>
      <c r="F95" s="284"/>
      <c r="G95" s="284"/>
      <c r="H95" s="284"/>
      <c r="I95" s="284"/>
      <c r="J95" s="284"/>
      <c r="K95" s="284"/>
      <c r="L95" s="284"/>
    </row>
    <row r="96" spans="3:12" x14ac:dyDescent="0.2">
      <c r="C96" s="284"/>
      <c r="D96" s="284"/>
      <c r="E96" s="284"/>
      <c r="F96" s="284"/>
      <c r="G96" s="284"/>
      <c r="H96" s="284"/>
      <c r="I96" s="284"/>
      <c r="J96" s="284"/>
      <c r="K96" s="284"/>
      <c r="L96" s="284"/>
    </row>
    <row r="97" spans="3:12" x14ac:dyDescent="0.2">
      <c r="C97" s="284"/>
      <c r="D97" s="284"/>
      <c r="E97" s="284"/>
      <c r="F97" s="284"/>
      <c r="G97" s="284"/>
      <c r="H97" s="284"/>
      <c r="I97" s="284"/>
      <c r="J97" s="284"/>
      <c r="K97" s="284"/>
      <c r="L97" s="284"/>
    </row>
    <row r="98" spans="3:12" x14ac:dyDescent="0.2">
      <c r="C98" s="284"/>
      <c r="D98" s="284"/>
      <c r="E98" s="284"/>
      <c r="F98" s="284"/>
      <c r="G98" s="284"/>
      <c r="H98" s="284"/>
      <c r="I98" s="284"/>
      <c r="J98" s="284"/>
      <c r="K98" s="284"/>
      <c r="L98" s="284"/>
    </row>
    <row r="99" spans="3:12" x14ac:dyDescent="0.2">
      <c r="C99" s="284"/>
      <c r="D99" s="284"/>
      <c r="E99" s="284"/>
      <c r="F99" s="284"/>
      <c r="G99" s="284"/>
      <c r="H99" s="284"/>
      <c r="I99" s="284"/>
      <c r="J99" s="284"/>
      <c r="K99" s="284"/>
      <c r="L99" s="284"/>
    </row>
    <row r="100" spans="3:12" x14ac:dyDescent="0.2">
      <c r="C100" s="284"/>
      <c r="D100" s="284"/>
      <c r="E100" s="284"/>
      <c r="F100" s="284"/>
      <c r="G100" s="284"/>
      <c r="H100" s="284"/>
      <c r="I100" s="284"/>
      <c r="J100" s="284"/>
      <c r="K100" s="284"/>
      <c r="L100" s="284"/>
    </row>
    <row r="101" spans="3:12" x14ac:dyDescent="0.2">
      <c r="C101" s="284"/>
      <c r="D101" s="284"/>
      <c r="E101" s="284"/>
      <c r="F101" s="284"/>
      <c r="G101" s="284"/>
      <c r="H101" s="284"/>
      <c r="I101" s="284"/>
      <c r="J101" s="284"/>
      <c r="K101" s="284"/>
      <c r="L101" s="284"/>
    </row>
    <row r="102" spans="3:12" x14ac:dyDescent="0.2">
      <c r="C102" s="284"/>
      <c r="D102" s="284"/>
      <c r="E102" s="284"/>
      <c r="F102" s="284"/>
      <c r="G102" s="284"/>
      <c r="H102" s="284"/>
      <c r="I102" s="284"/>
      <c r="J102" s="284"/>
      <c r="K102" s="284"/>
      <c r="L102" s="284"/>
    </row>
    <row r="103" spans="3:12" x14ac:dyDescent="0.2">
      <c r="C103" s="284"/>
      <c r="D103" s="284"/>
      <c r="E103" s="284"/>
      <c r="F103" s="284"/>
      <c r="G103" s="284"/>
      <c r="H103" s="284"/>
      <c r="I103" s="284"/>
      <c r="J103" s="284"/>
      <c r="K103" s="284"/>
      <c r="L103" s="284"/>
    </row>
    <row r="104" spans="3:12" x14ac:dyDescent="0.2">
      <c r="C104" s="284"/>
      <c r="D104" s="284"/>
      <c r="E104" s="284"/>
      <c r="F104" s="284"/>
      <c r="G104" s="284"/>
      <c r="H104" s="284"/>
      <c r="I104" s="284"/>
      <c r="J104" s="284"/>
      <c r="K104" s="284"/>
      <c r="L104" s="284"/>
    </row>
    <row r="105" spans="3:12" x14ac:dyDescent="0.2">
      <c r="C105" s="284"/>
      <c r="D105" s="284"/>
      <c r="E105" s="284"/>
      <c r="F105" s="284"/>
      <c r="G105" s="284"/>
      <c r="H105" s="284"/>
      <c r="I105" s="284"/>
      <c r="J105" s="284"/>
      <c r="K105" s="284"/>
      <c r="L105" s="284"/>
    </row>
    <row r="106" spans="3:12" x14ac:dyDescent="0.2">
      <c r="C106" s="284"/>
      <c r="D106" s="284"/>
      <c r="E106" s="284"/>
      <c r="F106" s="284"/>
      <c r="G106" s="284"/>
      <c r="H106" s="284"/>
      <c r="I106" s="284"/>
      <c r="J106" s="284"/>
      <c r="K106" s="284"/>
      <c r="L106" s="284"/>
    </row>
    <row r="107" spans="3:12" x14ac:dyDescent="0.2">
      <c r="C107" s="284"/>
      <c r="D107" s="284"/>
      <c r="E107" s="284"/>
      <c r="F107" s="284"/>
      <c r="G107" s="284"/>
      <c r="H107" s="284"/>
      <c r="I107" s="284"/>
      <c r="J107" s="284"/>
      <c r="K107" s="284"/>
      <c r="L107" s="284"/>
    </row>
    <row r="108" spans="3:12" x14ac:dyDescent="0.2">
      <c r="C108" s="284"/>
      <c r="D108" s="284"/>
      <c r="E108" s="284"/>
      <c r="F108" s="284"/>
      <c r="G108" s="284"/>
      <c r="H108" s="284"/>
      <c r="I108" s="284"/>
      <c r="J108" s="284"/>
      <c r="K108" s="284"/>
      <c r="L108" s="284"/>
    </row>
    <row r="109" spans="3:12" x14ac:dyDescent="0.2">
      <c r="C109" s="284"/>
      <c r="D109" s="284"/>
      <c r="E109" s="284"/>
      <c r="F109" s="284"/>
      <c r="G109" s="284"/>
      <c r="H109" s="284"/>
      <c r="I109" s="284"/>
      <c r="J109" s="284"/>
      <c r="K109" s="284"/>
      <c r="L109" s="284"/>
    </row>
    <row r="110" spans="3:12" x14ac:dyDescent="0.2">
      <c r="C110" s="284"/>
      <c r="D110" s="284"/>
      <c r="E110" s="284"/>
      <c r="F110" s="284"/>
      <c r="G110" s="284"/>
      <c r="H110" s="284"/>
      <c r="I110" s="284"/>
      <c r="J110" s="284"/>
      <c r="K110" s="284"/>
      <c r="L110" s="284"/>
    </row>
    <row r="111" spans="3:12" x14ac:dyDescent="0.2">
      <c r="C111" s="284"/>
      <c r="D111" s="284"/>
      <c r="E111" s="284"/>
      <c r="F111" s="284"/>
      <c r="G111" s="284"/>
      <c r="H111" s="284"/>
      <c r="I111" s="284"/>
      <c r="J111" s="284"/>
      <c r="K111" s="284"/>
      <c r="L111" s="284"/>
    </row>
    <row r="112" spans="3:12" x14ac:dyDescent="0.2">
      <c r="C112" s="284"/>
      <c r="D112" s="284"/>
      <c r="E112" s="284"/>
      <c r="F112" s="284"/>
      <c r="G112" s="284"/>
      <c r="H112" s="284"/>
      <c r="I112" s="284"/>
      <c r="J112" s="284"/>
      <c r="K112" s="284"/>
      <c r="L112" s="284"/>
    </row>
    <row r="113" spans="3:12" x14ac:dyDescent="0.2">
      <c r="C113" s="284"/>
      <c r="D113" s="284"/>
      <c r="E113" s="284"/>
      <c r="F113" s="284"/>
      <c r="G113" s="284"/>
      <c r="H113" s="284"/>
      <c r="I113" s="284"/>
      <c r="J113" s="284"/>
      <c r="K113" s="284"/>
      <c r="L113" s="284"/>
    </row>
    <row r="114" spans="3:12" x14ac:dyDescent="0.2">
      <c r="C114" s="284"/>
      <c r="D114" s="284"/>
      <c r="E114" s="284"/>
      <c r="F114" s="284"/>
      <c r="G114" s="284"/>
      <c r="H114" s="284"/>
      <c r="I114" s="284"/>
      <c r="J114" s="284"/>
      <c r="K114" s="284"/>
      <c r="L114" s="284"/>
    </row>
    <row r="115" spans="3:12" x14ac:dyDescent="0.2">
      <c r="C115" s="284"/>
      <c r="D115" s="284"/>
      <c r="E115" s="284"/>
      <c r="F115" s="284"/>
      <c r="G115" s="284"/>
      <c r="H115" s="284"/>
      <c r="I115" s="284"/>
      <c r="J115" s="284"/>
      <c r="K115" s="284"/>
      <c r="L115" s="284"/>
    </row>
    <row r="116" spans="3:12" x14ac:dyDescent="0.2">
      <c r="C116" s="284"/>
      <c r="D116" s="284"/>
      <c r="E116" s="284"/>
      <c r="F116" s="284"/>
      <c r="G116" s="284"/>
      <c r="H116" s="284"/>
      <c r="I116" s="284"/>
      <c r="J116" s="284"/>
      <c r="K116" s="284"/>
      <c r="L116" s="284"/>
    </row>
    <row r="117" spans="3:12" x14ac:dyDescent="0.2">
      <c r="C117" s="284"/>
      <c r="D117" s="284"/>
      <c r="E117" s="284"/>
      <c r="F117" s="284"/>
      <c r="G117" s="284"/>
      <c r="H117" s="284"/>
      <c r="I117" s="284"/>
      <c r="J117" s="284"/>
      <c r="K117" s="284"/>
      <c r="L117" s="284"/>
    </row>
    <row r="118" spans="3:12" x14ac:dyDescent="0.2">
      <c r="C118" s="284"/>
      <c r="D118" s="284"/>
      <c r="E118" s="284"/>
      <c r="F118" s="284"/>
      <c r="G118" s="284"/>
      <c r="H118" s="284"/>
      <c r="I118" s="284"/>
      <c r="J118" s="284"/>
      <c r="K118" s="284"/>
      <c r="L118" s="284"/>
    </row>
    <row r="119" spans="3:12" x14ac:dyDescent="0.2">
      <c r="C119" s="284"/>
      <c r="D119" s="284"/>
      <c r="E119" s="284"/>
      <c r="F119" s="284"/>
      <c r="G119" s="284"/>
      <c r="H119" s="284"/>
      <c r="I119" s="284"/>
      <c r="J119" s="284"/>
      <c r="K119" s="284"/>
      <c r="L119" s="284"/>
    </row>
    <row r="120" spans="3:12" x14ac:dyDescent="0.2">
      <c r="C120" s="284"/>
      <c r="D120" s="284"/>
      <c r="E120" s="284"/>
      <c r="F120" s="284"/>
      <c r="G120" s="284"/>
      <c r="H120" s="284"/>
      <c r="I120" s="284"/>
      <c r="J120" s="284"/>
      <c r="K120" s="284"/>
      <c r="L120" s="284"/>
    </row>
    <row r="121" spans="3:12" x14ac:dyDescent="0.2">
      <c r="C121" s="284"/>
      <c r="D121" s="284"/>
      <c r="E121" s="284"/>
      <c r="F121" s="284"/>
      <c r="G121" s="284"/>
      <c r="H121" s="284"/>
      <c r="I121" s="284"/>
      <c r="J121" s="284"/>
      <c r="K121" s="284"/>
      <c r="L121" s="284"/>
    </row>
    <row r="122" spans="3:12" x14ac:dyDescent="0.2">
      <c r="C122" s="284"/>
      <c r="D122" s="284"/>
      <c r="E122" s="284"/>
      <c r="F122" s="284"/>
      <c r="G122" s="284"/>
      <c r="H122" s="284"/>
      <c r="I122" s="284"/>
      <c r="J122" s="284"/>
      <c r="K122" s="284"/>
      <c r="L122" s="284"/>
    </row>
    <row r="123" spans="3:12" x14ac:dyDescent="0.2">
      <c r="C123" s="284"/>
      <c r="D123" s="284"/>
      <c r="E123" s="284"/>
      <c r="F123" s="284"/>
      <c r="G123" s="284"/>
      <c r="H123" s="284"/>
      <c r="I123" s="284"/>
      <c r="J123" s="284"/>
      <c r="K123" s="284"/>
      <c r="L123" s="284"/>
    </row>
    <row r="124" spans="3:12" x14ac:dyDescent="0.2">
      <c r="C124" s="284"/>
      <c r="D124" s="284"/>
      <c r="E124" s="284"/>
      <c r="F124" s="284"/>
      <c r="G124" s="284"/>
      <c r="H124" s="284"/>
      <c r="I124" s="284"/>
      <c r="J124" s="284"/>
      <c r="K124" s="284"/>
      <c r="L124" s="284"/>
    </row>
    <row r="125" spans="3:12" x14ac:dyDescent="0.2">
      <c r="C125" s="284"/>
      <c r="D125" s="284"/>
      <c r="E125" s="284"/>
      <c r="F125" s="284"/>
      <c r="G125" s="284"/>
      <c r="H125" s="284"/>
      <c r="I125" s="284"/>
      <c r="J125" s="284"/>
      <c r="K125" s="284"/>
      <c r="L125" s="284"/>
    </row>
    <row r="126" spans="3:12" x14ac:dyDescent="0.2">
      <c r="C126" s="284"/>
      <c r="D126" s="284"/>
      <c r="E126" s="284"/>
      <c r="F126" s="284"/>
      <c r="G126" s="284"/>
      <c r="H126" s="284"/>
      <c r="I126" s="284"/>
      <c r="J126" s="284"/>
      <c r="K126" s="284"/>
      <c r="L126" s="284"/>
    </row>
    <row r="127" spans="3:12" x14ac:dyDescent="0.2">
      <c r="C127" s="284"/>
      <c r="D127" s="284"/>
      <c r="E127" s="284"/>
      <c r="F127" s="284"/>
      <c r="G127" s="284"/>
      <c r="H127" s="284"/>
      <c r="I127" s="284"/>
      <c r="J127" s="284"/>
      <c r="K127" s="284"/>
      <c r="L127" s="284"/>
    </row>
    <row r="128" spans="3:12" x14ac:dyDescent="0.2">
      <c r="C128" s="284"/>
      <c r="D128" s="284"/>
      <c r="E128" s="284"/>
      <c r="F128" s="284"/>
      <c r="G128" s="284"/>
      <c r="H128" s="284"/>
      <c r="I128" s="284"/>
      <c r="J128" s="284"/>
      <c r="K128" s="284"/>
      <c r="L128" s="284"/>
    </row>
    <row r="129" spans="3:12" x14ac:dyDescent="0.2">
      <c r="C129" s="284"/>
      <c r="D129" s="284"/>
      <c r="E129" s="284"/>
      <c r="F129" s="284"/>
      <c r="G129" s="284"/>
      <c r="H129" s="284"/>
      <c r="I129" s="284"/>
      <c r="J129" s="284"/>
      <c r="K129" s="284"/>
      <c r="L129" s="284"/>
    </row>
    <row r="130" spans="3:12" x14ac:dyDescent="0.2">
      <c r="C130" s="284"/>
      <c r="D130" s="284"/>
      <c r="E130" s="284"/>
      <c r="F130" s="284"/>
      <c r="G130" s="284"/>
      <c r="H130" s="284"/>
      <c r="I130" s="284"/>
      <c r="J130" s="284"/>
      <c r="K130" s="284"/>
      <c r="L130" s="284"/>
    </row>
    <row r="131" spans="3:12" x14ac:dyDescent="0.2">
      <c r="C131" s="284"/>
      <c r="D131" s="284"/>
      <c r="E131" s="284"/>
      <c r="F131" s="284"/>
      <c r="G131" s="284"/>
      <c r="H131" s="284"/>
      <c r="I131" s="284"/>
      <c r="J131" s="284"/>
      <c r="K131" s="284"/>
      <c r="L131" s="284"/>
    </row>
    <row r="132" spans="3:12" x14ac:dyDescent="0.2">
      <c r="C132" s="284"/>
      <c r="D132" s="284"/>
      <c r="E132" s="284"/>
      <c r="F132" s="284"/>
      <c r="G132" s="284"/>
      <c r="H132" s="284"/>
      <c r="I132" s="284"/>
      <c r="J132" s="284"/>
      <c r="K132" s="284"/>
      <c r="L132" s="284"/>
    </row>
    <row r="133" spans="3:12" x14ac:dyDescent="0.2">
      <c r="C133" s="284"/>
      <c r="D133" s="284"/>
      <c r="E133" s="284"/>
      <c r="F133" s="284"/>
      <c r="G133" s="284"/>
      <c r="H133" s="284"/>
      <c r="I133" s="284"/>
      <c r="J133" s="284"/>
      <c r="K133" s="284"/>
      <c r="L133" s="284"/>
    </row>
    <row r="134" spans="3:12" x14ac:dyDescent="0.2">
      <c r="C134" s="284"/>
      <c r="D134" s="284"/>
      <c r="E134" s="284"/>
      <c r="F134" s="284"/>
      <c r="G134" s="284"/>
      <c r="H134" s="284"/>
      <c r="I134" s="284"/>
      <c r="J134" s="284"/>
      <c r="K134" s="284"/>
      <c r="L134" s="284"/>
    </row>
    <row r="135" spans="3:12" x14ac:dyDescent="0.2">
      <c r="C135" s="284"/>
      <c r="D135" s="284"/>
      <c r="E135" s="284"/>
      <c r="F135" s="284"/>
      <c r="G135" s="284"/>
      <c r="H135" s="284"/>
      <c r="I135" s="284"/>
      <c r="J135" s="284"/>
      <c r="K135" s="284"/>
      <c r="L135" s="284"/>
    </row>
    <row r="136" spans="3:12" x14ac:dyDescent="0.2">
      <c r="C136" s="284"/>
      <c r="D136" s="284"/>
      <c r="E136" s="284"/>
      <c r="F136" s="284"/>
      <c r="G136" s="284"/>
      <c r="H136" s="284"/>
      <c r="I136" s="284"/>
      <c r="J136" s="284"/>
      <c r="K136" s="284"/>
      <c r="L136" s="284"/>
    </row>
    <row r="137" spans="3:12" x14ac:dyDescent="0.2">
      <c r="C137" s="284"/>
      <c r="D137" s="284"/>
      <c r="E137" s="284"/>
      <c r="F137" s="284"/>
      <c r="G137" s="284"/>
      <c r="H137" s="284"/>
      <c r="I137" s="284"/>
      <c r="J137" s="284"/>
      <c r="K137" s="284"/>
      <c r="L137" s="284"/>
    </row>
    <row r="138" spans="3:12" x14ac:dyDescent="0.2">
      <c r="C138" s="284"/>
      <c r="D138" s="284"/>
      <c r="E138" s="284"/>
      <c r="F138" s="284"/>
      <c r="G138" s="284"/>
      <c r="H138" s="284"/>
      <c r="I138" s="284"/>
      <c r="J138" s="284"/>
      <c r="K138" s="284"/>
      <c r="L138" s="284"/>
    </row>
    <row r="139" spans="3:12" x14ac:dyDescent="0.2">
      <c r="C139" s="284"/>
      <c r="D139" s="284"/>
      <c r="E139" s="284"/>
      <c r="F139" s="284"/>
      <c r="G139" s="284"/>
      <c r="H139" s="284"/>
      <c r="I139" s="284"/>
      <c r="J139" s="284"/>
      <c r="K139" s="284"/>
      <c r="L139" s="284"/>
    </row>
    <row r="140" spans="3:12" x14ac:dyDescent="0.2">
      <c r="C140" s="284"/>
      <c r="D140" s="284"/>
      <c r="E140" s="284"/>
      <c r="F140" s="284"/>
      <c r="G140" s="284"/>
      <c r="H140" s="284"/>
      <c r="I140" s="284"/>
      <c r="J140" s="284"/>
      <c r="K140" s="284"/>
      <c r="L140" s="284"/>
    </row>
    <row r="141" spans="3:12" x14ac:dyDescent="0.2">
      <c r="C141" s="284"/>
      <c r="D141" s="284"/>
      <c r="E141" s="284"/>
      <c r="F141" s="284"/>
      <c r="G141" s="284"/>
      <c r="H141" s="284"/>
      <c r="I141" s="284"/>
      <c r="J141" s="284"/>
      <c r="K141" s="284"/>
      <c r="L141" s="284"/>
    </row>
    <row r="142" spans="3:12" x14ac:dyDescent="0.2">
      <c r="C142" s="284"/>
      <c r="D142" s="284"/>
      <c r="E142" s="284"/>
      <c r="F142" s="284"/>
      <c r="G142" s="284"/>
      <c r="H142" s="284"/>
      <c r="I142" s="284"/>
      <c r="J142" s="284"/>
      <c r="K142" s="284"/>
      <c r="L142" s="284"/>
    </row>
    <row r="143" spans="3:12" x14ac:dyDescent="0.2">
      <c r="C143" s="284"/>
      <c r="D143" s="284"/>
      <c r="E143" s="284"/>
      <c r="F143" s="284"/>
      <c r="G143" s="284"/>
      <c r="H143" s="284"/>
      <c r="I143" s="284"/>
      <c r="J143" s="284"/>
      <c r="K143" s="284"/>
      <c r="L143" s="284"/>
    </row>
    <row r="144" spans="3:12" x14ac:dyDescent="0.2">
      <c r="C144" s="284"/>
      <c r="D144" s="284"/>
      <c r="E144" s="284"/>
      <c r="F144" s="284"/>
      <c r="G144" s="284"/>
      <c r="H144" s="284"/>
      <c r="I144" s="284"/>
      <c r="J144" s="284"/>
      <c r="K144" s="284"/>
      <c r="L144" s="284"/>
    </row>
    <row r="145" spans="3:12" x14ac:dyDescent="0.2">
      <c r="C145" s="284"/>
      <c r="D145" s="284"/>
      <c r="E145" s="284"/>
      <c r="F145" s="284"/>
      <c r="G145" s="284"/>
      <c r="H145" s="284"/>
      <c r="I145" s="284"/>
      <c r="J145" s="284"/>
      <c r="K145" s="284"/>
      <c r="L145" s="284"/>
    </row>
    <row r="146" spans="3:12" x14ac:dyDescent="0.2">
      <c r="C146" s="284"/>
      <c r="D146" s="284"/>
      <c r="E146" s="284"/>
      <c r="F146" s="284"/>
      <c r="G146" s="284"/>
      <c r="H146" s="284"/>
      <c r="I146" s="284"/>
      <c r="J146" s="284"/>
      <c r="K146" s="284"/>
      <c r="L146" s="284"/>
    </row>
    <row r="147" spans="3:12" x14ac:dyDescent="0.2">
      <c r="C147" s="284"/>
      <c r="D147" s="284"/>
      <c r="E147" s="284"/>
      <c r="F147" s="284"/>
      <c r="G147" s="284"/>
      <c r="H147" s="284"/>
      <c r="I147" s="284"/>
      <c r="J147" s="284"/>
      <c r="K147" s="284"/>
      <c r="L147" s="284"/>
    </row>
    <row r="148" spans="3:12" x14ac:dyDescent="0.2">
      <c r="C148" s="284"/>
      <c r="D148" s="284"/>
      <c r="E148" s="284"/>
      <c r="F148" s="284"/>
      <c r="G148" s="284"/>
      <c r="H148" s="284"/>
      <c r="I148" s="284"/>
      <c r="J148" s="284"/>
      <c r="K148" s="284"/>
      <c r="L148" s="284"/>
    </row>
    <row r="149" spans="3:12" x14ac:dyDescent="0.2">
      <c r="C149" s="284"/>
      <c r="D149" s="284"/>
      <c r="E149" s="284"/>
      <c r="F149" s="284"/>
      <c r="G149" s="284"/>
      <c r="H149" s="284"/>
      <c r="I149" s="284"/>
      <c r="J149" s="284"/>
      <c r="K149" s="284"/>
      <c r="L149" s="284"/>
    </row>
    <row r="150" spans="3:12" x14ac:dyDescent="0.2">
      <c r="C150" s="284"/>
      <c r="D150" s="284"/>
      <c r="E150" s="284"/>
      <c r="F150" s="284"/>
      <c r="G150" s="284"/>
      <c r="H150" s="284"/>
      <c r="I150" s="284"/>
      <c r="J150" s="284"/>
      <c r="K150" s="284"/>
      <c r="L150" s="284"/>
    </row>
    <row r="151" spans="3:12" x14ac:dyDescent="0.2">
      <c r="C151" s="284"/>
      <c r="D151" s="284"/>
      <c r="E151" s="284"/>
      <c r="F151" s="284"/>
      <c r="G151" s="284"/>
      <c r="H151" s="284"/>
      <c r="I151" s="284"/>
      <c r="J151" s="284"/>
      <c r="K151" s="284"/>
      <c r="L151" s="284"/>
    </row>
    <row r="152" spans="3:12" x14ac:dyDescent="0.2">
      <c r="C152" s="284"/>
      <c r="D152" s="284"/>
      <c r="E152" s="284"/>
      <c r="F152" s="284"/>
      <c r="G152" s="284"/>
      <c r="H152" s="284"/>
      <c r="I152" s="284"/>
      <c r="J152" s="284"/>
      <c r="K152" s="284"/>
      <c r="L152" s="284"/>
    </row>
    <row r="153" spans="3:12" x14ac:dyDescent="0.2">
      <c r="C153" s="284"/>
      <c r="D153" s="284"/>
      <c r="E153" s="284"/>
      <c r="F153" s="284"/>
      <c r="G153" s="284"/>
      <c r="H153" s="284"/>
      <c r="I153" s="284"/>
      <c r="J153" s="284"/>
      <c r="K153" s="284"/>
      <c r="L153" s="284"/>
    </row>
    <row r="154" spans="3:12" x14ac:dyDescent="0.2">
      <c r="C154" s="284"/>
      <c r="D154" s="284"/>
      <c r="E154" s="284"/>
      <c r="F154" s="284"/>
      <c r="G154" s="284"/>
      <c r="H154" s="284"/>
      <c r="I154" s="284"/>
      <c r="J154" s="284"/>
      <c r="K154" s="284"/>
      <c r="L154" s="284"/>
    </row>
    <row r="155" spans="3:12" x14ac:dyDescent="0.2">
      <c r="C155" s="284"/>
      <c r="D155" s="284"/>
      <c r="E155" s="284"/>
      <c r="F155" s="284"/>
      <c r="G155" s="284"/>
      <c r="H155" s="284"/>
      <c r="I155" s="284"/>
      <c r="J155" s="284"/>
      <c r="K155" s="284"/>
      <c r="L155" s="284"/>
    </row>
    <row r="156" spans="3:12" x14ac:dyDescent="0.2">
      <c r="C156" s="284"/>
      <c r="D156" s="284"/>
      <c r="E156" s="284"/>
      <c r="F156" s="284"/>
      <c r="G156" s="284"/>
      <c r="H156" s="284"/>
      <c r="I156" s="284"/>
      <c r="J156" s="284"/>
      <c r="K156" s="284"/>
      <c r="L156" s="284"/>
    </row>
    <row r="157" spans="3:12" x14ac:dyDescent="0.2">
      <c r="C157" s="284"/>
      <c r="D157" s="284"/>
      <c r="E157" s="284"/>
      <c r="F157" s="284"/>
      <c r="G157" s="284"/>
      <c r="H157" s="284"/>
      <c r="I157" s="284"/>
      <c r="J157" s="284"/>
      <c r="K157" s="284"/>
      <c r="L157" s="284"/>
    </row>
    <row r="158" spans="3:12" x14ac:dyDescent="0.2">
      <c r="C158" s="284"/>
      <c r="D158" s="284"/>
      <c r="E158" s="284"/>
      <c r="F158" s="284"/>
      <c r="G158" s="284"/>
      <c r="H158" s="284"/>
      <c r="I158" s="284"/>
      <c r="J158" s="284"/>
      <c r="K158" s="284"/>
      <c r="L158" s="284"/>
    </row>
    <row r="159" spans="3:12" x14ac:dyDescent="0.2">
      <c r="C159" s="284"/>
      <c r="D159" s="284"/>
      <c r="E159" s="284"/>
      <c r="F159" s="284"/>
      <c r="G159" s="284"/>
      <c r="H159" s="284"/>
      <c r="I159" s="284"/>
      <c r="J159" s="284"/>
      <c r="K159" s="284"/>
      <c r="L159" s="284"/>
    </row>
    <row r="160" spans="3:12" x14ac:dyDescent="0.2">
      <c r="C160" s="284"/>
      <c r="D160" s="284"/>
      <c r="E160" s="284"/>
      <c r="F160" s="284"/>
      <c r="G160" s="284"/>
      <c r="H160" s="284"/>
      <c r="I160" s="284"/>
      <c r="J160" s="284"/>
      <c r="K160" s="284"/>
      <c r="L160" s="284"/>
    </row>
    <row r="161" spans="3:12" x14ac:dyDescent="0.2">
      <c r="C161" s="284"/>
      <c r="D161" s="284"/>
      <c r="E161" s="284"/>
      <c r="F161" s="284"/>
      <c r="G161" s="284"/>
      <c r="H161" s="284"/>
      <c r="I161" s="284"/>
      <c r="J161" s="284"/>
      <c r="K161" s="284"/>
      <c r="L161" s="284"/>
    </row>
    <row r="162" spans="3:12" x14ac:dyDescent="0.2">
      <c r="C162" s="284"/>
      <c r="D162" s="284"/>
      <c r="E162" s="284"/>
      <c r="F162" s="284"/>
      <c r="G162" s="284"/>
      <c r="H162" s="284"/>
      <c r="I162" s="284"/>
      <c r="J162" s="284"/>
      <c r="K162" s="284"/>
      <c r="L162" s="284"/>
    </row>
    <row r="163" spans="3:12" x14ac:dyDescent="0.2">
      <c r="C163" s="284"/>
      <c r="D163" s="284"/>
      <c r="E163" s="284"/>
      <c r="F163" s="284"/>
      <c r="G163" s="284"/>
      <c r="H163" s="284"/>
      <c r="I163" s="284"/>
      <c r="J163" s="284"/>
      <c r="K163" s="284"/>
      <c r="L163" s="284"/>
    </row>
    <row r="164" spans="3:12" x14ac:dyDescent="0.2">
      <c r="C164" s="284"/>
      <c r="D164" s="284"/>
      <c r="E164" s="284"/>
      <c r="F164" s="284"/>
      <c r="G164" s="284"/>
      <c r="H164" s="284"/>
      <c r="I164" s="284"/>
      <c r="J164" s="284"/>
      <c r="K164" s="284"/>
      <c r="L164" s="284"/>
    </row>
    <row r="165" spans="3:12" x14ac:dyDescent="0.2">
      <c r="C165" s="284"/>
      <c r="D165" s="284"/>
      <c r="E165" s="284"/>
      <c r="F165" s="284"/>
      <c r="G165" s="284"/>
      <c r="H165" s="284"/>
      <c r="I165" s="284"/>
      <c r="J165" s="284"/>
      <c r="K165" s="284"/>
      <c r="L165" s="284"/>
    </row>
    <row r="166" spans="3:12" x14ac:dyDescent="0.2">
      <c r="C166" s="284"/>
      <c r="D166" s="284"/>
      <c r="E166" s="284"/>
      <c r="F166" s="284"/>
      <c r="G166" s="284"/>
      <c r="H166" s="284"/>
      <c r="I166" s="284"/>
      <c r="J166" s="284"/>
      <c r="K166" s="284"/>
      <c r="L166" s="284"/>
    </row>
    <row r="167" spans="3:12" x14ac:dyDescent="0.2">
      <c r="C167" s="284"/>
      <c r="D167" s="284"/>
      <c r="E167" s="284"/>
      <c r="F167" s="284"/>
      <c r="G167" s="284"/>
      <c r="H167" s="284"/>
      <c r="I167" s="284"/>
      <c r="J167" s="284"/>
      <c r="K167" s="284"/>
      <c r="L167" s="284"/>
    </row>
    <row r="168" spans="3:12" x14ac:dyDescent="0.2">
      <c r="C168" s="284"/>
      <c r="D168" s="284"/>
      <c r="E168" s="284"/>
      <c r="F168" s="284"/>
      <c r="G168" s="284"/>
      <c r="H168" s="284"/>
      <c r="I168" s="284"/>
      <c r="J168" s="284"/>
      <c r="K168" s="284"/>
      <c r="L168" s="284"/>
    </row>
    <row r="169" spans="3:12" x14ac:dyDescent="0.2">
      <c r="C169" s="284"/>
      <c r="D169" s="284"/>
      <c r="E169" s="284"/>
      <c r="F169" s="284"/>
      <c r="G169" s="284"/>
      <c r="H169" s="284"/>
      <c r="I169" s="284"/>
      <c r="J169" s="284"/>
      <c r="K169" s="284"/>
      <c r="L169" s="284"/>
    </row>
    <row r="170" spans="3:12" x14ac:dyDescent="0.2">
      <c r="C170" s="284"/>
      <c r="D170" s="284"/>
      <c r="E170" s="284"/>
      <c r="F170" s="284"/>
      <c r="G170" s="284"/>
      <c r="H170" s="284"/>
      <c r="I170" s="284"/>
      <c r="J170" s="284"/>
      <c r="K170" s="284"/>
      <c r="L170" s="284"/>
    </row>
    <row r="171" spans="3:12" x14ac:dyDescent="0.2">
      <c r="C171" s="284"/>
      <c r="D171" s="284"/>
      <c r="E171" s="284"/>
      <c r="F171" s="284"/>
      <c r="G171" s="284"/>
      <c r="H171" s="284"/>
      <c r="I171" s="284"/>
      <c r="J171" s="284"/>
      <c r="K171" s="284"/>
      <c r="L171" s="284"/>
    </row>
    <row r="172" spans="3:12" x14ac:dyDescent="0.2">
      <c r="C172" s="284"/>
      <c r="D172" s="284"/>
      <c r="E172" s="284"/>
      <c r="F172" s="284"/>
      <c r="G172" s="284"/>
      <c r="H172" s="284"/>
      <c r="I172" s="284"/>
      <c r="J172" s="284"/>
      <c r="K172" s="284"/>
      <c r="L172" s="284"/>
    </row>
    <row r="173" spans="3:12" x14ac:dyDescent="0.2">
      <c r="C173" s="284"/>
      <c r="D173" s="284"/>
      <c r="E173" s="284"/>
      <c r="F173" s="284"/>
      <c r="G173" s="284"/>
      <c r="H173" s="284"/>
      <c r="I173" s="284"/>
      <c r="J173" s="284"/>
      <c r="K173" s="284"/>
      <c r="L173" s="284"/>
    </row>
    <row r="174" spans="3:12" x14ac:dyDescent="0.2">
      <c r="C174" s="284"/>
      <c r="D174" s="284"/>
      <c r="E174" s="284"/>
      <c r="F174" s="284"/>
      <c r="G174" s="284"/>
      <c r="H174" s="284"/>
      <c r="I174" s="284"/>
      <c r="J174" s="284"/>
      <c r="K174" s="284"/>
      <c r="L174" s="284"/>
    </row>
    <row r="175" spans="3:12" x14ac:dyDescent="0.2">
      <c r="C175" s="284"/>
      <c r="D175" s="284"/>
      <c r="E175" s="284"/>
      <c r="F175" s="284"/>
      <c r="G175" s="284"/>
      <c r="H175" s="284"/>
      <c r="I175" s="284"/>
      <c r="J175" s="284"/>
      <c r="K175" s="284"/>
      <c r="L175" s="284"/>
    </row>
    <row r="176" spans="3:12" x14ac:dyDescent="0.2">
      <c r="C176" s="284"/>
      <c r="D176" s="284"/>
      <c r="E176" s="284"/>
      <c r="F176" s="284"/>
      <c r="G176" s="284"/>
      <c r="H176" s="284"/>
      <c r="I176" s="284"/>
      <c r="J176" s="284"/>
      <c r="K176" s="284"/>
      <c r="L176" s="284"/>
    </row>
    <row r="177" spans="3:12" x14ac:dyDescent="0.2">
      <c r="C177" s="284"/>
      <c r="D177" s="284"/>
      <c r="E177" s="284"/>
      <c r="F177" s="284"/>
      <c r="G177" s="284"/>
      <c r="H177" s="284"/>
      <c r="I177" s="284"/>
      <c r="J177" s="284"/>
      <c r="K177" s="284"/>
      <c r="L177" s="284"/>
    </row>
    <row r="178" spans="3:12" x14ac:dyDescent="0.2">
      <c r="C178" s="284"/>
      <c r="D178" s="284"/>
      <c r="E178" s="284"/>
      <c r="F178" s="284"/>
      <c r="G178" s="284"/>
      <c r="H178" s="284"/>
      <c r="I178" s="284"/>
      <c r="J178" s="284"/>
      <c r="K178" s="284"/>
      <c r="L178" s="284"/>
    </row>
    <row r="179" spans="3:12" x14ac:dyDescent="0.2">
      <c r="C179" s="284"/>
      <c r="D179" s="284"/>
      <c r="E179" s="284"/>
      <c r="F179" s="284"/>
      <c r="G179" s="284"/>
      <c r="H179" s="284"/>
      <c r="I179" s="284"/>
      <c r="J179" s="284"/>
      <c r="K179" s="284"/>
      <c r="L179" s="284"/>
    </row>
    <row r="180" spans="3:12" x14ac:dyDescent="0.2">
      <c r="C180" s="284"/>
      <c r="D180" s="284"/>
      <c r="E180" s="284"/>
      <c r="F180" s="284"/>
      <c r="G180" s="284"/>
      <c r="H180" s="284"/>
      <c r="I180" s="284"/>
      <c r="J180" s="284"/>
      <c r="K180" s="284"/>
      <c r="L180" s="284"/>
    </row>
    <row r="181" spans="3:12" x14ac:dyDescent="0.2">
      <c r="C181" s="284"/>
      <c r="D181" s="284"/>
      <c r="E181" s="284"/>
      <c r="F181" s="284"/>
      <c r="G181" s="284"/>
      <c r="H181" s="284"/>
      <c r="I181" s="284"/>
      <c r="J181" s="284"/>
      <c r="K181" s="284"/>
      <c r="L181" s="284"/>
    </row>
    <row r="182" spans="3:12" x14ac:dyDescent="0.2">
      <c r="C182" s="284"/>
      <c r="D182" s="284"/>
      <c r="E182" s="284"/>
      <c r="F182" s="284"/>
      <c r="G182" s="284"/>
      <c r="H182" s="284"/>
      <c r="I182" s="284"/>
      <c r="J182" s="284"/>
      <c r="K182" s="284"/>
      <c r="L182" s="284"/>
    </row>
    <row r="183" spans="3:12" x14ac:dyDescent="0.2">
      <c r="C183" s="284"/>
      <c r="D183" s="284"/>
      <c r="E183" s="284"/>
      <c r="F183" s="284"/>
      <c r="G183" s="284"/>
      <c r="H183" s="284"/>
      <c r="I183" s="284"/>
      <c r="J183" s="284"/>
      <c r="K183" s="284"/>
      <c r="L183" s="284"/>
    </row>
    <row r="184" spans="3:12" x14ac:dyDescent="0.2">
      <c r="C184" s="284"/>
      <c r="D184" s="284"/>
      <c r="E184" s="284"/>
      <c r="F184" s="284"/>
      <c r="G184" s="284"/>
      <c r="H184" s="284"/>
      <c r="I184" s="284"/>
      <c r="J184" s="284"/>
      <c r="K184" s="284"/>
      <c r="L184" s="284"/>
    </row>
    <row r="185" spans="3:12" x14ac:dyDescent="0.2">
      <c r="C185" s="284"/>
      <c r="D185" s="284"/>
      <c r="E185" s="284"/>
      <c r="F185" s="284"/>
      <c r="G185" s="284"/>
      <c r="H185" s="284"/>
      <c r="I185" s="284"/>
      <c r="J185" s="284"/>
      <c r="K185" s="284"/>
      <c r="L185" s="284"/>
    </row>
    <row r="186" spans="3:12" x14ac:dyDescent="0.2">
      <c r="C186" s="284"/>
      <c r="D186" s="284"/>
      <c r="E186" s="284"/>
      <c r="F186" s="284"/>
      <c r="G186" s="284"/>
      <c r="H186" s="284"/>
      <c r="I186" s="284"/>
      <c r="J186" s="284"/>
      <c r="K186" s="284"/>
      <c r="L186" s="284"/>
    </row>
    <row r="187" spans="3:12" x14ac:dyDescent="0.2">
      <c r="C187" s="284"/>
      <c r="D187" s="284"/>
      <c r="E187" s="284"/>
      <c r="F187" s="284"/>
      <c r="G187" s="284"/>
      <c r="H187" s="284"/>
      <c r="I187" s="284"/>
      <c r="J187" s="284"/>
      <c r="K187" s="284"/>
      <c r="L187" s="284"/>
    </row>
    <row r="188" spans="3:12" x14ac:dyDescent="0.2">
      <c r="C188" s="284"/>
      <c r="D188" s="284"/>
      <c r="E188" s="284"/>
      <c r="F188" s="284"/>
      <c r="G188" s="284"/>
      <c r="H188" s="284"/>
      <c r="I188" s="284"/>
      <c r="J188" s="284"/>
      <c r="K188" s="284"/>
      <c r="L188" s="284"/>
    </row>
    <row r="189" spans="3:12" x14ac:dyDescent="0.2">
      <c r="C189" s="284"/>
      <c r="D189" s="284"/>
      <c r="E189" s="284"/>
      <c r="F189" s="284"/>
      <c r="G189" s="284"/>
      <c r="H189" s="284"/>
      <c r="I189" s="284"/>
      <c r="J189" s="284"/>
      <c r="K189" s="284"/>
      <c r="L189" s="284"/>
    </row>
    <row r="190" spans="3:12" x14ac:dyDescent="0.2">
      <c r="C190" s="284"/>
      <c r="D190" s="284"/>
      <c r="E190" s="284"/>
      <c r="F190" s="284"/>
      <c r="G190" s="284"/>
      <c r="H190" s="284"/>
      <c r="I190" s="284"/>
      <c r="J190" s="284"/>
      <c r="K190" s="284"/>
      <c r="L190" s="284"/>
    </row>
    <row r="191" spans="3:12" x14ac:dyDescent="0.2">
      <c r="C191" s="284"/>
      <c r="D191" s="284"/>
      <c r="E191" s="284"/>
      <c r="F191" s="284"/>
      <c r="G191" s="284"/>
      <c r="H191" s="284"/>
      <c r="I191" s="284"/>
      <c r="J191" s="284"/>
      <c r="K191" s="284"/>
      <c r="L191" s="284"/>
    </row>
    <row r="192" spans="3:12" x14ac:dyDescent="0.2">
      <c r="C192" s="284"/>
      <c r="D192" s="284"/>
      <c r="E192" s="284"/>
      <c r="F192" s="284"/>
      <c r="G192" s="284"/>
      <c r="H192" s="284"/>
      <c r="I192" s="284"/>
      <c r="J192" s="284"/>
      <c r="K192" s="284"/>
      <c r="L192" s="284"/>
    </row>
    <row r="193" spans="3:12" x14ac:dyDescent="0.2">
      <c r="C193" s="284"/>
      <c r="D193" s="284"/>
      <c r="E193" s="284"/>
      <c r="F193" s="284"/>
      <c r="G193" s="284"/>
      <c r="H193" s="284"/>
      <c r="I193" s="284"/>
      <c r="J193" s="284"/>
      <c r="K193" s="284"/>
      <c r="L193" s="284"/>
    </row>
    <row r="194" spans="3:12" x14ac:dyDescent="0.2">
      <c r="C194" s="284"/>
      <c r="D194" s="284"/>
      <c r="E194" s="284"/>
      <c r="F194" s="284"/>
      <c r="G194" s="284"/>
      <c r="H194" s="284"/>
      <c r="I194" s="284"/>
      <c r="J194" s="284"/>
      <c r="K194" s="284"/>
      <c r="L194" s="284"/>
    </row>
    <row r="195" spans="3:12" x14ac:dyDescent="0.2">
      <c r="C195" s="284"/>
      <c r="D195" s="284"/>
      <c r="E195" s="284"/>
      <c r="F195" s="284"/>
      <c r="G195" s="284"/>
      <c r="H195" s="284"/>
      <c r="I195" s="284"/>
      <c r="J195" s="284"/>
      <c r="K195" s="284"/>
      <c r="L195" s="284"/>
    </row>
    <row r="196" spans="3:12" x14ac:dyDescent="0.2">
      <c r="C196" s="284"/>
      <c r="D196" s="284"/>
      <c r="E196" s="284"/>
      <c r="F196" s="284"/>
      <c r="G196" s="284"/>
      <c r="H196" s="284"/>
      <c r="I196" s="284"/>
      <c r="J196" s="284"/>
      <c r="K196" s="284"/>
      <c r="L196" s="284"/>
    </row>
    <row r="197" spans="3:12" x14ac:dyDescent="0.2">
      <c r="C197" s="284"/>
      <c r="D197" s="284"/>
      <c r="E197" s="284"/>
      <c r="F197" s="284"/>
      <c r="G197" s="284"/>
      <c r="H197" s="284"/>
      <c r="I197" s="284"/>
      <c r="J197" s="284"/>
      <c r="K197" s="284"/>
      <c r="L197" s="284"/>
    </row>
    <row r="198" spans="3:12" x14ac:dyDescent="0.2">
      <c r="C198" s="284"/>
      <c r="D198" s="284"/>
      <c r="E198" s="284"/>
      <c r="F198" s="284"/>
      <c r="G198" s="284"/>
      <c r="H198" s="284"/>
      <c r="I198" s="284"/>
      <c r="J198" s="284"/>
      <c r="K198" s="284"/>
      <c r="L198" s="284"/>
    </row>
    <row r="199" spans="3:12" x14ac:dyDescent="0.2">
      <c r="C199" s="284"/>
      <c r="D199" s="284"/>
      <c r="E199" s="284"/>
      <c r="F199" s="284"/>
      <c r="G199" s="284"/>
      <c r="H199" s="284"/>
      <c r="I199" s="284"/>
      <c r="J199" s="284"/>
      <c r="K199" s="284"/>
      <c r="L199" s="284"/>
    </row>
    <row r="200" spans="3:12" x14ac:dyDescent="0.2">
      <c r="C200" s="284"/>
      <c r="D200" s="284"/>
      <c r="E200" s="284"/>
      <c r="F200" s="284"/>
      <c r="G200" s="284"/>
      <c r="H200" s="284"/>
      <c r="I200" s="284"/>
      <c r="J200" s="284"/>
      <c r="K200" s="284"/>
      <c r="L200" s="284"/>
    </row>
    <row r="201" spans="3:12" x14ac:dyDescent="0.2">
      <c r="C201" s="284"/>
      <c r="D201" s="284"/>
      <c r="E201" s="284"/>
      <c r="F201" s="284"/>
      <c r="G201" s="284"/>
      <c r="H201" s="284"/>
      <c r="I201" s="284"/>
      <c r="J201" s="284"/>
      <c r="K201" s="284"/>
      <c r="L201" s="284"/>
    </row>
    <row r="202" spans="3:12" x14ac:dyDescent="0.2">
      <c r="C202" s="284"/>
      <c r="D202" s="284"/>
      <c r="E202" s="284"/>
      <c r="F202" s="284"/>
      <c r="G202" s="284"/>
      <c r="H202" s="284"/>
      <c r="I202" s="284"/>
      <c r="J202" s="284"/>
      <c r="K202" s="284"/>
      <c r="L202" s="284"/>
    </row>
    <row r="203" spans="3:12" x14ac:dyDescent="0.2">
      <c r="C203" s="284"/>
      <c r="D203" s="284"/>
      <c r="E203" s="284"/>
      <c r="F203" s="284"/>
      <c r="G203" s="284"/>
      <c r="H203" s="284"/>
      <c r="I203" s="284"/>
      <c r="J203" s="284"/>
      <c r="K203" s="284"/>
      <c r="L203" s="284"/>
    </row>
    <row r="204" spans="3:12" x14ac:dyDescent="0.2">
      <c r="C204" s="284"/>
      <c r="D204" s="284"/>
      <c r="E204" s="284"/>
      <c r="F204" s="284"/>
      <c r="G204" s="284"/>
      <c r="H204" s="284"/>
      <c r="I204" s="284"/>
      <c r="J204" s="284"/>
      <c r="K204" s="284"/>
      <c r="L204" s="284"/>
    </row>
    <row r="205" spans="3:12" x14ac:dyDescent="0.2">
      <c r="C205" s="284"/>
      <c r="D205" s="284"/>
      <c r="E205" s="284"/>
      <c r="F205" s="284"/>
      <c r="G205" s="284"/>
      <c r="H205" s="284"/>
      <c r="I205" s="284"/>
      <c r="J205" s="284"/>
      <c r="K205" s="284"/>
      <c r="L205" s="284"/>
    </row>
    <row r="206" spans="3:12" x14ac:dyDescent="0.2">
      <c r="C206" s="284"/>
      <c r="D206" s="284"/>
      <c r="E206" s="284"/>
      <c r="F206" s="284"/>
      <c r="G206" s="284"/>
      <c r="H206" s="284"/>
      <c r="I206" s="284"/>
      <c r="J206" s="284"/>
      <c r="K206" s="284"/>
      <c r="L206" s="284"/>
    </row>
    <row r="207" spans="3:12" x14ac:dyDescent="0.2">
      <c r="C207" s="284"/>
      <c r="D207" s="284"/>
      <c r="E207" s="284"/>
      <c r="F207" s="284"/>
      <c r="G207" s="284"/>
      <c r="H207" s="284"/>
      <c r="I207" s="284"/>
      <c r="J207" s="284"/>
      <c r="K207" s="284"/>
      <c r="L207" s="284"/>
    </row>
    <row r="208" spans="3:12" x14ac:dyDescent="0.2">
      <c r="C208" s="284"/>
      <c r="D208" s="284"/>
      <c r="E208" s="284"/>
      <c r="F208" s="284"/>
      <c r="G208" s="284"/>
      <c r="H208" s="284"/>
      <c r="I208" s="284"/>
      <c r="J208" s="284"/>
      <c r="K208" s="284"/>
      <c r="L208" s="284"/>
    </row>
    <row r="209" spans="3:12" x14ac:dyDescent="0.2">
      <c r="C209" s="284"/>
      <c r="D209" s="284"/>
      <c r="E209" s="284"/>
      <c r="F209" s="284"/>
      <c r="G209" s="284"/>
      <c r="H209" s="284"/>
      <c r="I209" s="284"/>
      <c r="J209" s="284"/>
      <c r="K209" s="284"/>
      <c r="L209" s="284"/>
    </row>
    <row r="210" spans="3:12" x14ac:dyDescent="0.2">
      <c r="C210" s="284"/>
      <c r="D210" s="284"/>
      <c r="E210" s="284"/>
      <c r="F210" s="284"/>
      <c r="G210" s="284"/>
      <c r="H210" s="284"/>
      <c r="I210" s="284"/>
      <c r="J210" s="284"/>
      <c r="K210" s="284"/>
      <c r="L210" s="284"/>
    </row>
    <row r="211" spans="3:12" x14ac:dyDescent="0.2">
      <c r="C211" s="284"/>
      <c r="D211" s="284"/>
      <c r="E211" s="284"/>
      <c r="F211" s="284"/>
      <c r="G211" s="284"/>
      <c r="H211" s="284"/>
      <c r="I211" s="284"/>
      <c r="J211" s="284"/>
      <c r="K211" s="284"/>
      <c r="L211" s="284"/>
    </row>
    <row r="212" spans="3:12" x14ac:dyDescent="0.2">
      <c r="C212" s="284"/>
      <c r="D212" s="284"/>
      <c r="E212" s="284"/>
      <c r="F212" s="284"/>
      <c r="G212" s="284"/>
      <c r="H212" s="284"/>
      <c r="I212" s="284"/>
      <c r="J212" s="284"/>
      <c r="K212" s="284"/>
      <c r="L212" s="284"/>
    </row>
    <row r="213" spans="3:12" x14ac:dyDescent="0.2">
      <c r="C213" s="284"/>
      <c r="D213" s="284"/>
      <c r="E213" s="284"/>
      <c r="F213" s="284"/>
      <c r="G213" s="284"/>
      <c r="H213" s="284"/>
      <c r="I213" s="284"/>
      <c r="J213" s="284"/>
      <c r="K213" s="284"/>
      <c r="L213" s="284"/>
    </row>
    <row r="214" spans="3:12" x14ac:dyDescent="0.2">
      <c r="C214" s="284"/>
      <c r="D214" s="284"/>
      <c r="E214" s="284"/>
      <c r="F214" s="284"/>
      <c r="G214" s="284"/>
      <c r="H214" s="284"/>
      <c r="I214" s="284"/>
      <c r="J214" s="284"/>
      <c r="K214" s="284"/>
      <c r="L214" s="284"/>
    </row>
    <row r="215" spans="3:12" x14ac:dyDescent="0.2">
      <c r="C215" s="284"/>
      <c r="D215" s="284"/>
      <c r="E215" s="284"/>
      <c r="F215" s="284"/>
      <c r="G215" s="284"/>
      <c r="H215" s="284"/>
      <c r="I215" s="284"/>
      <c r="J215" s="284"/>
      <c r="K215" s="284"/>
      <c r="L215" s="284"/>
    </row>
    <row r="216" spans="3:12" x14ac:dyDescent="0.2">
      <c r="C216" s="284"/>
      <c r="D216" s="284"/>
      <c r="E216" s="284"/>
      <c r="F216" s="284"/>
      <c r="G216" s="284"/>
      <c r="H216" s="284"/>
      <c r="I216" s="284"/>
      <c r="J216" s="284"/>
      <c r="K216" s="284"/>
      <c r="L216" s="284"/>
    </row>
    <row r="217" spans="3:12" x14ac:dyDescent="0.2">
      <c r="C217" s="284"/>
      <c r="D217" s="284"/>
      <c r="E217" s="284"/>
      <c r="F217" s="284"/>
      <c r="G217" s="284"/>
      <c r="H217" s="284"/>
      <c r="I217" s="284"/>
      <c r="J217" s="284"/>
      <c r="K217" s="284"/>
      <c r="L217" s="284"/>
    </row>
    <row r="218" spans="3:12" x14ac:dyDescent="0.2">
      <c r="C218" s="284"/>
      <c r="D218" s="284"/>
      <c r="E218" s="284"/>
      <c r="F218" s="284"/>
      <c r="G218" s="284"/>
      <c r="H218" s="284"/>
      <c r="I218" s="284"/>
      <c r="J218" s="284"/>
      <c r="K218" s="284"/>
      <c r="L218" s="284"/>
    </row>
    <row r="219" spans="3:12" x14ac:dyDescent="0.2">
      <c r="C219" s="284"/>
      <c r="D219" s="284"/>
      <c r="E219" s="284"/>
      <c r="F219" s="284"/>
      <c r="G219" s="284"/>
      <c r="H219" s="284"/>
      <c r="I219" s="284"/>
      <c r="J219" s="284"/>
      <c r="K219" s="284"/>
      <c r="L219" s="284"/>
    </row>
    <row r="220" spans="3:12" x14ac:dyDescent="0.2">
      <c r="C220" s="284"/>
      <c r="D220" s="284"/>
      <c r="E220" s="284"/>
      <c r="F220" s="284"/>
      <c r="G220" s="284"/>
      <c r="H220" s="284"/>
      <c r="I220" s="284"/>
      <c r="J220" s="284"/>
      <c r="K220" s="284"/>
      <c r="L220" s="284"/>
    </row>
    <row r="221" spans="3:12" x14ac:dyDescent="0.2">
      <c r="C221" s="284"/>
      <c r="D221" s="284"/>
      <c r="E221" s="284"/>
      <c r="F221" s="284"/>
      <c r="G221" s="284"/>
      <c r="H221" s="284"/>
      <c r="I221" s="284"/>
      <c r="J221" s="284"/>
      <c r="K221" s="284"/>
      <c r="L221" s="284"/>
    </row>
    <row r="222" spans="3:12" x14ac:dyDescent="0.2">
      <c r="C222" s="284"/>
      <c r="D222" s="284"/>
      <c r="E222" s="284"/>
      <c r="F222" s="284"/>
      <c r="G222" s="284"/>
      <c r="H222" s="284"/>
      <c r="I222" s="284"/>
      <c r="J222" s="284"/>
      <c r="K222" s="284"/>
      <c r="L222" s="284"/>
    </row>
    <row r="223" spans="3:12" x14ac:dyDescent="0.2">
      <c r="C223" s="284"/>
      <c r="D223" s="284"/>
      <c r="E223" s="284"/>
      <c r="F223" s="284"/>
      <c r="G223" s="284"/>
      <c r="H223" s="284"/>
      <c r="I223" s="284"/>
      <c r="J223" s="284"/>
      <c r="K223" s="284"/>
      <c r="L223" s="284"/>
    </row>
    <row r="224" spans="3:12" x14ac:dyDescent="0.2">
      <c r="C224" s="284"/>
      <c r="D224" s="284"/>
      <c r="E224" s="284"/>
      <c r="F224" s="284"/>
      <c r="G224" s="284"/>
      <c r="H224" s="284"/>
      <c r="I224" s="284"/>
      <c r="J224" s="284"/>
      <c r="K224" s="284"/>
      <c r="L224" s="284"/>
    </row>
    <row r="225" spans="3:12" x14ac:dyDescent="0.2">
      <c r="C225" s="284"/>
      <c r="D225" s="284"/>
      <c r="E225" s="284"/>
      <c r="F225" s="284"/>
      <c r="G225" s="284"/>
      <c r="H225" s="284"/>
      <c r="I225" s="284"/>
      <c r="J225" s="284"/>
      <c r="K225" s="284"/>
      <c r="L225" s="284"/>
    </row>
    <row r="226" spans="3:12" x14ac:dyDescent="0.2">
      <c r="C226" s="284"/>
      <c r="D226" s="284"/>
      <c r="E226" s="284"/>
      <c r="F226" s="284"/>
      <c r="G226" s="284"/>
      <c r="H226" s="284"/>
      <c r="I226" s="284"/>
      <c r="J226" s="284"/>
      <c r="K226" s="284"/>
      <c r="L226" s="284"/>
    </row>
    <row r="227" spans="3:12" x14ac:dyDescent="0.2">
      <c r="C227" s="284"/>
      <c r="D227" s="284"/>
      <c r="E227" s="284"/>
      <c r="F227" s="284"/>
      <c r="G227" s="284"/>
      <c r="H227" s="284"/>
      <c r="I227" s="284"/>
      <c r="J227" s="284"/>
      <c r="K227" s="284"/>
      <c r="L227" s="284"/>
    </row>
    <row r="228" spans="3:12" x14ac:dyDescent="0.2">
      <c r="C228" s="284"/>
      <c r="D228" s="284"/>
      <c r="E228" s="284"/>
      <c r="F228" s="284"/>
      <c r="G228" s="284"/>
      <c r="H228" s="284"/>
      <c r="I228" s="284"/>
      <c r="J228" s="284"/>
      <c r="K228" s="284"/>
      <c r="L228" s="284"/>
    </row>
    <row r="229" spans="3:12" x14ac:dyDescent="0.2">
      <c r="C229" s="284"/>
      <c r="D229" s="284"/>
      <c r="E229" s="284"/>
      <c r="F229" s="284"/>
      <c r="G229" s="284"/>
      <c r="H229" s="284"/>
      <c r="I229" s="284"/>
      <c r="J229" s="284"/>
      <c r="K229" s="284"/>
      <c r="L229" s="284"/>
    </row>
    <row r="230" spans="3:12" x14ac:dyDescent="0.2">
      <c r="C230" s="284"/>
      <c r="D230" s="284"/>
      <c r="E230" s="284"/>
      <c r="F230" s="284"/>
      <c r="G230" s="284"/>
      <c r="H230" s="284"/>
      <c r="I230" s="284"/>
      <c r="J230" s="284"/>
      <c r="K230" s="284"/>
      <c r="L230" s="284"/>
    </row>
    <row r="231" spans="3:12" x14ac:dyDescent="0.2">
      <c r="C231" s="284"/>
      <c r="D231" s="284"/>
      <c r="E231" s="284"/>
      <c r="F231" s="284"/>
      <c r="G231" s="284"/>
      <c r="H231" s="284"/>
      <c r="I231" s="284"/>
      <c r="J231" s="284"/>
      <c r="K231" s="284"/>
      <c r="L231" s="284"/>
    </row>
    <row r="232" spans="3:12" x14ac:dyDescent="0.2">
      <c r="C232" s="284"/>
      <c r="D232" s="284"/>
      <c r="E232" s="284"/>
      <c r="F232" s="284"/>
      <c r="G232" s="284"/>
      <c r="H232" s="284"/>
      <c r="I232" s="284"/>
      <c r="J232" s="284"/>
      <c r="K232" s="284"/>
      <c r="L232" s="284"/>
    </row>
    <row r="233" spans="3:12" x14ac:dyDescent="0.2">
      <c r="C233" s="284"/>
      <c r="D233" s="284"/>
      <c r="E233" s="284"/>
      <c r="F233" s="284"/>
      <c r="G233" s="284"/>
      <c r="H233" s="284"/>
      <c r="I233" s="284"/>
      <c r="J233" s="284"/>
      <c r="K233" s="284"/>
      <c r="L233" s="284"/>
    </row>
    <row r="234" spans="3:12" x14ac:dyDescent="0.2">
      <c r="C234" s="284"/>
      <c r="D234" s="284"/>
      <c r="E234" s="284"/>
      <c r="F234" s="284"/>
      <c r="G234" s="284"/>
      <c r="H234" s="284"/>
      <c r="I234" s="284"/>
      <c r="J234" s="284"/>
      <c r="K234" s="284"/>
      <c r="L234" s="284"/>
    </row>
    <row r="235" spans="3:12" x14ac:dyDescent="0.2">
      <c r="C235" s="284"/>
      <c r="D235" s="284"/>
      <c r="E235" s="284"/>
      <c r="F235" s="284"/>
      <c r="G235" s="284"/>
      <c r="H235" s="284"/>
      <c r="I235" s="284"/>
      <c r="J235" s="284"/>
      <c r="K235" s="284"/>
      <c r="L235" s="284"/>
    </row>
    <row r="236" spans="3:12" x14ac:dyDescent="0.2">
      <c r="C236" s="284"/>
      <c r="D236" s="284"/>
      <c r="E236" s="284"/>
      <c r="F236" s="284"/>
      <c r="G236" s="284"/>
      <c r="H236" s="284"/>
      <c r="I236" s="284"/>
      <c r="J236" s="284"/>
      <c r="K236" s="284"/>
      <c r="L236" s="284"/>
    </row>
    <row r="237" spans="3:12" x14ac:dyDescent="0.2">
      <c r="C237" s="284"/>
      <c r="D237" s="284"/>
      <c r="E237" s="284"/>
      <c r="F237" s="284"/>
      <c r="G237" s="284"/>
      <c r="H237" s="284"/>
      <c r="I237" s="284"/>
      <c r="J237" s="284"/>
      <c r="K237" s="284"/>
      <c r="L237" s="284"/>
    </row>
    <row r="238" spans="3:12" x14ac:dyDescent="0.2">
      <c r="C238" s="284"/>
      <c r="D238" s="284"/>
      <c r="E238" s="284"/>
      <c r="F238" s="284"/>
      <c r="G238" s="284"/>
      <c r="H238" s="284"/>
      <c r="I238" s="284"/>
      <c r="J238" s="284"/>
      <c r="K238" s="284"/>
      <c r="L238" s="284"/>
    </row>
    <row r="239" spans="3:12" x14ac:dyDescent="0.2">
      <c r="C239" s="284"/>
      <c r="D239" s="284"/>
      <c r="E239" s="284"/>
      <c r="F239" s="284"/>
      <c r="G239" s="284"/>
      <c r="H239" s="284"/>
      <c r="I239" s="284"/>
      <c r="J239" s="284"/>
      <c r="K239" s="284"/>
      <c r="L239" s="284"/>
    </row>
    <row r="240" spans="3:12" x14ac:dyDescent="0.2">
      <c r="C240" s="284"/>
      <c r="D240" s="284"/>
      <c r="E240" s="284"/>
      <c r="F240" s="284"/>
      <c r="G240" s="284"/>
      <c r="H240" s="284"/>
      <c r="I240" s="284"/>
      <c r="J240" s="284"/>
      <c r="K240" s="284"/>
      <c r="L240" s="284"/>
    </row>
    <row r="241" spans="3:12" x14ac:dyDescent="0.2">
      <c r="C241" s="284"/>
      <c r="D241" s="284"/>
      <c r="E241" s="284"/>
      <c r="F241" s="284"/>
      <c r="G241" s="284"/>
      <c r="H241" s="284"/>
      <c r="I241" s="284"/>
      <c r="J241" s="284"/>
      <c r="K241" s="284"/>
      <c r="L241" s="284"/>
    </row>
    <row r="242" spans="3:12" x14ac:dyDescent="0.2">
      <c r="C242" s="284"/>
      <c r="D242" s="284"/>
      <c r="E242" s="284"/>
      <c r="F242" s="284"/>
      <c r="G242" s="284"/>
      <c r="H242" s="284"/>
      <c r="I242" s="284"/>
      <c r="J242" s="284"/>
      <c r="K242" s="284"/>
      <c r="L242" s="284"/>
    </row>
    <row r="243" spans="3:12" x14ac:dyDescent="0.2">
      <c r="C243" s="284"/>
      <c r="D243" s="284"/>
      <c r="E243" s="284"/>
      <c r="F243" s="284"/>
      <c r="G243" s="284"/>
      <c r="H243" s="284"/>
      <c r="I243" s="284"/>
      <c r="J243" s="284"/>
      <c r="K243" s="284"/>
      <c r="L243" s="284"/>
    </row>
    <row r="244" spans="3:12" x14ac:dyDescent="0.2">
      <c r="C244" s="284"/>
      <c r="D244" s="284"/>
      <c r="E244" s="284"/>
      <c r="F244" s="284"/>
      <c r="G244" s="284"/>
      <c r="H244" s="284"/>
      <c r="I244" s="284"/>
      <c r="J244" s="284"/>
      <c r="K244" s="284"/>
      <c r="L244" s="284"/>
    </row>
    <row r="245" spans="3:12" x14ac:dyDescent="0.2">
      <c r="C245" s="284"/>
      <c r="D245" s="284"/>
      <c r="E245" s="284"/>
      <c r="F245" s="284"/>
      <c r="G245" s="284"/>
      <c r="H245" s="284"/>
      <c r="I245" s="284"/>
      <c r="J245" s="284"/>
      <c r="K245" s="284"/>
      <c r="L245" s="284"/>
    </row>
    <row r="246" spans="3:12" x14ac:dyDescent="0.2">
      <c r="C246" s="284"/>
      <c r="D246" s="284"/>
      <c r="E246" s="284"/>
      <c r="F246" s="284"/>
      <c r="G246" s="284"/>
      <c r="H246" s="284"/>
      <c r="I246" s="284"/>
      <c r="J246" s="284"/>
      <c r="K246" s="284"/>
      <c r="L246" s="284"/>
    </row>
    <row r="247" spans="3:12" x14ac:dyDescent="0.2">
      <c r="C247" s="284"/>
      <c r="D247" s="284"/>
      <c r="E247" s="284"/>
      <c r="F247" s="284"/>
      <c r="G247" s="284"/>
      <c r="H247" s="284"/>
      <c r="I247" s="284"/>
      <c r="J247" s="284"/>
      <c r="K247" s="284"/>
      <c r="L247" s="284"/>
    </row>
    <row r="248" spans="3:12" x14ac:dyDescent="0.2">
      <c r="C248" s="284"/>
      <c r="D248" s="284"/>
      <c r="E248" s="284"/>
      <c r="F248" s="284"/>
      <c r="G248" s="284"/>
      <c r="H248" s="284"/>
      <c r="I248" s="284"/>
      <c r="J248" s="284"/>
      <c r="K248" s="284"/>
      <c r="L248" s="284"/>
    </row>
    <row r="249" spans="3:12" x14ac:dyDescent="0.2">
      <c r="C249" s="284"/>
      <c r="D249" s="284"/>
      <c r="E249" s="284"/>
      <c r="F249" s="284"/>
      <c r="G249" s="284"/>
      <c r="H249" s="284"/>
      <c r="I249" s="284"/>
      <c r="J249" s="284"/>
      <c r="K249" s="284"/>
      <c r="L249" s="284"/>
    </row>
    <row r="250" spans="3:12" x14ac:dyDescent="0.2">
      <c r="C250" s="284"/>
      <c r="D250" s="284"/>
      <c r="E250" s="284"/>
      <c r="F250" s="284"/>
      <c r="G250" s="284"/>
      <c r="H250" s="284"/>
      <c r="I250" s="284"/>
      <c r="J250" s="284"/>
      <c r="K250" s="284"/>
      <c r="L250" s="284"/>
    </row>
    <row r="251" spans="3:12" x14ac:dyDescent="0.2">
      <c r="C251" s="284"/>
      <c r="D251" s="284"/>
      <c r="E251" s="284"/>
      <c r="F251" s="284"/>
      <c r="G251" s="284"/>
      <c r="H251" s="284"/>
      <c r="I251" s="284"/>
      <c r="J251" s="284"/>
      <c r="K251" s="284"/>
      <c r="L251" s="284"/>
    </row>
    <row r="252" spans="3:12" x14ac:dyDescent="0.2">
      <c r="C252" s="284"/>
      <c r="D252" s="284"/>
      <c r="E252" s="284"/>
      <c r="F252" s="284"/>
      <c r="G252" s="284"/>
      <c r="H252" s="284"/>
      <c r="I252" s="284"/>
      <c r="J252" s="284"/>
      <c r="K252" s="284"/>
      <c r="L252" s="284"/>
    </row>
    <row r="253" spans="3:12" x14ac:dyDescent="0.2">
      <c r="C253" s="284"/>
      <c r="D253" s="284"/>
      <c r="E253" s="284"/>
      <c r="F253" s="284"/>
      <c r="G253" s="284"/>
      <c r="H253" s="284"/>
      <c r="I253" s="284"/>
      <c r="J253" s="284"/>
      <c r="K253" s="284"/>
      <c r="L253" s="284"/>
    </row>
    <row r="254" spans="3:12" x14ac:dyDescent="0.2">
      <c r="C254" s="284"/>
      <c r="D254" s="284"/>
      <c r="E254" s="284"/>
      <c r="F254" s="284"/>
      <c r="G254" s="284"/>
      <c r="H254" s="284"/>
      <c r="I254" s="284"/>
      <c r="J254" s="284"/>
      <c r="K254" s="284"/>
      <c r="L254" s="284"/>
    </row>
    <row r="255" spans="3:12" x14ac:dyDescent="0.2">
      <c r="C255" s="284"/>
      <c r="D255" s="284"/>
      <c r="E255" s="284"/>
      <c r="F255" s="284"/>
      <c r="G255" s="284"/>
      <c r="H255" s="284"/>
      <c r="I255" s="284"/>
      <c r="J255" s="284"/>
      <c r="K255" s="284"/>
      <c r="L255" s="284"/>
    </row>
    <row r="256" spans="3:12" x14ac:dyDescent="0.2">
      <c r="C256" s="284"/>
      <c r="D256" s="284"/>
      <c r="E256" s="284"/>
      <c r="F256" s="284"/>
      <c r="G256" s="284"/>
      <c r="H256" s="284"/>
      <c r="I256" s="284"/>
      <c r="J256" s="284"/>
      <c r="K256" s="284"/>
      <c r="L256" s="284"/>
    </row>
    <row r="257" spans="3:12" x14ac:dyDescent="0.2">
      <c r="C257" s="284"/>
      <c r="D257" s="284"/>
      <c r="E257" s="284"/>
      <c r="F257" s="284"/>
      <c r="G257" s="284"/>
      <c r="H257" s="284"/>
      <c r="I257" s="284"/>
      <c r="J257" s="284"/>
      <c r="K257" s="284"/>
      <c r="L257" s="284"/>
    </row>
    <row r="258" spans="3:12" x14ac:dyDescent="0.2">
      <c r="C258" s="284"/>
      <c r="D258" s="284"/>
      <c r="E258" s="284"/>
      <c r="F258" s="284"/>
      <c r="G258" s="284"/>
      <c r="H258" s="284"/>
      <c r="I258" s="284"/>
      <c r="J258" s="284"/>
      <c r="K258" s="284"/>
      <c r="L258" s="284"/>
    </row>
    <row r="259" spans="3:12" x14ac:dyDescent="0.2">
      <c r="C259" s="284"/>
      <c r="D259" s="284"/>
      <c r="E259" s="284"/>
      <c r="F259" s="284"/>
      <c r="G259" s="284"/>
      <c r="H259" s="284"/>
      <c r="I259" s="284"/>
      <c r="J259" s="284"/>
      <c r="K259" s="284"/>
      <c r="L259" s="284"/>
    </row>
    <row r="260" spans="3:12" x14ac:dyDescent="0.2">
      <c r="C260" s="284"/>
      <c r="D260" s="284"/>
      <c r="E260" s="284"/>
      <c r="F260" s="284"/>
      <c r="G260" s="284"/>
      <c r="H260" s="284"/>
      <c r="I260" s="284"/>
      <c r="J260" s="284"/>
      <c r="K260" s="284"/>
      <c r="L260" s="284"/>
    </row>
    <row r="261" spans="3:12" x14ac:dyDescent="0.2">
      <c r="C261" s="284"/>
      <c r="D261" s="284"/>
      <c r="E261" s="284"/>
      <c r="F261" s="284"/>
      <c r="G261" s="284"/>
      <c r="H261" s="284"/>
      <c r="I261" s="284"/>
      <c r="J261" s="284"/>
      <c r="K261" s="284"/>
      <c r="L261" s="284"/>
    </row>
    <row r="262" spans="3:12" x14ac:dyDescent="0.2">
      <c r="C262" s="284"/>
      <c r="D262" s="284"/>
      <c r="E262" s="284"/>
      <c r="F262" s="284"/>
      <c r="G262" s="284"/>
      <c r="H262" s="284"/>
      <c r="I262" s="284"/>
      <c r="J262" s="284"/>
      <c r="K262" s="284"/>
      <c r="L262" s="284"/>
    </row>
    <row r="263" spans="3:12" x14ac:dyDescent="0.2">
      <c r="C263" s="284"/>
      <c r="D263" s="284"/>
      <c r="E263" s="284"/>
      <c r="F263" s="284"/>
      <c r="G263" s="284"/>
      <c r="H263" s="284"/>
      <c r="I263" s="284"/>
      <c r="J263" s="284"/>
      <c r="K263" s="284"/>
      <c r="L263" s="284"/>
    </row>
    <row r="264" spans="3:12" x14ac:dyDescent="0.2">
      <c r="C264" s="284"/>
      <c r="D264" s="284"/>
      <c r="E264" s="284"/>
      <c r="F264" s="284"/>
      <c r="G264" s="284"/>
      <c r="H264" s="284"/>
      <c r="I264" s="284"/>
      <c r="J264" s="284"/>
      <c r="K264" s="284"/>
      <c r="L264" s="284"/>
    </row>
    <row r="265" spans="3:12" x14ac:dyDescent="0.2">
      <c r="C265" s="284"/>
      <c r="D265" s="284"/>
      <c r="E265" s="284"/>
      <c r="F265" s="284"/>
      <c r="G265" s="284"/>
      <c r="H265" s="284"/>
      <c r="I265" s="284"/>
      <c r="J265" s="284"/>
      <c r="K265" s="284"/>
      <c r="L265" s="284"/>
    </row>
    <row r="266" spans="3:12" x14ac:dyDescent="0.2">
      <c r="C266" s="284"/>
      <c r="D266" s="284"/>
      <c r="E266" s="284"/>
      <c r="F266" s="284"/>
      <c r="G266" s="284"/>
      <c r="H266" s="284"/>
      <c r="I266" s="284"/>
      <c r="J266" s="284"/>
      <c r="K266" s="284"/>
      <c r="L266" s="284"/>
    </row>
    <row r="267" spans="3:12" x14ac:dyDescent="0.2">
      <c r="C267" s="284"/>
      <c r="D267" s="284"/>
      <c r="E267" s="284"/>
      <c r="F267" s="284"/>
      <c r="G267" s="284"/>
      <c r="H267" s="284"/>
      <c r="I267" s="284"/>
      <c r="J267" s="284"/>
      <c r="K267" s="284"/>
      <c r="L267" s="284"/>
    </row>
    <row r="268" spans="3:12" x14ac:dyDescent="0.2">
      <c r="C268" s="284"/>
      <c r="D268" s="284"/>
      <c r="E268" s="284"/>
      <c r="F268" s="284"/>
      <c r="G268" s="284"/>
      <c r="H268" s="284"/>
      <c r="I268" s="284"/>
      <c r="J268" s="284"/>
      <c r="K268" s="284"/>
      <c r="L268" s="284"/>
    </row>
    <row r="269" spans="3:12" x14ac:dyDescent="0.2">
      <c r="C269" s="284"/>
      <c r="D269" s="284"/>
      <c r="E269" s="284"/>
      <c r="F269" s="284"/>
      <c r="G269" s="284"/>
      <c r="H269" s="284"/>
      <c r="I269" s="284"/>
      <c r="J269" s="284"/>
      <c r="K269" s="284"/>
      <c r="L269" s="284"/>
    </row>
    <row r="270" spans="3:12" x14ac:dyDescent="0.2">
      <c r="C270" s="284"/>
      <c r="D270" s="284"/>
      <c r="E270" s="284"/>
      <c r="F270" s="284"/>
      <c r="G270" s="284"/>
      <c r="H270" s="284"/>
      <c r="I270" s="284"/>
      <c r="J270" s="284"/>
      <c r="K270" s="284"/>
      <c r="L270" s="284"/>
    </row>
    <row r="271" spans="3:12" x14ac:dyDescent="0.2">
      <c r="C271" s="284"/>
      <c r="D271" s="284"/>
      <c r="E271" s="284"/>
      <c r="F271" s="284"/>
      <c r="G271" s="284"/>
      <c r="H271" s="284"/>
      <c r="I271" s="284"/>
      <c r="J271" s="284"/>
      <c r="K271" s="284"/>
      <c r="L271" s="284"/>
    </row>
    <row r="272" spans="3:12" x14ac:dyDescent="0.2">
      <c r="C272" s="284"/>
      <c r="D272" s="284"/>
      <c r="E272" s="284"/>
      <c r="F272" s="284"/>
      <c r="G272" s="284"/>
      <c r="H272" s="284"/>
      <c r="I272" s="284"/>
      <c r="J272" s="284"/>
      <c r="K272" s="284"/>
      <c r="L272" s="284"/>
    </row>
    <row r="273" spans="3:12" x14ac:dyDescent="0.2">
      <c r="C273" s="284"/>
      <c r="D273" s="284"/>
      <c r="E273" s="284"/>
      <c r="F273" s="284"/>
      <c r="G273" s="284"/>
      <c r="H273" s="284"/>
      <c r="I273" s="284"/>
      <c r="J273" s="284"/>
      <c r="K273" s="284"/>
      <c r="L273" s="284"/>
    </row>
    <row r="274" spans="3:12" x14ac:dyDescent="0.2">
      <c r="C274" s="284"/>
      <c r="D274" s="284"/>
      <c r="E274" s="284"/>
      <c r="F274" s="284"/>
      <c r="G274" s="284"/>
      <c r="H274" s="284"/>
      <c r="I274" s="284"/>
      <c r="J274" s="284"/>
      <c r="K274" s="284"/>
      <c r="L274" s="284"/>
    </row>
    <row r="275" spans="3:12" x14ac:dyDescent="0.2">
      <c r="C275" s="284"/>
      <c r="D275" s="284"/>
      <c r="E275" s="284"/>
      <c r="F275" s="284"/>
      <c r="G275" s="284"/>
      <c r="H275" s="284"/>
      <c r="I275" s="284"/>
      <c r="J275" s="284"/>
      <c r="K275" s="284"/>
      <c r="L275" s="284"/>
    </row>
    <row r="276" spans="3:12" x14ac:dyDescent="0.2">
      <c r="C276" s="284"/>
      <c r="D276" s="284"/>
      <c r="E276" s="284"/>
      <c r="F276" s="284"/>
      <c r="G276" s="284"/>
      <c r="H276" s="284"/>
      <c r="I276" s="284"/>
      <c r="J276" s="284"/>
      <c r="K276" s="284"/>
      <c r="L276" s="284"/>
    </row>
    <row r="277" spans="3:12" x14ac:dyDescent="0.2">
      <c r="C277" s="284"/>
      <c r="D277" s="284"/>
      <c r="E277" s="284"/>
      <c r="F277" s="284"/>
      <c r="G277" s="284"/>
      <c r="H277" s="284"/>
      <c r="I277" s="284"/>
      <c r="J277" s="284"/>
      <c r="K277" s="284"/>
      <c r="L277" s="284"/>
    </row>
    <row r="278" spans="3:12" x14ac:dyDescent="0.2">
      <c r="C278" s="284"/>
      <c r="D278" s="284"/>
      <c r="E278" s="284"/>
      <c r="F278" s="284"/>
      <c r="G278" s="284"/>
      <c r="H278" s="284"/>
      <c r="I278" s="284"/>
      <c r="J278" s="284"/>
      <c r="K278" s="284"/>
      <c r="L278" s="284"/>
    </row>
    <row r="279" spans="3:12" x14ac:dyDescent="0.2">
      <c r="C279" s="284"/>
      <c r="D279" s="284"/>
      <c r="E279" s="284"/>
      <c r="F279" s="284"/>
      <c r="G279" s="284"/>
      <c r="H279" s="284"/>
      <c r="I279" s="284"/>
      <c r="J279" s="284"/>
      <c r="K279" s="284"/>
      <c r="L279" s="284"/>
    </row>
    <row r="280" spans="3:12" x14ac:dyDescent="0.2">
      <c r="C280" s="284"/>
      <c r="D280" s="284"/>
      <c r="E280" s="284"/>
      <c r="F280" s="284"/>
      <c r="G280" s="284"/>
      <c r="H280" s="284"/>
      <c r="I280" s="284"/>
      <c r="J280" s="284"/>
      <c r="K280" s="284"/>
      <c r="L280" s="284"/>
    </row>
    <row r="281" spans="3:12" x14ac:dyDescent="0.2">
      <c r="C281" s="284"/>
      <c r="D281" s="284"/>
      <c r="E281" s="284"/>
      <c r="F281" s="284"/>
      <c r="G281" s="284"/>
      <c r="H281" s="284"/>
      <c r="I281" s="284"/>
      <c r="J281" s="284"/>
      <c r="K281" s="284"/>
      <c r="L281" s="284"/>
    </row>
    <row r="282" spans="3:12" x14ac:dyDescent="0.2">
      <c r="C282" s="284"/>
      <c r="D282" s="284"/>
      <c r="E282" s="284"/>
      <c r="F282" s="284"/>
      <c r="G282" s="284"/>
      <c r="H282" s="284"/>
      <c r="I282" s="284"/>
      <c r="J282" s="284"/>
      <c r="K282" s="284"/>
      <c r="L282" s="284"/>
    </row>
    <row r="283" spans="3:12" x14ac:dyDescent="0.2">
      <c r="C283" s="284"/>
      <c r="D283" s="284"/>
      <c r="E283" s="284"/>
      <c r="F283" s="284"/>
      <c r="G283" s="284"/>
      <c r="H283" s="284"/>
      <c r="I283" s="284"/>
      <c r="J283" s="284"/>
      <c r="K283" s="284"/>
      <c r="L283" s="284"/>
    </row>
    <row r="284" spans="3:12" x14ac:dyDescent="0.2">
      <c r="C284" s="284"/>
      <c r="D284" s="284"/>
      <c r="E284" s="284"/>
      <c r="F284" s="284"/>
      <c r="G284" s="284"/>
      <c r="H284" s="284"/>
      <c r="I284" s="284"/>
      <c r="J284" s="284"/>
      <c r="K284" s="284"/>
      <c r="L284" s="284"/>
    </row>
    <row r="285" spans="3:12" x14ac:dyDescent="0.2">
      <c r="C285" s="284"/>
      <c r="D285" s="284"/>
      <c r="E285" s="284"/>
      <c r="F285" s="284"/>
      <c r="G285" s="284"/>
      <c r="H285" s="284"/>
      <c r="I285" s="284"/>
      <c r="J285" s="284"/>
      <c r="K285" s="284"/>
      <c r="L285" s="284"/>
    </row>
    <row r="286" spans="3:12" x14ac:dyDescent="0.2">
      <c r="C286" s="284"/>
      <c r="D286" s="284"/>
      <c r="E286" s="284"/>
      <c r="F286" s="284"/>
      <c r="G286" s="284"/>
      <c r="H286" s="284"/>
      <c r="I286" s="284"/>
      <c r="J286" s="284"/>
      <c r="K286" s="284"/>
      <c r="L286" s="284"/>
    </row>
    <row r="287" spans="3:12" x14ac:dyDescent="0.2">
      <c r="C287" s="284"/>
      <c r="D287" s="284"/>
      <c r="E287" s="284"/>
      <c r="F287" s="284"/>
      <c r="G287" s="284"/>
      <c r="H287" s="284"/>
      <c r="I287" s="284"/>
      <c r="J287" s="284"/>
      <c r="K287" s="284"/>
      <c r="L287" s="284"/>
    </row>
    <row r="288" spans="3:12" x14ac:dyDescent="0.2">
      <c r="C288" s="284"/>
      <c r="D288" s="284"/>
      <c r="E288" s="284"/>
      <c r="F288" s="284"/>
      <c r="G288" s="284"/>
      <c r="H288" s="284"/>
      <c r="I288" s="284"/>
      <c r="J288" s="284"/>
      <c r="K288" s="284"/>
      <c r="L288" s="284"/>
    </row>
    <row r="289" spans="3:12" x14ac:dyDescent="0.2">
      <c r="C289" s="284"/>
      <c r="D289" s="284"/>
      <c r="E289" s="284"/>
      <c r="F289" s="284"/>
      <c r="G289" s="284"/>
      <c r="H289" s="284"/>
      <c r="I289" s="284"/>
      <c r="J289" s="284"/>
      <c r="K289" s="284"/>
      <c r="L289" s="284"/>
    </row>
    <row r="290" spans="3:12" x14ac:dyDescent="0.2">
      <c r="C290" s="284"/>
      <c r="D290" s="284"/>
      <c r="E290" s="284"/>
      <c r="F290" s="284"/>
      <c r="G290" s="284"/>
      <c r="H290" s="284"/>
      <c r="I290" s="284"/>
      <c r="J290" s="284"/>
      <c r="K290" s="284"/>
      <c r="L290" s="284"/>
    </row>
    <row r="291" spans="3:12" x14ac:dyDescent="0.2">
      <c r="C291" s="284"/>
      <c r="D291" s="284"/>
      <c r="E291" s="284"/>
      <c r="F291" s="284"/>
      <c r="G291" s="284"/>
      <c r="H291" s="284"/>
      <c r="I291" s="284"/>
      <c r="J291" s="284"/>
      <c r="K291" s="284"/>
      <c r="L291" s="284"/>
    </row>
    <row r="292" spans="3:12" x14ac:dyDescent="0.2">
      <c r="C292" s="284"/>
      <c r="D292" s="284"/>
      <c r="E292" s="284"/>
      <c r="F292" s="284"/>
      <c r="G292" s="284"/>
      <c r="H292" s="284"/>
      <c r="I292" s="284"/>
      <c r="J292" s="284"/>
      <c r="K292" s="284"/>
      <c r="L292" s="284"/>
    </row>
    <row r="293" spans="3:12" x14ac:dyDescent="0.2">
      <c r="C293" s="284"/>
      <c r="D293" s="284"/>
      <c r="E293" s="284"/>
      <c r="F293" s="284"/>
      <c r="G293" s="284"/>
      <c r="H293" s="284"/>
      <c r="I293" s="284"/>
      <c r="J293" s="284"/>
      <c r="K293" s="284"/>
      <c r="L293" s="284"/>
    </row>
    <row r="294" spans="3:12" x14ac:dyDescent="0.2">
      <c r="C294" s="284"/>
      <c r="D294" s="284"/>
      <c r="E294" s="284"/>
      <c r="F294" s="284"/>
      <c r="G294" s="284"/>
      <c r="H294" s="284"/>
      <c r="I294" s="284"/>
      <c r="J294" s="284"/>
      <c r="K294" s="284"/>
      <c r="L294" s="284"/>
    </row>
    <row r="295" spans="3:12" x14ac:dyDescent="0.2">
      <c r="C295" s="284"/>
      <c r="D295" s="284"/>
      <c r="E295" s="284"/>
      <c r="F295" s="284"/>
      <c r="G295" s="284"/>
      <c r="H295" s="284"/>
      <c r="I295" s="284"/>
      <c r="J295" s="284"/>
      <c r="K295" s="284"/>
      <c r="L295" s="284"/>
    </row>
    <row r="296" spans="3:12" x14ac:dyDescent="0.2">
      <c r="C296" s="284"/>
      <c r="D296" s="284"/>
      <c r="E296" s="284"/>
      <c r="F296" s="284"/>
      <c r="G296" s="284"/>
      <c r="H296" s="284"/>
      <c r="I296" s="284"/>
      <c r="J296" s="284"/>
      <c r="K296" s="284"/>
      <c r="L296" s="284"/>
    </row>
    <row r="297" spans="3:12" x14ac:dyDescent="0.2">
      <c r="C297" s="284"/>
      <c r="D297" s="284"/>
      <c r="E297" s="284"/>
      <c r="F297" s="284"/>
      <c r="G297" s="284"/>
      <c r="H297" s="284"/>
      <c r="I297" s="284"/>
      <c r="J297" s="284"/>
      <c r="K297" s="284"/>
      <c r="L297" s="284"/>
    </row>
    <row r="298" spans="3:12" x14ac:dyDescent="0.2">
      <c r="C298" s="284"/>
      <c r="D298" s="284"/>
      <c r="E298" s="284"/>
      <c r="F298" s="284"/>
      <c r="G298" s="284"/>
      <c r="H298" s="284"/>
      <c r="I298" s="284"/>
      <c r="J298" s="284"/>
      <c r="K298" s="284"/>
      <c r="L298" s="284"/>
    </row>
    <row r="299" spans="3:12" x14ac:dyDescent="0.2">
      <c r="C299" s="284"/>
      <c r="D299" s="284"/>
      <c r="E299" s="284"/>
      <c r="F299" s="284"/>
      <c r="G299" s="284"/>
      <c r="H299" s="284"/>
      <c r="I299" s="284"/>
      <c r="J299" s="284"/>
      <c r="K299" s="284"/>
      <c r="L299" s="284"/>
    </row>
    <row r="300" spans="3:12" x14ac:dyDescent="0.2">
      <c r="C300" s="284"/>
      <c r="D300" s="284"/>
      <c r="E300" s="284"/>
      <c r="F300" s="284"/>
      <c r="G300" s="284"/>
      <c r="H300" s="284"/>
      <c r="I300" s="284"/>
      <c r="J300" s="284"/>
      <c r="K300" s="284"/>
      <c r="L300" s="284"/>
    </row>
    <row r="301" spans="3:12" x14ac:dyDescent="0.2">
      <c r="C301" s="284"/>
      <c r="D301" s="284"/>
      <c r="E301" s="284"/>
      <c r="F301" s="284"/>
      <c r="G301" s="284"/>
      <c r="H301" s="284"/>
      <c r="I301" s="284"/>
      <c r="J301" s="284"/>
      <c r="K301" s="284"/>
      <c r="L301" s="284"/>
    </row>
    <row r="302" spans="3:12" x14ac:dyDescent="0.2">
      <c r="C302" s="284"/>
      <c r="D302" s="284"/>
      <c r="E302" s="284"/>
      <c r="F302" s="284"/>
      <c r="G302" s="284"/>
      <c r="H302" s="284"/>
      <c r="I302" s="284"/>
      <c r="J302" s="284"/>
      <c r="K302" s="284"/>
      <c r="L302" s="284"/>
    </row>
    <row r="303" spans="3:12" x14ac:dyDescent="0.2">
      <c r="C303" s="284"/>
      <c r="D303" s="284"/>
      <c r="E303" s="284"/>
      <c r="F303" s="284"/>
      <c r="G303" s="284"/>
      <c r="H303" s="284"/>
      <c r="I303" s="284"/>
      <c r="J303" s="284"/>
      <c r="K303" s="284"/>
      <c r="L303" s="284"/>
    </row>
    <row r="304" spans="3:12" x14ac:dyDescent="0.2">
      <c r="C304" s="284"/>
      <c r="D304" s="284"/>
      <c r="E304" s="284"/>
      <c r="F304" s="284"/>
      <c r="G304" s="284"/>
      <c r="H304" s="284"/>
      <c r="I304" s="284"/>
      <c r="J304" s="284"/>
      <c r="K304" s="284"/>
      <c r="L304" s="284"/>
    </row>
    <row r="305" spans="3:12" x14ac:dyDescent="0.2">
      <c r="C305" s="284"/>
      <c r="D305" s="284"/>
      <c r="E305" s="284"/>
      <c r="F305" s="284"/>
      <c r="G305" s="284"/>
      <c r="H305" s="284"/>
      <c r="I305" s="284"/>
      <c r="J305" s="284"/>
      <c r="K305" s="284"/>
      <c r="L305" s="284"/>
    </row>
    <row r="306" spans="3:12" x14ac:dyDescent="0.2">
      <c r="C306" s="284"/>
      <c r="D306" s="284"/>
      <c r="E306" s="284"/>
      <c r="F306" s="284"/>
      <c r="G306" s="284"/>
      <c r="H306" s="284"/>
      <c r="I306" s="284"/>
      <c r="J306" s="284"/>
      <c r="K306" s="284"/>
      <c r="L306" s="284"/>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2:K117" name="Rango10"/>
    <protectedRange sqref="J8:K10" name="Rango5"/>
    <protectedRange sqref="F8:F9" name="Rango3"/>
    <protectedRange sqref="B14:K46" name="Rango1"/>
    <protectedRange sqref="D8:D10" name="Rango2"/>
    <protectedRange sqref="H8:H10" name="Rango4"/>
    <protectedRange sqref="B48:K48" name="Rango6"/>
    <protectedRange algorithmName="SHA-512" hashValue="xzoSuMvq05bsD4xJtCqJhl0rJGD9feeoSOFG2wcAoyugEqo8b+/1Xcqlha/9dYjJFVjx1bSPKBbya8E4gf0iIA==" saltValue="1PYppfP8LSEktqa1JsS4xg==" spinCount="100000" sqref="A51:L56" name="Rango8"/>
  </protectedRanges>
  <dataConsolidate/>
  <mergeCells count="16">
    <mergeCell ref="B12:K12"/>
    <mergeCell ref="M16:M22"/>
    <mergeCell ref="B48:K48"/>
    <mergeCell ref="B49:K50"/>
    <mergeCell ref="B8:C8"/>
    <mergeCell ref="J8:K8"/>
    <mergeCell ref="B9:C9"/>
    <mergeCell ref="J9:K9"/>
    <mergeCell ref="B10:C10"/>
    <mergeCell ref="J10:K10"/>
    <mergeCell ref="B2:K3"/>
    <mergeCell ref="I5:K5"/>
    <mergeCell ref="B7:D7"/>
    <mergeCell ref="E7:F7"/>
    <mergeCell ref="G7:H7"/>
    <mergeCell ref="I7:K7"/>
  </mergeCells>
  <hyperlinks>
    <hyperlink ref="J9" r:id="rId1"/>
  </hyperlinks>
  <printOptions horizontalCentered="1"/>
  <pageMargins left="0.19685039370078741" right="0.19685039370078741" top="0.19685039370078741" bottom="0" header="0" footer="0"/>
  <pageSetup scale="42"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'C:\CONTABILIDAD\2022\ART 36\SEGUNDO TRIMESTRE\EJER Y DES GASTO\[1. Anexo B. Ejercicio del Gasto (SRFT) 2T2022.xlsx]Hoja1'!#REF!</xm:f>
          </x14:formula1>
          <xm:sqref>D8</xm:sqref>
        </x14:dataValidation>
        <x14:dataValidation type="list" allowBlank="1" showInputMessage="1" showErrorMessage="1">
          <x14:formula1>
            <xm:f>'C:\CONTABILIDAD\2022\ART 36\SEGUNDO TRIMESTRE\EJER Y DES GASTO\[1. Anexo B. Ejercicio del Gasto (SRFT) 2T2022.xlsx]Hoja1'!#REF!</xm:f>
          </x14:formula1>
          <xm:sqref>H8</xm:sqref>
        </x14:dataValidation>
        <x14:dataValidation type="list" allowBlank="1" showInputMessage="1" showErrorMessage="1">
          <x14:formula1>
            <xm:f>'C:\CONTABILIDAD\2022\ART 36\SEGUNDO TRIMESTRE\EJER Y DES GASTO\[1. Anexo B. Ejercicio del Gasto (SRFT) 2T2022.xlsx]Hoja1'!#REF!</xm:f>
          </x14:formula1>
          <xm:sqref>F8</xm:sqref>
        </x14:dataValidation>
        <x14:dataValidation type="list" allowBlank="1" showInputMessage="1" showErrorMessage="1">
          <x14:formula1>
            <xm:f>'C:\CONTABILIDAD\2022\ART 36\SEGUNDO TRIMESTRE\EJER Y DES GASTO\[1. Anexo B. Ejercicio del Gasto (SRFT) 2T2022.xlsx]Hoja1'!#REF!</xm:f>
          </x14:formula1>
          <xm:sqref>F9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zoomScale="70" zoomScaleNormal="70" zoomScalePageLayoutView="70" workbookViewId="0">
      <selection activeCell="C21" sqref="C21"/>
    </sheetView>
  </sheetViews>
  <sheetFormatPr baseColWidth="10" defaultRowHeight="15.75" x14ac:dyDescent="0.25"/>
  <cols>
    <col min="1" max="1" width="9.5703125" style="337" customWidth="1"/>
    <col min="2" max="2" width="35" style="337" customWidth="1"/>
    <col min="3" max="3" width="49.85546875" style="337" customWidth="1"/>
    <col min="4" max="4" width="37.7109375" style="337" customWidth="1"/>
    <col min="5" max="5" width="41.28515625" style="337" customWidth="1"/>
    <col min="6" max="10" width="37.7109375" style="337" customWidth="1"/>
    <col min="11" max="16384" width="11.42578125" style="337"/>
  </cols>
  <sheetData>
    <row r="1" spans="1:10" x14ac:dyDescent="0.25">
      <c r="A1" s="336" t="s">
        <v>172</v>
      </c>
      <c r="B1" s="336"/>
      <c r="C1" s="336"/>
      <c r="D1" s="336"/>
      <c r="E1" s="336"/>
      <c r="F1" s="336"/>
      <c r="G1" s="336"/>
      <c r="H1" s="336"/>
      <c r="I1" s="336"/>
      <c r="J1" s="336"/>
    </row>
    <row r="2" spans="1:10" x14ac:dyDescent="0.25">
      <c r="A2" s="336"/>
      <c r="B2" s="336"/>
      <c r="C2" s="336"/>
      <c r="D2" s="336"/>
      <c r="E2" s="336"/>
      <c r="F2" s="336"/>
      <c r="G2" s="336"/>
      <c r="H2" s="336"/>
      <c r="I2" s="336"/>
      <c r="J2" s="336"/>
    </row>
    <row r="3" spans="1:10" ht="30" x14ac:dyDescent="0.4">
      <c r="A3" s="338"/>
      <c r="B3" s="338"/>
      <c r="C3" s="338"/>
      <c r="D3" s="338"/>
      <c r="E3" s="338"/>
      <c r="F3" s="338"/>
      <c r="G3" s="338"/>
      <c r="H3" s="338"/>
      <c r="I3" s="338"/>
      <c r="J3" s="338"/>
    </row>
    <row r="4" spans="1:10" x14ac:dyDescent="0.25">
      <c r="H4" s="339" t="s">
        <v>173</v>
      </c>
      <c r="I4" s="339"/>
      <c r="J4" s="339"/>
    </row>
    <row r="5" spans="1:10" ht="16.5" x14ac:dyDescent="0.25">
      <c r="A5" s="340"/>
      <c r="B5" s="340"/>
      <c r="C5" s="340"/>
      <c r="D5" s="340"/>
      <c r="E5" s="340"/>
      <c r="F5" s="340"/>
      <c r="G5" s="340"/>
    </row>
    <row r="6" spans="1:10" ht="18" x14ac:dyDescent="0.25">
      <c r="A6" s="341" t="s">
        <v>174</v>
      </c>
      <c r="B6" s="342"/>
      <c r="C6" s="342"/>
      <c r="D6" s="341" t="s">
        <v>175</v>
      </c>
      <c r="E6" s="343"/>
      <c r="F6" s="341" t="s">
        <v>176</v>
      </c>
      <c r="G6" s="343"/>
      <c r="H6" s="341" t="s">
        <v>177</v>
      </c>
      <c r="I6" s="342"/>
      <c r="J6" s="343"/>
    </row>
    <row r="7" spans="1:10" ht="18" x14ac:dyDescent="0.25">
      <c r="A7" s="344" t="s">
        <v>178</v>
      </c>
      <c r="B7" s="345"/>
      <c r="C7" s="346" t="s">
        <v>179</v>
      </c>
      <c r="D7" s="347" t="s">
        <v>180</v>
      </c>
      <c r="E7" s="346">
        <v>2022</v>
      </c>
      <c r="F7" s="347" t="s">
        <v>181</v>
      </c>
      <c r="G7" s="348">
        <v>11</v>
      </c>
      <c r="H7" s="347" t="s">
        <v>182</v>
      </c>
      <c r="I7" s="290" t="s">
        <v>183</v>
      </c>
      <c r="J7" s="291"/>
    </row>
    <row r="8" spans="1:10" ht="54" x14ac:dyDescent="0.25">
      <c r="A8" s="344" t="s">
        <v>184</v>
      </c>
      <c r="B8" s="345"/>
      <c r="C8" s="346" t="s">
        <v>216</v>
      </c>
      <c r="D8" s="347" t="s">
        <v>186</v>
      </c>
      <c r="E8" s="346" t="s">
        <v>187</v>
      </c>
      <c r="F8" s="347" t="s">
        <v>188</v>
      </c>
      <c r="G8" s="348" t="s">
        <v>217</v>
      </c>
      <c r="H8" s="347" t="s">
        <v>190</v>
      </c>
      <c r="I8" s="292" t="s">
        <v>191</v>
      </c>
      <c r="J8" s="291"/>
    </row>
    <row r="9" spans="1:10" ht="30" x14ac:dyDescent="0.25">
      <c r="A9" s="344" t="s">
        <v>192</v>
      </c>
      <c r="B9" s="345"/>
      <c r="C9" s="349">
        <v>44749</v>
      </c>
      <c r="D9" s="350"/>
      <c r="E9" s="351"/>
      <c r="F9" s="347" t="s">
        <v>193</v>
      </c>
      <c r="G9" s="352" t="s">
        <v>218</v>
      </c>
      <c r="H9" s="353" t="s">
        <v>195</v>
      </c>
      <c r="I9" s="298" t="s">
        <v>196</v>
      </c>
      <c r="J9" s="299"/>
    </row>
    <row r="11" spans="1:10" ht="20.25" x14ac:dyDescent="0.3">
      <c r="A11" s="354" t="s">
        <v>197</v>
      </c>
      <c r="B11" s="355"/>
      <c r="C11" s="355"/>
      <c r="D11" s="355"/>
      <c r="E11" s="355"/>
      <c r="F11" s="355"/>
      <c r="G11" s="355"/>
      <c r="H11" s="355"/>
      <c r="I11" s="355"/>
      <c r="J11" s="356"/>
    </row>
    <row r="12" spans="1:10" ht="20.25" x14ac:dyDescent="0.25">
      <c r="A12" s="357" t="s">
        <v>198</v>
      </c>
      <c r="B12" s="357" t="s">
        <v>199</v>
      </c>
      <c r="C12" s="357" t="s">
        <v>200</v>
      </c>
      <c r="D12" s="357" t="s">
        <v>201</v>
      </c>
      <c r="E12" s="357" t="s">
        <v>202</v>
      </c>
      <c r="F12" s="357" t="s">
        <v>203</v>
      </c>
      <c r="G12" s="357" t="s">
        <v>204</v>
      </c>
      <c r="H12" s="357" t="s">
        <v>205</v>
      </c>
      <c r="I12" s="357" t="s">
        <v>206</v>
      </c>
      <c r="J12" s="357" t="s">
        <v>207</v>
      </c>
    </row>
    <row r="13" spans="1:10" ht="23.25" x14ac:dyDescent="0.25">
      <c r="A13" s="358">
        <v>1</v>
      </c>
      <c r="B13" s="359" t="s">
        <v>208</v>
      </c>
      <c r="C13" s="359">
        <v>113</v>
      </c>
      <c r="D13" s="360">
        <v>33964696</v>
      </c>
      <c r="E13" s="361">
        <f>33964696+761.22-1580494.63-106221.69-3249449.95</f>
        <v>29029290.949999999</v>
      </c>
      <c r="F13" s="361">
        <v>24625632.279999997</v>
      </c>
      <c r="G13" s="361">
        <v>22165194.460000001</v>
      </c>
      <c r="H13" s="361">
        <v>22165194.460000001</v>
      </c>
      <c r="I13" s="361">
        <v>22165194.460000001</v>
      </c>
      <c r="J13" s="361">
        <v>22035702.760000002</v>
      </c>
    </row>
    <row r="14" spans="1:10" ht="23.25" x14ac:dyDescent="0.25">
      <c r="A14" s="358">
        <v>2</v>
      </c>
      <c r="B14" s="362" t="s">
        <v>208</v>
      </c>
      <c r="C14" s="359">
        <v>131</v>
      </c>
      <c r="D14" s="360">
        <v>2244312</v>
      </c>
      <c r="E14" s="361">
        <v>2244312</v>
      </c>
      <c r="F14" s="361">
        <v>0</v>
      </c>
      <c r="G14" s="361">
        <v>0</v>
      </c>
      <c r="H14" s="361">
        <v>0</v>
      </c>
      <c r="I14" s="361">
        <v>0</v>
      </c>
      <c r="J14" s="361">
        <v>0</v>
      </c>
    </row>
    <row r="15" spans="1:10" ht="23.25" x14ac:dyDescent="0.25">
      <c r="A15" s="358">
        <v>3</v>
      </c>
      <c r="B15" s="362" t="s">
        <v>208</v>
      </c>
      <c r="C15" s="359">
        <v>132</v>
      </c>
      <c r="D15" s="360">
        <v>9692315</v>
      </c>
      <c r="E15" s="361">
        <v>9692315</v>
      </c>
      <c r="F15" s="361">
        <v>0</v>
      </c>
      <c r="G15" s="361">
        <v>0</v>
      </c>
      <c r="H15" s="361">
        <v>0</v>
      </c>
      <c r="I15" s="361">
        <v>0</v>
      </c>
      <c r="J15" s="361">
        <v>0</v>
      </c>
    </row>
    <row r="16" spans="1:10" ht="23.25" x14ac:dyDescent="0.25">
      <c r="A16" s="363">
        <v>4</v>
      </c>
      <c r="B16" s="362" t="s">
        <v>208</v>
      </c>
      <c r="C16" s="359">
        <v>133</v>
      </c>
      <c r="D16" s="360">
        <v>51330</v>
      </c>
      <c r="E16" s="361">
        <v>51330</v>
      </c>
      <c r="F16" s="361">
        <v>0</v>
      </c>
      <c r="G16" s="361">
        <v>0</v>
      </c>
      <c r="H16" s="361">
        <v>0</v>
      </c>
      <c r="I16" s="361">
        <v>0</v>
      </c>
      <c r="J16" s="361">
        <v>0</v>
      </c>
    </row>
    <row r="17" spans="1:10" ht="23.25" x14ac:dyDescent="0.25">
      <c r="A17" s="363">
        <v>5</v>
      </c>
      <c r="B17" s="362" t="s">
        <v>208</v>
      </c>
      <c r="C17" s="359">
        <v>141</v>
      </c>
      <c r="D17" s="360">
        <v>7972215</v>
      </c>
      <c r="E17" s="361">
        <v>7972215</v>
      </c>
      <c r="F17" s="361">
        <v>0</v>
      </c>
      <c r="G17" s="361">
        <v>0</v>
      </c>
      <c r="H17" s="361">
        <v>0</v>
      </c>
      <c r="I17" s="361">
        <v>0</v>
      </c>
      <c r="J17" s="361">
        <v>0</v>
      </c>
    </row>
    <row r="18" spans="1:10" ht="23.25" x14ac:dyDescent="0.25">
      <c r="A18" s="363">
        <v>6</v>
      </c>
      <c r="B18" s="362" t="s">
        <v>208</v>
      </c>
      <c r="C18" s="359">
        <v>143</v>
      </c>
      <c r="D18" s="360">
        <v>1104959</v>
      </c>
      <c r="E18" s="361">
        <v>1104959</v>
      </c>
      <c r="F18" s="361">
        <v>0</v>
      </c>
      <c r="G18" s="361">
        <v>0</v>
      </c>
      <c r="H18" s="361">
        <v>0</v>
      </c>
      <c r="I18" s="361">
        <v>0</v>
      </c>
      <c r="J18" s="361">
        <v>0</v>
      </c>
    </row>
    <row r="19" spans="1:10" ht="23.25" x14ac:dyDescent="0.25">
      <c r="A19" s="363">
        <v>7</v>
      </c>
      <c r="B19" s="362" t="s">
        <v>208</v>
      </c>
      <c r="C19" s="359">
        <v>154</v>
      </c>
      <c r="D19" s="360">
        <v>12812638</v>
      </c>
      <c r="E19" s="361">
        <v>12812638</v>
      </c>
      <c r="F19" s="361">
        <v>4291824.95</v>
      </c>
      <c r="G19" s="361">
        <v>1107994.8399999999</v>
      </c>
      <c r="H19" s="361">
        <v>1107994.8399999999</v>
      </c>
      <c r="I19" s="361">
        <v>1107994.8399999999</v>
      </c>
      <c r="J19" s="361">
        <v>1107994.8399999999</v>
      </c>
    </row>
    <row r="20" spans="1:10" ht="23.25" x14ac:dyDescent="0.25">
      <c r="A20" s="363">
        <v>8</v>
      </c>
      <c r="B20" s="362" t="s">
        <v>208</v>
      </c>
      <c r="C20" s="359">
        <v>171</v>
      </c>
      <c r="D20" s="360">
        <v>2505153</v>
      </c>
      <c r="E20" s="361">
        <v>2505153</v>
      </c>
      <c r="F20" s="361">
        <v>2066503</v>
      </c>
      <c r="G20" s="361">
        <v>0</v>
      </c>
      <c r="H20" s="361">
        <v>0</v>
      </c>
      <c r="I20" s="361">
        <v>0</v>
      </c>
      <c r="J20" s="361">
        <v>0</v>
      </c>
    </row>
    <row r="21" spans="1:10" ht="23.25" x14ac:dyDescent="0.25">
      <c r="A21" s="363">
        <v>9</v>
      </c>
      <c r="B21" s="362" t="s">
        <v>208</v>
      </c>
      <c r="C21" s="359">
        <v>211</v>
      </c>
      <c r="D21" s="361">
        <v>0</v>
      </c>
      <c r="E21" s="361">
        <v>392025.78</v>
      </c>
      <c r="F21" s="361">
        <v>392025.78</v>
      </c>
      <c r="G21" s="361">
        <v>61631.44</v>
      </c>
      <c r="H21" s="361">
        <v>61631.44</v>
      </c>
      <c r="I21" s="361">
        <v>61631.44</v>
      </c>
      <c r="J21" s="361">
        <v>0</v>
      </c>
    </row>
    <row r="22" spans="1:10" ht="23.25" x14ac:dyDescent="0.25">
      <c r="A22" s="363">
        <v>10</v>
      </c>
      <c r="B22" s="362" t="s">
        <v>208</v>
      </c>
      <c r="C22" s="359">
        <v>214</v>
      </c>
      <c r="D22" s="361">
        <v>0</v>
      </c>
      <c r="E22" s="361">
        <v>164668.92000000001</v>
      </c>
      <c r="F22" s="361">
        <v>164668.92000000001</v>
      </c>
      <c r="G22" s="361">
        <v>164516.04999999999</v>
      </c>
      <c r="H22" s="361">
        <v>164516.04999999999</v>
      </c>
      <c r="I22" s="361">
        <v>164516.04999999999</v>
      </c>
      <c r="J22" s="361">
        <v>0</v>
      </c>
    </row>
    <row r="23" spans="1:10" ht="23.25" x14ac:dyDescent="0.25">
      <c r="A23" s="363">
        <v>11</v>
      </c>
      <c r="B23" s="362" t="s">
        <v>208</v>
      </c>
      <c r="C23" s="359">
        <v>216</v>
      </c>
      <c r="D23" s="361">
        <v>0</v>
      </c>
      <c r="E23" s="361">
        <v>178586.78</v>
      </c>
      <c r="F23" s="361">
        <v>178586.78</v>
      </c>
      <c r="G23" s="361">
        <v>39657.74</v>
      </c>
      <c r="H23" s="361">
        <v>39657.74</v>
      </c>
      <c r="I23" s="361">
        <v>39657.74</v>
      </c>
      <c r="J23" s="361">
        <v>39657.74</v>
      </c>
    </row>
    <row r="24" spans="1:10" ht="23.25" x14ac:dyDescent="0.25">
      <c r="A24" s="363">
        <v>12</v>
      </c>
      <c r="B24" s="362" t="s">
        <v>208</v>
      </c>
      <c r="C24" s="359">
        <v>247</v>
      </c>
      <c r="D24" s="361">
        <v>0</v>
      </c>
      <c r="E24" s="361">
        <v>663629.48</v>
      </c>
      <c r="F24" s="361">
        <v>663629.48</v>
      </c>
      <c r="G24" s="361">
        <v>91974.46</v>
      </c>
      <c r="H24" s="361">
        <v>91974.46</v>
      </c>
      <c r="I24" s="361">
        <v>91974.46</v>
      </c>
      <c r="J24" s="361">
        <v>91974.46</v>
      </c>
    </row>
    <row r="25" spans="1:10" ht="23.25" x14ac:dyDescent="0.25">
      <c r="A25" s="363">
        <v>13</v>
      </c>
      <c r="B25" s="362" t="s">
        <v>208</v>
      </c>
      <c r="C25" s="359">
        <v>249</v>
      </c>
      <c r="D25" s="361">
        <v>0</v>
      </c>
      <c r="E25" s="361">
        <v>45531.53</v>
      </c>
      <c r="F25" s="361">
        <v>45531.53</v>
      </c>
      <c r="G25" s="361">
        <v>18460.53</v>
      </c>
      <c r="H25" s="361">
        <v>18460.53</v>
      </c>
      <c r="I25" s="361">
        <v>18460.53</v>
      </c>
      <c r="J25" s="361">
        <v>18460.53</v>
      </c>
    </row>
    <row r="26" spans="1:10" ht="23.25" x14ac:dyDescent="0.25">
      <c r="A26" s="363">
        <v>14</v>
      </c>
      <c r="B26" s="362" t="s">
        <v>208</v>
      </c>
      <c r="C26" s="359">
        <v>256</v>
      </c>
      <c r="D26" s="361">
        <v>0</v>
      </c>
      <c r="E26" s="361">
        <v>40629.5</v>
      </c>
      <c r="F26" s="361">
        <v>40629.5</v>
      </c>
      <c r="G26" s="361">
        <v>40629.5</v>
      </c>
      <c r="H26" s="361">
        <v>40629.5</v>
      </c>
      <c r="I26" s="361">
        <v>40629.5</v>
      </c>
      <c r="J26" s="361">
        <v>26324.66</v>
      </c>
    </row>
    <row r="27" spans="1:10" ht="23.25" x14ac:dyDescent="0.25">
      <c r="A27" s="363">
        <v>15</v>
      </c>
      <c r="B27" s="362" t="s">
        <v>208</v>
      </c>
      <c r="C27" s="359">
        <v>271</v>
      </c>
      <c r="D27" s="360">
        <v>0</v>
      </c>
      <c r="E27" s="361">
        <v>598221.69000000006</v>
      </c>
      <c r="F27" s="361">
        <v>598221.69000000006</v>
      </c>
      <c r="G27" s="361">
        <v>598221.69000000006</v>
      </c>
      <c r="H27" s="361">
        <v>598221.69000000006</v>
      </c>
      <c r="I27" s="361">
        <v>598221.69000000006</v>
      </c>
      <c r="J27" s="361">
        <v>0</v>
      </c>
    </row>
    <row r="28" spans="1:10" ht="23.25" x14ac:dyDescent="0.25">
      <c r="A28" s="363">
        <v>16</v>
      </c>
      <c r="B28" s="362" t="s">
        <v>208</v>
      </c>
      <c r="C28" s="359">
        <v>272</v>
      </c>
      <c r="D28" s="361">
        <v>0</v>
      </c>
      <c r="E28" s="361">
        <v>51789</v>
      </c>
      <c r="F28" s="361">
        <v>51789</v>
      </c>
      <c r="G28" s="361">
        <v>21788.2</v>
      </c>
      <c r="H28" s="361">
        <v>21788.2</v>
      </c>
      <c r="I28" s="361">
        <v>21788.2</v>
      </c>
      <c r="J28" s="361">
        <v>7636.2</v>
      </c>
    </row>
    <row r="29" spans="1:10" ht="23.25" x14ac:dyDescent="0.25">
      <c r="A29" s="363">
        <v>17</v>
      </c>
      <c r="B29" s="362" t="s">
        <v>208</v>
      </c>
      <c r="C29" s="359">
        <v>292</v>
      </c>
      <c r="D29" s="361">
        <v>0</v>
      </c>
      <c r="E29" s="361">
        <v>43633.64</v>
      </c>
      <c r="F29" s="361">
        <v>43633.64</v>
      </c>
      <c r="G29" s="361">
        <v>19434.64</v>
      </c>
      <c r="H29" s="361">
        <v>19434.64</v>
      </c>
      <c r="I29" s="361">
        <v>19434.64</v>
      </c>
      <c r="J29" s="361">
        <v>19434.64</v>
      </c>
    </row>
    <row r="30" spans="1:10" ht="23.25" x14ac:dyDescent="0.25">
      <c r="A30" s="363">
        <v>18</v>
      </c>
      <c r="B30" s="362" t="s">
        <v>208</v>
      </c>
      <c r="C30" s="359">
        <v>311</v>
      </c>
      <c r="D30" s="360">
        <v>2848596</v>
      </c>
      <c r="E30" s="361">
        <v>2848596</v>
      </c>
      <c r="F30" s="361">
        <v>1582162.94</v>
      </c>
      <c r="G30" s="361">
        <v>946553.4</v>
      </c>
      <c r="H30" s="361">
        <v>946553.4</v>
      </c>
      <c r="I30" s="361">
        <v>946553.4</v>
      </c>
      <c r="J30" s="361">
        <v>946553.4</v>
      </c>
    </row>
    <row r="31" spans="1:10" ht="23.25" x14ac:dyDescent="0.25">
      <c r="A31" s="363">
        <v>19</v>
      </c>
      <c r="B31" s="362" t="s">
        <v>208</v>
      </c>
      <c r="C31" s="359">
        <v>313</v>
      </c>
      <c r="D31" s="361">
        <v>1043528</v>
      </c>
      <c r="E31" s="361">
        <v>1043528</v>
      </c>
      <c r="F31" s="361">
        <v>879532.01</v>
      </c>
      <c r="G31" s="361">
        <v>879531.01</v>
      </c>
      <c r="H31" s="361">
        <v>879531.01</v>
      </c>
      <c r="I31" s="361">
        <v>879531.01</v>
      </c>
      <c r="J31" s="361">
        <v>879531.01</v>
      </c>
    </row>
    <row r="32" spans="1:10" ht="23.25" x14ac:dyDescent="0.25">
      <c r="A32" s="363">
        <v>20</v>
      </c>
      <c r="B32" s="362" t="s">
        <v>208</v>
      </c>
      <c r="C32" s="359">
        <v>314</v>
      </c>
      <c r="D32" s="361">
        <v>248801</v>
      </c>
      <c r="E32" s="361">
        <v>248801</v>
      </c>
      <c r="F32" s="361">
        <v>155653</v>
      </c>
      <c r="G32" s="361">
        <v>61592.56</v>
      </c>
      <c r="H32" s="361">
        <v>61592.56</v>
      </c>
      <c r="I32" s="361">
        <v>61592.56</v>
      </c>
      <c r="J32" s="361">
        <v>61592.56</v>
      </c>
    </row>
    <row r="33" spans="1:10" ht="23.25" x14ac:dyDescent="0.25">
      <c r="A33" s="363">
        <v>21</v>
      </c>
      <c r="B33" s="362" t="s">
        <v>208</v>
      </c>
      <c r="C33" s="359">
        <v>315</v>
      </c>
      <c r="D33" s="361">
        <v>167581</v>
      </c>
      <c r="E33" s="361">
        <v>167581</v>
      </c>
      <c r="F33" s="361">
        <v>83796</v>
      </c>
      <c r="G33" s="361">
        <v>69565.490000000005</v>
      </c>
      <c r="H33" s="361">
        <v>69565.490000000005</v>
      </c>
      <c r="I33" s="361">
        <v>69565.490000000005</v>
      </c>
      <c r="J33" s="361">
        <v>69565.490000000005</v>
      </c>
    </row>
    <row r="34" spans="1:10" ht="23.25" x14ac:dyDescent="0.25">
      <c r="A34" s="363">
        <v>22</v>
      </c>
      <c r="B34" s="362" t="s">
        <v>208</v>
      </c>
      <c r="C34" s="359">
        <v>317</v>
      </c>
      <c r="D34" s="361">
        <v>590558</v>
      </c>
      <c r="E34" s="361">
        <v>590558</v>
      </c>
      <c r="F34" s="361">
        <v>346041</v>
      </c>
      <c r="G34" s="361">
        <v>0</v>
      </c>
      <c r="H34" s="361">
        <v>0</v>
      </c>
      <c r="I34" s="361">
        <v>0</v>
      </c>
      <c r="J34" s="361">
        <v>0</v>
      </c>
    </row>
    <row r="35" spans="1:10" ht="23.25" x14ac:dyDescent="0.25">
      <c r="A35" s="363">
        <v>23</v>
      </c>
      <c r="B35" s="362" t="s">
        <v>208</v>
      </c>
      <c r="C35" s="359">
        <v>318</v>
      </c>
      <c r="D35" s="360">
        <v>79449</v>
      </c>
      <c r="E35" s="361">
        <v>79449</v>
      </c>
      <c r="F35" s="361">
        <v>40385</v>
      </c>
      <c r="G35" s="361">
        <v>0</v>
      </c>
      <c r="H35" s="361">
        <v>0</v>
      </c>
      <c r="I35" s="361">
        <v>0</v>
      </c>
      <c r="J35" s="361">
        <v>0</v>
      </c>
    </row>
    <row r="36" spans="1:10" ht="23.25" x14ac:dyDescent="0.25">
      <c r="A36" s="363">
        <v>24</v>
      </c>
      <c r="B36" s="362" t="s">
        <v>208</v>
      </c>
      <c r="C36" s="359">
        <v>319</v>
      </c>
      <c r="D36" s="360">
        <v>369797</v>
      </c>
      <c r="E36" s="361">
        <v>369797</v>
      </c>
      <c r="F36" s="361">
        <v>369797</v>
      </c>
      <c r="G36" s="361">
        <v>0</v>
      </c>
      <c r="H36" s="361">
        <v>0</v>
      </c>
      <c r="I36" s="361">
        <v>0</v>
      </c>
      <c r="J36" s="361">
        <v>0</v>
      </c>
    </row>
    <row r="37" spans="1:10" ht="23.25" x14ac:dyDescent="0.25">
      <c r="A37" s="363">
        <v>25</v>
      </c>
      <c r="B37" s="362" t="s">
        <v>208</v>
      </c>
      <c r="C37" s="359">
        <v>327</v>
      </c>
      <c r="D37" s="360">
        <v>253091</v>
      </c>
      <c r="E37" s="361">
        <f>253091+720178</f>
        <v>973269</v>
      </c>
      <c r="F37" s="361">
        <v>591955.77</v>
      </c>
      <c r="G37" s="361">
        <v>128166.27</v>
      </c>
      <c r="H37" s="361">
        <v>128166.27</v>
      </c>
      <c r="I37" s="361">
        <v>128166.27</v>
      </c>
      <c r="J37" s="361">
        <v>0</v>
      </c>
    </row>
    <row r="38" spans="1:10" ht="23.25" x14ac:dyDescent="0.25">
      <c r="A38" s="363">
        <v>26</v>
      </c>
      <c r="B38" s="362" t="s">
        <v>208</v>
      </c>
      <c r="C38" s="359">
        <v>329</v>
      </c>
      <c r="D38" s="361">
        <v>0</v>
      </c>
      <c r="E38" s="361">
        <v>41260.18</v>
      </c>
      <c r="F38" s="361">
        <v>41260.18</v>
      </c>
      <c r="G38" s="361">
        <v>36976.870000000003</v>
      </c>
      <c r="H38" s="361">
        <v>36976.870000000003</v>
      </c>
      <c r="I38" s="361">
        <v>36976.870000000003</v>
      </c>
      <c r="J38" s="361">
        <v>36976.870000000003</v>
      </c>
    </row>
    <row r="39" spans="1:10" ht="23.25" x14ac:dyDescent="0.25">
      <c r="A39" s="363">
        <v>27</v>
      </c>
      <c r="B39" s="362" t="s">
        <v>208</v>
      </c>
      <c r="C39" s="359">
        <v>333</v>
      </c>
      <c r="D39" s="361">
        <v>0</v>
      </c>
      <c r="E39" s="361">
        <v>3172497.5700000003</v>
      </c>
      <c r="F39" s="361">
        <v>3172497.5700000003</v>
      </c>
      <c r="G39" s="361">
        <v>2710546.77</v>
      </c>
      <c r="H39" s="361">
        <v>2710546.77</v>
      </c>
      <c r="I39" s="361">
        <v>2710546.77</v>
      </c>
      <c r="J39" s="361">
        <v>670243.92999999993</v>
      </c>
    </row>
    <row r="40" spans="1:10" ht="23.25" x14ac:dyDescent="0.25">
      <c r="A40" s="363">
        <v>28</v>
      </c>
      <c r="B40" s="362" t="s">
        <v>208</v>
      </c>
      <c r="C40" s="359">
        <v>344</v>
      </c>
      <c r="D40" s="361">
        <v>0</v>
      </c>
      <c r="E40" s="361">
        <v>23718</v>
      </c>
      <c r="F40" s="361">
        <v>23718</v>
      </c>
      <c r="G40" s="361">
        <v>23717.360000000001</v>
      </c>
      <c r="H40" s="361">
        <v>23717.360000000001</v>
      </c>
      <c r="I40" s="361">
        <v>23717.360000000001</v>
      </c>
      <c r="J40" s="361">
        <v>23717.360000000001</v>
      </c>
    </row>
    <row r="41" spans="1:10" ht="23.25" x14ac:dyDescent="0.25">
      <c r="A41" s="363">
        <v>29</v>
      </c>
      <c r="B41" s="362" t="s">
        <v>208</v>
      </c>
      <c r="C41" s="359">
        <v>351</v>
      </c>
      <c r="D41" s="360">
        <v>467800</v>
      </c>
      <c r="E41" s="361">
        <v>467800</v>
      </c>
      <c r="F41" s="361">
        <v>0</v>
      </c>
      <c r="G41" s="361">
        <v>0</v>
      </c>
      <c r="H41" s="361">
        <v>0</v>
      </c>
      <c r="I41" s="361">
        <v>0</v>
      </c>
      <c r="J41" s="361">
        <v>0</v>
      </c>
    </row>
    <row r="42" spans="1:10" ht="23.25" x14ac:dyDescent="0.25">
      <c r="A42" s="363">
        <v>30</v>
      </c>
      <c r="B42" s="362" t="s">
        <v>208</v>
      </c>
      <c r="C42" s="359">
        <v>352</v>
      </c>
      <c r="D42" s="361">
        <v>41471</v>
      </c>
      <c r="E42" s="361">
        <v>41471</v>
      </c>
      <c r="F42" s="361">
        <v>0</v>
      </c>
      <c r="G42" s="361">
        <v>0</v>
      </c>
      <c r="H42" s="361">
        <v>0</v>
      </c>
      <c r="I42" s="361">
        <v>0</v>
      </c>
      <c r="J42" s="361">
        <v>0</v>
      </c>
    </row>
    <row r="43" spans="1:10" ht="23.25" x14ac:dyDescent="0.25">
      <c r="A43" s="363">
        <v>31</v>
      </c>
      <c r="B43" s="362" t="s">
        <v>208</v>
      </c>
      <c r="C43" s="359">
        <v>353</v>
      </c>
      <c r="D43" s="361">
        <v>37817</v>
      </c>
      <c r="E43" s="361">
        <v>37817</v>
      </c>
      <c r="F43" s="361">
        <v>0</v>
      </c>
      <c r="G43" s="361">
        <v>0</v>
      </c>
      <c r="H43" s="361">
        <v>0</v>
      </c>
      <c r="I43" s="361">
        <v>0</v>
      </c>
      <c r="J43" s="361">
        <v>0</v>
      </c>
    </row>
    <row r="44" spans="1:10" ht="23.25" x14ac:dyDescent="0.25">
      <c r="A44" s="363">
        <v>32</v>
      </c>
      <c r="B44" s="362" t="s">
        <v>208</v>
      </c>
      <c r="C44" s="359">
        <v>354</v>
      </c>
      <c r="D44" s="361">
        <v>4582</v>
      </c>
      <c r="E44" s="361">
        <v>4582</v>
      </c>
      <c r="F44" s="361">
        <v>0</v>
      </c>
      <c r="G44" s="361">
        <v>0</v>
      </c>
      <c r="H44" s="361">
        <v>0</v>
      </c>
      <c r="I44" s="361">
        <v>0</v>
      </c>
      <c r="J44" s="361">
        <v>0</v>
      </c>
    </row>
    <row r="45" spans="1:10" ht="23.25" x14ac:dyDescent="0.25">
      <c r="A45" s="363">
        <v>33</v>
      </c>
      <c r="B45" s="362" t="s">
        <v>208</v>
      </c>
      <c r="C45" s="359">
        <v>355</v>
      </c>
      <c r="D45" s="360">
        <v>274949</v>
      </c>
      <c r="E45" s="361">
        <f>262460+15000.2+9463</f>
        <v>286923.2</v>
      </c>
      <c r="F45" s="361">
        <f>262460+15000.2+9463</f>
        <v>286923.2</v>
      </c>
      <c r="G45" s="361">
        <v>0</v>
      </c>
      <c r="H45" s="361">
        <v>0</v>
      </c>
      <c r="I45" s="361">
        <v>0</v>
      </c>
      <c r="J45" s="361">
        <v>0</v>
      </c>
    </row>
    <row r="46" spans="1:10" ht="23.25" x14ac:dyDescent="0.25">
      <c r="A46" s="363">
        <v>55</v>
      </c>
      <c r="B46" s="362" t="s">
        <v>208</v>
      </c>
      <c r="C46" s="362">
        <v>357</v>
      </c>
      <c r="D46" s="360">
        <v>21308</v>
      </c>
      <c r="E46" s="361">
        <v>21308</v>
      </c>
      <c r="F46" s="361">
        <v>0</v>
      </c>
      <c r="G46" s="361">
        <v>0</v>
      </c>
      <c r="H46" s="361">
        <v>0</v>
      </c>
      <c r="I46" s="361">
        <v>0</v>
      </c>
      <c r="J46" s="361">
        <v>0</v>
      </c>
    </row>
    <row r="47" spans="1:10" ht="23.25" x14ac:dyDescent="0.25">
      <c r="A47" s="363">
        <v>56</v>
      </c>
      <c r="B47" s="362" t="s">
        <v>208</v>
      </c>
      <c r="C47" s="362">
        <v>358</v>
      </c>
      <c r="D47" s="360">
        <v>1360664</v>
      </c>
      <c r="E47" s="361">
        <v>1360664</v>
      </c>
      <c r="F47" s="361">
        <v>0</v>
      </c>
      <c r="G47" s="361">
        <v>0</v>
      </c>
      <c r="H47" s="361">
        <v>0</v>
      </c>
      <c r="I47" s="361">
        <v>0</v>
      </c>
      <c r="J47" s="361">
        <v>0</v>
      </c>
    </row>
    <row r="48" spans="1:10" ht="23.25" x14ac:dyDescent="0.25">
      <c r="A48" s="363">
        <v>57</v>
      </c>
      <c r="B48" s="362" t="s">
        <v>208</v>
      </c>
      <c r="C48" s="362">
        <v>359</v>
      </c>
      <c r="D48" s="360">
        <v>649562</v>
      </c>
      <c r="E48" s="361">
        <v>649562</v>
      </c>
      <c r="F48" s="361">
        <v>0</v>
      </c>
      <c r="G48" s="361">
        <v>0</v>
      </c>
      <c r="H48" s="361">
        <v>0</v>
      </c>
      <c r="I48" s="361">
        <v>0</v>
      </c>
      <c r="J48" s="361">
        <v>0</v>
      </c>
    </row>
    <row r="49" spans="1:10" ht="23.25" x14ac:dyDescent="0.25">
      <c r="A49" s="363">
        <v>58</v>
      </c>
      <c r="B49" s="362" t="s">
        <v>208</v>
      </c>
      <c r="C49" s="362">
        <v>398</v>
      </c>
      <c r="D49" s="360">
        <v>1400000</v>
      </c>
      <c r="E49" s="361">
        <v>1400000</v>
      </c>
      <c r="F49" s="361">
        <v>0</v>
      </c>
      <c r="G49" s="361">
        <v>0</v>
      </c>
      <c r="H49" s="361">
        <v>0</v>
      </c>
      <c r="I49" s="361">
        <v>0</v>
      </c>
      <c r="J49" s="361">
        <v>0</v>
      </c>
    </row>
    <row r="50" spans="1:10" ht="23.25" x14ac:dyDescent="0.25">
      <c r="A50" s="364"/>
      <c r="B50" s="365"/>
      <c r="C50" s="365" t="s">
        <v>210</v>
      </c>
      <c r="D50" s="366">
        <f>SUM(D13:D49)</f>
        <v>80207172</v>
      </c>
      <c r="E50" s="366">
        <f t="shared" ref="E50:J50" si="0">SUM(E13:E49)</f>
        <v>81420111.220000014</v>
      </c>
      <c r="F50" s="366">
        <f t="shared" si="0"/>
        <v>40736398.220000006</v>
      </c>
      <c r="G50" s="366">
        <f t="shared" si="0"/>
        <v>29186153.280000001</v>
      </c>
      <c r="H50" s="366">
        <f t="shared" si="0"/>
        <v>29186153.280000001</v>
      </c>
      <c r="I50" s="366">
        <f t="shared" si="0"/>
        <v>29186153.280000001</v>
      </c>
      <c r="J50" s="366">
        <f t="shared" si="0"/>
        <v>26035366.449999999</v>
      </c>
    </row>
    <row r="51" spans="1:10" ht="40.5" x14ac:dyDescent="0.35">
      <c r="B51" s="367"/>
      <c r="C51" s="368"/>
      <c r="D51" s="368"/>
      <c r="E51" s="368">
        <f>+E50-D50</f>
        <v>1212939.2200000137</v>
      </c>
      <c r="F51" s="369">
        <v>14701031.77</v>
      </c>
      <c r="G51" s="368"/>
      <c r="H51" s="367"/>
      <c r="I51" s="370" t="s">
        <v>211</v>
      </c>
      <c r="J51" s="371">
        <v>761.22</v>
      </c>
    </row>
    <row r="52" spans="1:10" ht="23.25" x14ac:dyDescent="0.35">
      <c r="B52" s="372"/>
      <c r="C52" s="372"/>
      <c r="D52" s="372"/>
      <c r="E52" s="368"/>
      <c r="F52" s="372"/>
      <c r="G52" s="372"/>
      <c r="H52" s="373"/>
      <c r="I52" s="370" t="s">
        <v>212</v>
      </c>
      <c r="J52" s="371"/>
    </row>
    <row r="53" spans="1:10" ht="23.25" x14ac:dyDescent="0.35">
      <c r="B53" s="372"/>
      <c r="C53" s="372"/>
      <c r="D53" s="368"/>
      <c r="E53" s="368"/>
      <c r="F53" s="372"/>
      <c r="G53" s="372"/>
      <c r="H53" s="374"/>
      <c r="I53" s="370" t="s">
        <v>213</v>
      </c>
      <c r="J53" s="375">
        <f>F50-J50</f>
        <v>14701031.770000007</v>
      </c>
    </row>
    <row r="54" spans="1:10" x14ac:dyDescent="0.25">
      <c r="I54" s="367"/>
    </row>
    <row r="55" spans="1:10" ht="20.25" x14ac:dyDescent="0.25">
      <c r="A55" s="376" t="s">
        <v>219</v>
      </c>
      <c r="B55" s="376"/>
      <c r="C55" s="376"/>
      <c r="D55" s="376"/>
      <c r="E55" s="376"/>
      <c r="F55" s="376"/>
      <c r="G55" s="376"/>
      <c r="H55" s="376"/>
      <c r="I55" s="376"/>
      <c r="J55" s="376"/>
    </row>
    <row r="56" spans="1:10" x14ac:dyDescent="0.25">
      <c r="A56" s="377" t="s">
        <v>215</v>
      </c>
      <c r="B56" s="377"/>
      <c r="C56" s="377"/>
      <c r="D56" s="377"/>
      <c r="E56" s="377"/>
      <c r="F56" s="377"/>
      <c r="G56" s="377"/>
      <c r="H56" s="377"/>
      <c r="I56" s="377"/>
      <c r="J56" s="377"/>
    </row>
    <row r="57" spans="1:10" ht="153" customHeight="1" x14ac:dyDescent="0.25">
      <c r="A57" s="377"/>
      <c r="B57" s="377"/>
      <c r="C57" s="377"/>
      <c r="D57" s="377"/>
      <c r="E57" s="377"/>
      <c r="F57" s="377"/>
      <c r="G57" s="377"/>
      <c r="H57" s="377"/>
      <c r="I57" s="377"/>
      <c r="J57" s="377"/>
    </row>
  </sheetData>
  <mergeCells count="15">
    <mergeCell ref="A11:J11"/>
    <mergeCell ref="A55:J55"/>
    <mergeCell ref="A56:J57"/>
    <mergeCell ref="A7:B7"/>
    <mergeCell ref="I7:J7"/>
    <mergeCell ref="A8:B8"/>
    <mergeCell ref="I8:J8"/>
    <mergeCell ref="A9:B9"/>
    <mergeCell ref="I9:J9"/>
    <mergeCell ref="A1:J2"/>
    <mergeCell ref="H4:J4"/>
    <mergeCell ref="A6:C6"/>
    <mergeCell ref="D6:E6"/>
    <mergeCell ref="F6:G6"/>
    <mergeCell ref="H6:J6"/>
  </mergeCells>
  <hyperlinks>
    <hyperlink ref="I8" r:id="rId1"/>
  </hyperlinks>
  <pageMargins left="0.7" right="0.7" top="0.75" bottom="0.75" header="0.3" footer="0.3"/>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'C:\Volumes\KINGSTON\EJERCICIO 2022\SRFT 2022\2DO TRIMESTRE 2022\SUBSIDIO FEDERAL\[1. Anexo B. Ejercicio del Gasto (SRFT) 2T 2022 SUBSIDIO FEDERAL.xlsx]Hoja1'!#REF!</xm:f>
          </x14:formula1>
          <xm:sqref>E7:E8 G7</xm:sqref>
        </x14:dataValidation>
        <x14:dataValidation type="list" allowBlank="1" showInputMessage="1" showErrorMessage="1">
          <x14:formula1>
            <xm:f>'C:\Volumes\KINGSTON\EJERCICIO 2022\SRFT 2022\2DO TRIMESTRE 2022\SUBSIDIO FEDERAL\[1. Anexo B. Ejercicio del Gasto (SRFT) 2T 2022 SUBSIDIO FEDERAL.xlsx]Hoja1'!#REF!</xm:f>
          </x14:formula1>
          <xm:sqref>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292"/>
  <sheetViews>
    <sheetView showGridLines="0" view="pageBreakPreview" topLeftCell="E1" zoomScaleNormal="100" zoomScaleSheetLayoutView="100" workbookViewId="0">
      <selection activeCell="D9" sqref="D9:E9"/>
    </sheetView>
  </sheetViews>
  <sheetFormatPr baseColWidth="10" defaultRowHeight="12.75" x14ac:dyDescent="0.2"/>
  <cols>
    <col min="1" max="1" width="2.7109375" style="277" customWidth="1"/>
    <col min="2" max="2" width="8.28515625" style="277" customWidth="1"/>
    <col min="3" max="4" width="27.7109375" style="277" customWidth="1"/>
    <col min="5" max="5" width="41" style="277" customWidth="1"/>
    <col min="6" max="6" width="39.42578125" style="277" customWidth="1"/>
    <col min="7" max="7" width="40.85546875" style="277" customWidth="1"/>
    <col min="8" max="11" width="23.28515625" style="277" customWidth="1"/>
    <col min="12" max="12" width="34.140625" style="277" customWidth="1"/>
    <col min="13" max="13" width="23.28515625" style="277" customWidth="1"/>
    <col min="14" max="16" width="10.42578125" style="277" customWidth="1"/>
    <col min="17" max="17" width="2.7109375" style="277" customWidth="1"/>
    <col min="18" max="18" width="14.140625" style="277" customWidth="1"/>
    <col min="19" max="16384" width="11.42578125" style="277"/>
  </cols>
  <sheetData>
    <row r="2" spans="2:16" ht="80.25" customHeight="1" x14ac:dyDescent="0.2">
      <c r="B2" s="276" t="s">
        <v>222</v>
      </c>
      <c r="C2" s="276"/>
      <c r="D2" s="276"/>
      <c r="E2" s="276"/>
      <c r="F2" s="276"/>
      <c r="G2" s="276"/>
      <c r="H2" s="276"/>
      <c r="I2" s="276"/>
      <c r="J2" s="276"/>
      <c r="K2" s="276"/>
      <c r="L2" s="276"/>
      <c r="M2" s="276"/>
      <c r="N2" s="276"/>
      <c r="O2" s="276"/>
      <c r="P2" s="276"/>
    </row>
    <row r="3" spans="2:16" ht="68.25" customHeight="1" x14ac:dyDescent="0.2">
      <c r="B3" s="276"/>
      <c r="C3" s="276"/>
      <c r="D3" s="276"/>
      <c r="E3" s="276"/>
      <c r="F3" s="276"/>
      <c r="G3" s="276"/>
      <c r="H3" s="276"/>
      <c r="I3" s="276"/>
      <c r="J3" s="276"/>
      <c r="K3" s="276"/>
      <c r="L3" s="276"/>
      <c r="M3" s="276"/>
      <c r="N3" s="276"/>
      <c r="O3" s="276"/>
      <c r="P3" s="276"/>
    </row>
    <row r="4" spans="2:16" ht="5.25" customHeight="1" x14ac:dyDescent="0.4">
      <c r="B4" s="278"/>
      <c r="C4" s="278"/>
      <c r="D4" s="278"/>
      <c r="E4" s="278"/>
      <c r="F4" s="278"/>
      <c r="G4" s="278"/>
      <c r="H4" s="278"/>
      <c r="I4" s="278"/>
      <c r="J4" s="278"/>
      <c r="K4" s="278"/>
      <c r="L4" s="278"/>
      <c r="M4" s="278"/>
      <c r="N4" s="278"/>
      <c r="O4" s="278"/>
      <c r="P4" s="278"/>
    </row>
    <row r="5" spans="2:16" ht="16.5" customHeight="1" x14ac:dyDescent="0.25">
      <c r="K5" s="279" t="s">
        <v>173</v>
      </c>
      <c r="L5" s="279"/>
      <c r="M5" s="279"/>
      <c r="N5" s="279"/>
      <c r="O5" s="279"/>
      <c r="P5" s="279"/>
    </row>
    <row r="6" spans="2:16" ht="7.5" customHeight="1" x14ac:dyDescent="0.25">
      <c r="B6" s="280"/>
      <c r="C6" s="280"/>
      <c r="D6" s="280"/>
      <c r="E6" s="280"/>
      <c r="F6" s="280"/>
      <c r="G6" s="280"/>
      <c r="H6" s="280"/>
      <c r="I6" s="280"/>
      <c r="J6" s="280"/>
      <c r="K6" s="280"/>
      <c r="L6" s="280"/>
    </row>
    <row r="7" spans="2:16" s="284" customFormat="1" ht="27.75" customHeight="1" x14ac:dyDescent="0.2">
      <c r="B7" s="384" t="s">
        <v>174</v>
      </c>
      <c r="C7" s="385"/>
      <c r="D7" s="385"/>
      <c r="E7" s="385"/>
      <c r="F7" s="384" t="s">
        <v>175</v>
      </c>
      <c r="G7" s="386"/>
      <c r="H7" s="384" t="s">
        <v>176</v>
      </c>
      <c r="I7" s="385"/>
      <c r="J7" s="385"/>
      <c r="K7" s="386"/>
      <c r="L7" s="384" t="s">
        <v>177</v>
      </c>
      <c r="M7" s="385"/>
      <c r="N7" s="385"/>
      <c r="O7" s="385"/>
      <c r="P7" s="386"/>
    </row>
    <row r="8" spans="2:16" s="284" customFormat="1" ht="30.75" customHeight="1" x14ac:dyDescent="0.2">
      <c r="B8" s="387" t="s">
        <v>178</v>
      </c>
      <c r="C8" s="388"/>
      <c r="D8" s="389" t="s">
        <v>179</v>
      </c>
      <c r="E8" s="390"/>
      <c r="F8" s="391" t="s">
        <v>180</v>
      </c>
      <c r="G8" s="392">
        <v>2019</v>
      </c>
      <c r="H8" s="393" t="s">
        <v>181</v>
      </c>
      <c r="I8" s="394"/>
      <c r="J8" s="395">
        <v>38</v>
      </c>
      <c r="K8" s="396"/>
      <c r="L8" s="391" t="s">
        <v>182</v>
      </c>
      <c r="M8" s="397" t="s">
        <v>223</v>
      </c>
      <c r="N8" s="398"/>
      <c r="O8" s="398"/>
      <c r="P8" s="399"/>
    </row>
    <row r="9" spans="2:16" ht="41.25" customHeight="1" x14ac:dyDescent="0.2">
      <c r="B9" s="393" t="s">
        <v>184</v>
      </c>
      <c r="C9" s="394"/>
      <c r="D9" s="389" t="s">
        <v>185</v>
      </c>
      <c r="E9" s="390"/>
      <c r="F9" s="391" t="s">
        <v>186</v>
      </c>
      <c r="G9" s="400" t="s">
        <v>224</v>
      </c>
      <c r="H9" s="393" t="s">
        <v>188</v>
      </c>
      <c r="I9" s="394"/>
      <c r="J9" s="395" t="s">
        <v>220</v>
      </c>
      <c r="K9" s="396"/>
      <c r="L9" s="391" t="s">
        <v>190</v>
      </c>
      <c r="M9" s="401" t="s">
        <v>191</v>
      </c>
      <c r="N9" s="395"/>
      <c r="O9" s="395"/>
      <c r="P9" s="396"/>
    </row>
    <row r="10" spans="2:16" ht="30.75" customHeight="1" x14ac:dyDescent="0.2">
      <c r="B10" s="402" t="s">
        <v>192</v>
      </c>
      <c r="C10" s="403"/>
      <c r="D10" s="404">
        <v>44748</v>
      </c>
      <c r="E10" s="405"/>
      <c r="F10" s="406"/>
      <c r="G10" s="407"/>
      <c r="H10" s="393" t="s">
        <v>193</v>
      </c>
      <c r="I10" s="394"/>
      <c r="J10" s="395" t="s">
        <v>221</v>
      </c>
      <c r="K10" s="396"/>
      <c r="L10" s="408" t="s">
        <v>195</v>
      </c>
      <c r="M10" s="409" t="s">
        <v>196</v>
      </c>
      <c r="N10" s="410"/>
      <c r="O10" s="410"/>
      <c r="P10" s="411"/>
    </row>
    <row r="11" spans="2:16" ht="20.25" x14ac:dyDescent="0.3">
      <c r="H11" s="412"/>
      <c r="I11" s="412"/>
    </row>
    <row r="12" spans="2:16" ht="24.75" customHeight="1" x14ac:dyDescent="0.3">
      <c r="B12" s="300" t="s">
        <v>225</v>
      </c>
      <c r="C12" s="301"/>
      <c r="D12" s="301"/>
      <c r="E12" s="301"/>
      <c r="F12" s="301"/>
      <c r="G12" s="301"/>
      <c r="H12" s="301"/>
      <c r="I12" s="301"/>
      <c r="J12" s="301"/>
      <c r="K12" s="301"/>
      <c r="L12" s="301"/>
      <c r="M12" s="301"/>
      <c r="N12" s="301"/>
      <c r="O12" s="301"/>
      <c r="P12" s="302"/>
    </row>
    <row r="13" spans="2:16" ht="22.5" customHeight="1" x14ac:dyDescent="0.3">
      <c r="B13" s="413" t="s">
        <v>198</v>
      </c>
      <c r="C13" s="414" t="s">
        <v>226</v>
      </c>
      <c r="D13" s="415"/>
      <c r="E13" s="416" t="s">
        <v>227</v>
      </c>
      <c r="F13" s="413" t="s">
        <v>228</v>
      </c>
      <c r="G13" s="413" t="s">
        <v>229</v>
      </c>
      <c r="H13" s="413" t="s">
        <v>202</v>
      </c>
      <c r="I13" s="413" t="s">
        <v>203</v>
      </c>
      <c r="J13" s="413" t="s">
        <v>204</v>
      </c>
      <c r="K13" s="413" t="s">
        <v>205</v>
      </c>
      <c r="L13" s="413" t="s">
        <v>206</v>
      </c>
      <c r="M13" s="413" t="s">
        <v>207</v>
      </c>
      <c r="N13" s="301" t="s">
        <v>230</v>
      </c>
      <c r="O13" s="301"/>
      <c r="P13" s="302"/>
    </row>
    <row r="14" spans="2:16" ht="19.5" customHeight="1" x14ac:dyDescent="0.3">
      <c r="B14" s="417"/>
      <c r="C14" s="413" t="s">
        <v>231</v>
      </c>
      <c r="D14" s="413" t="s">
        <v>232</v>
      </c>
      <c r="E14" s="418"/>
      <c r="F14" s="417"/>
      <c r="G14" s="417"/>
      <c r="H14" s="417"/>
      <c r="I14" s="417"/>
      <c r="J14" s="417"/>
      <c r="K14" s="417"/>
      <c r="L14" s="417"/>
      <c r="M14" s="417"/>
      <c r="N14" s="301" t="s">
        <v>233</v>
      </c>
      <c r="O14" s="301"/>
      <c r="P14" s="302"/>
    </row>
    <row r="15" spans="2:16" s="304" customFormat="1" ht="20.25" customHeight="1" x14ac:dyDescent="0.2">
      <c r="B15" s="419"/>
      <c r="C15" s="419"/>
      <c r="D15" s="419"/>
      <c r="E15" s="420"/>
      <c r="F15" s="419"/>
      <c r="G15" s="419"/>
      <c r="H15" s="419"/>
      <c r="I15" s="419"/>
      <c r="J15" s="419"/>
      <c r="K15" s="419"/>
      <c r="L15" s="419"/>
      <c r="M15" s="419"/>
      <c r="N15" s="421" t="s">
        <v>234</v>
      </c>
      <c r="O15" s="303" t="s">
        <v>235</v>
      </c>
      <c r="P15" s="303" t="s">
        <v>236</v>
      </c>
    </row>
    <row r="16" spans="2:16" ht="42.75" customHeight="1" x14ac:dyDescent="0.2">
      <c r="B16" s="422">
        <v>1</v>
      </c>
      <c r="C16" s="423" t="s">
        <v>237</v>
      </c>
      <c r="D16" s="423"/>
      <c r="E16" s="424" t="s">
        <v>221</v>
      </c>
      <c r="F16" s="425" t="s">
        <v>238</v>
      </c>
      <c r="G16" s="426" t="s">
        <v>239</v>
      </c>
      <c r="H16" s="426">
        <v>492729.41000000003</v>
      </c>
      <c r="I16" s="426">
        <v>492729.41000000003</v>
      </c>
      <c r="J16" s="426">
        <v>492729.41000000003</v>
      </c>
      <c r="K16" s="426">
        <v>492729.41000000003</v>
      </c>
      <c r="L16" s="426">
        <v>492729.41000000003</v>
      </c>
      <c r="M16" s="426">
        <v>492729.41000000003</v>
      </c>
      <c r="N16" s="427"/>
      <c r="O16" s="427"/>
      <c r="P16" s="427"/>
    </row>
    <row r="17" spans="2:18" ht="42.75" customHeight="1" x14ac:dyDescent="0.2">
      <c r="B17" s="422">
        <v>2</v>
      </c>
      <c r="C17" s="423"/>
      <c r="D17" s="423"/>
      <c r="E17" s="424"/>
      <c r="F17" s="425"/>
      <c r="G17" s="426"/>
      <c r="H17" s="426"/>
      <c r="I17" s="426"/>
      <c r="J17" s="426"/>
      <c r="K17" s="426"/>
      <c r="L17" s="426"/>
      <c r="M17" s="426"/>
      <c r="N17" s="427"/>
      <c r="O17" s="427"/>
      <c r="P17" s="427"/>
      <c r="R17" s="308"/>
    </row>
    <row r="18" spans="2:18" ht="42.75" customHeight="1" x14ac:dyDescent="0.2">
      <c r="B18" s="422">
        <v>3</v>
      </c>
      <c r="C18" s="423"/>
      <c r="D18" s="423"/>
      <c r="E18" s="424"/>
      <c r="F18" s="425"/>
      <c r="G18" s="426"/>
      <c r="H18" s="426"/>
      <c r="I18" s="426"/>
      <c r="J18" s="426"/>
      <c r="K18" s="426"/>
      <c r="L18" s="426"/>
      <c r="M18" s="426"/>
      <c r="N18" s="427"/>
      <c r="O18" s="427"/>
      <c r="P18" s="427"/>
      <c r="R18" s="308"/>
    </row>
    <row r="19" spans="2:18" ht="42.75" customHeight="1" x14ac:dyDescent="0.2">
      <c r="B19" s="422">
        <v>4</v>
      </c>
      <c r="C19" s="423"/>
      <c r="D19" s="423"/>
      <c r="E19" s="424"/>
      <c r="F19" s="425"/>
      <c r="G19" s="426"/>
      <c r="H19" s="426"/>
      <c r="I19" s="426"/>
      <c r="J19" s="426"/>
      <c r="K19" s="426"/>
      <c r="L19" s="426"/>
      <c r="M19" s="426"/>
      <c r="N19" s="427"/>
      <c r="O19" s="427"/>
      <c r="P19" s="427"/>
      <c r="R19" s="308"/>
    </row>
    <row r="20" spans="2:18" ht="42.75" hidden="1" customHeight="1" x14ac:dyDescent="0.2">
      <c r="B20" s="422">
        <v>5</v>
      </c>
      <c r="C20" s="423"/>
      <c r="D20" s="423"/>
      <c r="E20" s="424"/>
      <c r="F20" s="425"/>
      <c r="G20" s="426"/>
      <c r="H20" s="426"/>
      <c r="I20" s="426"/>
      <c r="J20" s="426"/>
      <c r="K20" s="426"/>
      <c r="L20" s="426"/>
      <c r="M20" s="426"/>
      <c r="N20" s="427"/>
      <c r="O20" s="427"/>
      <c r="P20" s="427"/>
      <c r="R20" s="308"/>
    </row>
    <row r="21" spans="2:18" ht="42.75" hidden="1" customHeight="1" x14ac:dyDescent="0.2">
      <c r="B21" s="422">
        <v>6</v>
      </c>
      <c r="C21" s="423"/>
      <c r="D21" s="423"/>
      <c r="E21" s="424"/>
      <c r="F21" s="425"/>
      <c r="G21" s="426"/>
      <c r="H21" s="426"/>
      <c r="I21" s="426"/>
      <c r="J21" s="426"/>
      <c r="K21" s="426"/>
      <c r="L21" s="426"/>
      <c r="M21" s="426"/>
      <c r="N21" s="427"/>
      <c r="O21" s="427"/>
      <c r="P21" s="427"/>
      <c r="R21" s="308"/>
    </row>
    <row r="22" spans="2:18" ht="42.75" hidden="1" customHeight="1" x14ac:dyDescent="0.2">
      <c r="B22" s="422">
        <v>7</v>
      </c>
      <c r="C22" s="423"/>
      <c r="D22" s="423"/>
      <c r="E22" s="424"/>
      <c r="F22" s="425"/>
      <c r="G22" s="426"/>
      <c r="H22" s="426"/>
      <c r="I22" s="426"/>
      <c r="J22" s="426"/>
      <c r="K22" s="426"/>
      <c r="L22" s="426"/>
      <c r="M22" s="426"/>
      <c r="N22" s="427"/>
      <c r="O22" s="427"/>
      <c r="P22" s="427"/>
      <c r="R22" s="308"/>
    </row>
    <row r="23" spans="2:18" ht="42.75" hidden="1" customHeight="1" x14ac:dyDescent="0.2">
      <c r="B23" s="422">
        <v>8</v>
      </c>
      <c r="C23" s="423"/>
      <c r="D23" s="423"/>
      <c r="E23" s="424"/>
      <c r="F23" s="425"/>
      <c r="G23" s="426"/>
      <c r="H23" s="426"/>
      <c r="I23" s="426"/>
      <c r="J23" s="426"/>
      <c r="K23" s="426"/>
      <c r="L23" s="426"/>
      <c r="M23" s="426"/>
      <c r="N23" s="427"/>
      <c r="O23" s="427"/>
      <c r="P23" s="427"/>
      <c r="R23" s="308"/>
    </row>
    <row r="24" spans="2:18" ht="42.75" hidden="1" customHeight="1" x14ac:dyDescent="0.2">
      <c r="B24" s="422">
        <v>9</v>
      </c>
      <c r="C24" s="423"/>
      <c r="D24" s="423"/>
      <c r="E24" s="425"/>
      <c r="F24" s="425"/>
      <c r="G24" s="426"/>
      <c r="H24" s="426"/>
      <c r="I24" s="426"/>
      <c r="J24" s="426"/>
      <c r="K24" s="426"/>
      <c r="L24" s="426"/>
      <c r="M24" s="426"/>
      <c r="N24" s="426"/>
      <c r="O24" s="426"/>
      <c r="P24" s="426"/>
      <c r="R24" s="308"/>
    </row>
    <row r="25" spans="2:18" ht="42.75" hidden="1" customHeight="1" x14ac:dyDescent="0.2">
      <c r="B25" s="422"/>
      <c r="C25" s="423"/>
      <c r="D25" s="423"/>
      <c r="E25" s="425"/>
      <c r="F25" s="425"/>
      <c r="G25" s="426"/>
      <c r="H25" s="426"/>
      <c r="I25" s="426"/>
      <c r="J25" s="426"/>
      <c r="K25" s="426"/>
      <c r="L25" s="426"/>
      <c r="M25" s="426"/>
      <c r="N25" s="426"/>
      <c r="O25" s="426"/>
      <c r="P25" s="426"/>
      <c r="R25" s="308"/>
    </row>
    <row r="26" spans="2:18" ht="42.75" customHeight="1" x14ac:dyDescent="0.2">
      <c r="B26" s="422"/>
      <c r="C26" s="423"/>
      <c r="D26" s="423"/>
      <c r="E26" s="425"/>
      <c r="F26" s="425"/>
      <c r="G26" s="426"/>
      <c r="H26" s="426"/>
      <c r="I26" s="426"/>
      <c r="J26" s="426"/>
      <c r="K26" s="426"/>
      <c r="L26" s="426"/>
      <c r="M26" s="426"/>
      <c r="N26" s="426"/>
      <c r="O26" s="426"/>
      <c r="P26" s="426"/>
      <c r="R26" s="308"/>
    </row>
    <row r="27" spans="2:18" ht="42.75" customHeight="1" x14ac:dyDescent="0.2">
      <c r="B27" s="422"/>
      <c r="C27" s="428"/>
      <c r="D27" s="428"/>
      <c r="E27" s="425"/>
      <c r="F27" s="425"/>
      <c r="G27" s="423"/>
      <c r="H27" s="423"/>
      <c r="I27" s="423"/>
      <c r="J27" s="423"/>
      <c r="K27" s="423"/>
      <c r="L27" s="423"/>
      <c r="M27" s="423"/>
      <c r="N27" s="423"/>
      <c r="O27" s="423"/>
      <c r="P27" s="423"/>
      <c r="R27" s="308"/>
    </row>
    <row r="28" spans="2:18" s="320" customFormat="1" ht="27.75" customHeight="1" x14ac:dyDescent="0.25">
      <c r="B28" s="429" t="s">
        <v>240</v>
      </c>
      <c r="C28" s="430"/>
      <c r="D28" s="430"/>
      <c r="E28" s="430"/>
      <c r="F28" s="430"/>
      <c r="G28" s="431"/>
      <c r="H28" s="432">
        <f>+H16</f>
        <v>492729.41000000003</v>
      </c>
      <c r="I28" s="432">
        <f t="shared" ref="I28:M28" si="0">+I16</f>
        <v>492729.41000000003</v>
      </c>
      <c r="J28" s="432">
        <f t="shared" si="0"/>
        <v>492729.41000000003</v>
      </c>
      <c r="K28" s="432">
        <f t="shared" si="0"/>
        <v>492729.41000000003</v>
      </c>
      <c r="L28" s="432">
        <f t="shared" si="0"/>
        <v>492729.41000000003</v>
      </c>
      <c r="M28" s="432">
        <f t="shared" si="0"/>
        <v>492729.41000000003</v>
      </c>
      <c r="N28" s="433"/>
      <c r="O28" s="434"/>
      <c r="P28" s="435"/>
      <c r="Q28" s="319"/>
    </row>
    <row r="29" spans="2:18" ht="150" customHeight="1" x14ac:dyDescent="0.2">
      <c r="C29" s="284"/>
      <c r="D29" s="284"/>
      <c r="E29" s="284"/>
      <c r="F29" s="284"/>
      <c r="G29" s="284"/>
      <c r="H29" s="284"/>
      <c r="I29" s="284"/>
      <c r="J29" s="284"/>
      <c r="K29" s="284"/>
      <c r="L29" s="284"/>
      <c r="M29" s="284"/>
      <c r="N29" s="284"/>
      <c r="O29" s="284"/>
      <c r="P29" s="327"/>
      <c r="Q29" s="284"/>
    </row>
    <row r="30" spans="2:18" s="329" customFormat="1" ht="58.5" customHeight="1" x14ac:dyDescent="0.2">
      <c r="B30" s="436" t="s">
        <v>241</v>
      </c>
      <c r="C30" s="436"/>
      <c r="D30" s="436"/>
      <c r="E30" s="436"/>
      <c r="F30" s="436"/>
      <c r="G30" s="436"/>
      <c r="H30" s="436"/>
      <c r="I30" s="436"/>
      <c r="J30" s="436"/>
      <c r="K30" s="436"/>
      <c r="L30" s="436"/>
      <c r="M30" s="436"/>
      <c r="N30" s="436"/>
      <c r="O30" s="436"/>
      <c r="P30" s="436"/>
    </row>
    <row r="31" spans="2:18" x14ac:dyDescent="0.2">
      <c r="C31" s="284"/>
      <c r="D31" s="284"/>
      <c r="E31" s="284"/>
      <c r="F31" s="284"/>
      <c r="G31" s="284"/>
      <c r="H31" s="284"/>
      <c r="I31" s="284"/>
      <c r="J31" s="284"/>
      <c r="K31" s="284"/>
      <c r="L31" s="284"/>
      <c r="M31" s="284"/>
    </row>
    <row r="32" spans="2:18" s="331" customFormat="1" ht="12.75" customHeight="1" x14ac:dyDescent="0.2">
      <c r="B32" s="437" t="s">
        <v>242</v>
      </c>
      <c r="C32" s="437"/>
      <c r="D32" s="437"/>
      <c r="E32" s="437"/>
      <c r="F32" s="437"/>
      <c r="G32" s="437"/>
      <c r="H32" s="437"/>
      <c r="I32" s="437"/>
      <c r="J32" s="437"/>
      <c r="K32" s="437"/>
      <c r="L32" s="437"/>
      <c r="M32" s="437"/>
      <c r="N32" s="437"/>
      <c r="O32" s="437"/>
      <c r="P32" s="437"/>
    </row>
    <row r="33" spans="2:20" ht="203.25" customHeight="1" x14ac:dyDescent="0.2">
      <c r="B33" s="437"/>
      <c r="C33" s="437"/>
      <c r="D33" s="437"/>
      <c r="E33" s="437"/>
      <c r="F33" s="437"/>
      <c r="G33" s="437"/>
      <c r="H33" s="437"/>
      <c r="I33" s="437"/>
      <c r="J33" s="437"/>
      <c r="K33" s="437"/>
      <c r="L33" s="437"/>
      <c r="M33" s="437"/>
      <c r="N33" s="437"/>
      <c r="O33" s="437"/>
      <c r="P33" s="437"/>
      <c r="Q33" s="332"/>
      <c r="R33" s="332"/>
      <c r="S33" s="332"/>
      <c r="T33" s="332"/>
    </row>
    <row r="34" spans="2:20" x14ac:dyDescent="0.2">
      <c r="C34" s="284"/>
      <c r="D34" s="284"/>
      <c r="E34" s="333"/>
      <c r="F34" s="333"/>
      <c r="G34" s="333"/>
      <c r="H34" s="333"/>
      <c r="I34" s="333"/>
      <c r="J34" s="333"/>
      <c r="K34" s="333"/>
      <c r="L34" s="333"/>
      <c r="M34" s="333"/>
      <c r="N34" s="332"/>
      <c r="O34" s="332"/>
      <c r="P34" s="332"/>
      <c r="Q34" s="332"/>
      <c r="R34" s="332"/>
      <c r="S34" s="332"/>
      <c r="T34" s="332"/>
    </row>
    <row r="35" spans="2:20" x14ac:dyDescent="0.2">
      <c r="C35" s="284"/>
      <c r="D35" s="284"/>
      <c r="E35" s="333"/>
      <c r="F35" s="333"/>
      <c r="G35" s="333"/>
      <c r="H35" s="333"/>
      <c r="I35" s="333"/>
      <c r="J35" s="333"/>
      <c r="K35" s="333"/>
      <c r="L35" s="333"/>
      <c r="M35" s="333"/>
      <c r="N35" s="332"/>
      <c r="O35" s="332"/>
      <c r="P35" s="332"/>
      <c r="Q35" s="332"/>
      <c r="R35" s="332"/>
      <c r="S35" s="332"/>
      <c r="T35" s="332"/>
    </row>
    <row r="36" spans="2:20" x14ac:dyDescent="0.2">
      <c r="C36" s="284"/>
      <c r="D36" s="284"/>
      <c r="E36" s="333"/>
      <c r="F36" s="333"/>
      <c r="G36" s="333"/>
      <c r="H36" s="333"/>
      <c r="I36" s="333"/>
      <c r="J36" s="333"/>
      <c r="K36" s="333"/>
      <c r="L36" s="333"/>
      <c r="M36" s="333"/>
      <c r="N36" s="332"/>
      <c r="O36" s="332"/>
      <c r="P36" s="332"/>
      <c r="Q36" s="332"/>
      <c r="R36" s="332"/>
      <c r="S36" s="332"/>
      <c r="T36" s="332"/>
    </row>
    <row r="37" spans="2:20" x14ac:dyDescent="0.2">
      <c r="C37" s="284"/>
      <c r="D37" s="284"/>
      <c r="E37" s="333"/>
      <c r="F37" s="333"/>
      <c r="G37" s="333"/>
      <c r="H37" s="333"/>
      <c r="I37" s="333"/>
      <c r="J37" s="333"/>
      <c r="K37" s="333"/>
      <c r="L37" s="333"/>
      <c r="M37" s="333"/>
      <c r="N37" s="332"/>
      <c r="O37" s="332"/>
      <c r="P37" s="332"/>
      <c r="Q37" s="332"/>
      <c r="R37" s="332"/>
      <c r="S37" s="332"/>
      <c r="T37" s="332"/>
    </row>
    <row r="38" spans="2:20" x14ac:dyDescent="0.2">
      <c r="C38" s="284"/>
      <c r="D38" s="284"/>
      <c r="E38" s="333"/>
      <c r="F38" s="333"/>
      <c r="G38" s="333"/>
      <c r="H38" s="333"/>
      <c r="I38" s="333"/>
      <c r="J38" s="333"/>
      <c r="K38" s="333"/>
      <c r="L38" s="333"/>
      <c r="M38" s="333"/>
      <c r="N38" s="332"/>
      <c r="O38" s="332"/>
      <c r="P38" s="332"/>
      <c r="Q38" s="332"/>
      <c r="R38" s="332"/>
      <c r="S38" s="332"/>
      <c r="T38" s="332"/>
    </row>
    <row r="39" spans="2:20" x14ac:dyDescent="0.2">
      <c r="C39" s="284"/>
      <c r="D39" s="284"/>
      <c r="E39" s="333"/>
      <c r="F39" s="333"/>
      <c r="G39" s="333"/>
      <c r="H39" s="333"/>
      <c r="I39" s="333"/>
      <c r="J39" s="333"/>
      <c r="K39" s="333"/>
      <c r="L39" s="333"/>
      <c r="M39" s="333"/>
      <c r="N39" s="332"/>
      <c r="O39" s="332"/>
      <c r="P39" s="332"/>
      <c r="Q39" s="332"/>
      <c r="R39" s="332"/>
      <c r="S39" s="332"/>
      <c r="T39" s="332"/>
    </row>
    <row r="40" spans="2:20" x14ac:dyDescent="0.2">
      <c r="C40" s="284"/>
      <c r="D40" s="284"/>
      <c r="E40" s="333"/>
      <c r="F40" s="333"/>
      <c r="G40" s="333"/>
      <c r="H40" s="333"/>
      <c r="I40" s="333"/>
      <c r="J40" s="333"/>
      <c r="K40" s="333"/>
      <c r="L40" s="333"/>
      <c r="M40" s="333"/>
      <c r="N40" s="332"/>
      <c r="O40" s="332"/>
      <c r="P40" s="332"/>
      <c r="Q40" s="332"/>
      <c r="R40" s="332"/>
      <c r="S40" s="332"/>
      <c r="T40" s="332"/>
    </row>
    <row r="41" spans="2:20" x14ac:dyDescent="0.2">
      <c r="C41" s="284"/>
      <c r="D41" s="284"/>
      <c r="E41" s="333"/>
      <c r="F41" s="333"/>
      <c r="G41" s="333"/>
      <c r="H41" s="333"/>
      <c r="I41" s="333"/>
      <c r="J41" s="333"/>
      <c r="K41" s="333"/>
      <c r="L41" s="333"/>
      <c r="M41" s="333"/>
      <c r="N41" s="332"/>
      <c r="O41" s="332"/>
      <c r="P41" s="332"/>
      <c r="Q41" s="332"/>
      <c r="R41" s="332"/>
      <c r="S41" s="332"/>
      <c r="T41" s="332"/>
    </row>
    <row r="42" spans="2:20" x14ac:dyDescent="0.2">
      <c r="C42" s="284"/>
      <c r="D42" s="284"/>
      <c r="E42" s="284"/>
      <c r="F42" s="284"/>
      <c r="G42" s="284"/>
      <c r="H42" s="284"/>
      <c r="I42" s="284"/>
      <c r="J42" s="333"/>
      <c r="K42" s="333"/>
      <c r="L42" s="333"/>
      <c r="M42" s="333"/>
      <c r="N42" s="333"/>
      <c r="O42" s="333"/>
      <c r="P42" s="333"/>
      <c r="Q42" s="333"/>
      <c r="R42" s="332"/>
      <c r="S42" s="332"/>
      <c r="T42" s="332"/>
    </row>
    <row r="43" spans="2:20" x14ac:dyDescent="0.2">
      <c r="C43" s="284"/>
      <c r="D43" s="284"/>
      <c r="E43" s="284"/>
      <c r="F43" s="284"/>
      <c r="G43" s="284"/>
      <c r="H43" s="284"/>
      <c r="I43" s="284"/>
      <c r="J43" s="333"/>
      <c r="K43" s="333"/>
      <c r="L43" s="333"/>
      <c r="M43" s="333"/>
      <c r="N43" s="333"/>
      <c r="O43" s="333"/>
      <c r="P43" s="333"/>
      <c r="Q43" s="333"/>
      <c r="R43" s="332"/>
      <c r="S43" s="332"/>
      <c r="T43" s="332"/>
    </row>
    <row r="44" spans="2:20" x14ac:dyDescent="0.2">
      <c r="C44" s="284"/>
      <c r="D44" s="284"/>
      <c r="E44" s="284"/>
      <c r="F44" s="284"/>
      <c r="G44" s="284"/>
      <c r="H44" s="284"/>
      <c r="I44" s="284"/>
      <c r="J44" s="333"/>
      <c r="K44" s="333"/>
      <c r="L44" s="333"/>
      <c r="M44" s="333"/>
      <c r="N44" s="333"/>
      <c r="O44" s="333"/>
      <c r="P44" s="333"/>
      <c r="Q44" s="333"/>
      <c r="R44" s="332"/>
      <c r="S44" s="332"/>
      <c r="T44" s="332"/>
    </row>
    <row r="45" spans="2:20" x14ac:dyDescent="0.2">
      <c r="C45" s="284"/>
      <c r="D45" s="284"/>
      <c r="E45" s="284"/>
      <c r="F45" s="284"/>
      <c r="G45" s="284"/>
      <c r="H45" s="284"/>
      <c r="I45" s="284"/>
      <c r="J45" s="333"/>
      <c r="K45" s="333"/>
      <c r="L45" s="333"/>
      <c r="M45" s="333"/>
      <c r="N45" s="333"/>
      <c r="O45" s="333"/>
      <c r="P45" s="333"/>
      <c r="Q45" s="333"/>
      <c r="R45" s="332"/>
      <c r="S45" s="332"/>
      <c r="T45" s="332"/>
    </row>
    <row r="46" spans="2:20" x14ac:dyDescent="0.2">
      <c r="C46" s="284"/>
      <c r="D46" s="284"/>
      <c r="E46" s="284"/>
      <c r="F46" s="284"/>
      <c r="G46" s="284"/>
      <c r="H46" s="284"/>
      <c r="I46" s="284"/>
      <c r="J46" s="333"/>
      <c r="K46" s="333"/>
      <c r="L46" s="333"/>
      <c r="M46" s="333"/>
      <c r="N46" s="333"/>
      <c r="O46" s="333"/>
      <c r="P46" s="333"/>
      <c r="Q46" s="333"/>
      <c r="R46" s="332"/>
      <c r="S46" s="332"/>
      <c r="T46" s="332"/>
    </row>
    <row r="47" spans="2:20" x14ac:dyDescent="0.2">
      <c r="C47" s="284"/>
      <c r="D47" s="284"/>
      <c r="E47" s="284"/>
      <c r="F47" s="284"/>
      <c r="G47" s="284"/>
      <c r="H47" s="284"/>
      <c r="I47" s="284"/>
      <c r="J47" s="333"/>
      <c r="K47" s="333"/>
      <c r="L47" s="333"/>
      <c r="M47" s="333"/>
      <c r="N47" s="333"/>
      <c r="O47" s="333"/>
      <c r="P47" s="333"/>
      <c r="Q47" s="333"/>
      <c r="R47" s="332"/>
      <c r="S47" s="332"/>
      <c r="T47" s="332"/>
    </row>
    <row r="48" spans="2:20" x14ac:dyDescent="0.2">
      <c r="C48" s="284"/>
      <c r="D48" s="284"/>
      <c r="E48" s="284"/>
      <c r="F48" s="284"/>
      <c r="G48" s="284"/>
      <c r="H48" s="284"/>
      <c r="I48" s="284"/>
      <c r="J48" s="333"/>
      <c r="K48" s="333"/>
      <c r="L48" s="333"/>
      <c r="M48" s="333"/>
      <c r="N48" s="333"/>
      <c r="O48" s="333"/>
      <c r="P48" s="333"/>
      <c r="Q48" s="333"/>
      <c r="R48" s="332"/>
      <c r="S48" s="332"/>
      <c r="T48" s="332"/>
    </row>
    <row r="49" spans="3:20" x14ac:dyDescent="0.2">
      <c r="C49" s="284"/>
      <c r="D49" s="284"/>
      <c r="E49" s="284"/>
      <c r="F49" s="284"/>
      <c r="G49" s="284"/>
      <c r="H49" s="284"/>
      <c r="I49" s="284"/>
      <c r="J49" s="333"/>
      <c r="K49" s="333"/>
      <c r="L49" s="333"/>
      <c r="M49" s="333"/>
      <c r="N49" s="333"/>
      <c r="O49" s="333"/>
      <c r="P49" s="333"/>
      <c r="Q49" s="333"/>
      <c r="R49" s="332"/>
      <c r="S49" s="332"/>
      <c r="T49" s="332"/>
    </row>
    <row r="50" spans="3:20" x14ac:dyDescent="0.2">
      <c r="C50" s="284"/>
      <c r="D50" s="284"/>
      <c r="E50" s="284"/>
      <c r="F50" s="284"/>
      <c r="G50" s="284"/>
      <c r="H50" s="284"/>
      <c r="I50" s="284"/>
      <c r="J50" s="333"/>
      <c r="K50" s="333"/>
      <c r="L50" s="333"/>
      <c r="M50" s="333"/>
      <c r="N50" s="333"/>
      <c r="O50" s="333"/>
      <c r="P50" s="333"/>
      <c r="Q50" s="333"/>
      <c r="R50" s="332"/>
      <c r="S50" s="332"/>
      <c r="T50" s="332"/>
    </row>
    <row r="51" spans="3:20" x14ac:dyDescent="0.2">
      <c r="C51" s="284"/>
      <c r="D51" s="284"/>
      <c r="E51" s="284"/>
      <c r="F51" s="284"/>
      <c r="G51" s="284"/>
      <c r="H51" s="284"/>
      <c r="I51" s="284"/>
      <c r="J51" s="333"/>
      <c r="K51" s="333"/>
      <c r="L51" s="333"/>
      <c r="M51" s="333"/>
      <c r="N51" s="333"/>
      <c r="O51" s="333"/>
      <c r="P51" s="333"/>
      <c r="Q51" s="333"/>
      <c r="R51" s="332"/>
      <c r="S51" s="332"/>
      <c r="T51" s="332"/>
    </row>
    <row r="52" spans="3:20" x14ac:dyDescent="0.2">
      <c r="C52" s="284"/>
      <c r="D52" s="284"/>
      <c r="E52" s="284"/>
      <c r="F52" s="284"/>
      <c r="G52" s="284"/>
      <c r="H52" s="284"/>
      <c r="I52" s="284"/>
      <c r="J52" s="284"/>
      <c r="K52" s="284"/>
      <c r="L52" s="284"/>
      <c r="M52" s="284"/>
      <c r="N52" s="284"/>
      <c r="O52" s="284"/>
      <c r="P52" s="284"/>
      <c r="Q52" s="284"/>
    </row>
    <row r="53" spans="3:20" x14ac:dyDescent="0.2">
      <c r="C53" s="284"/>
      <c r="D53" s="284"/>
      <c r="E53" s="284"/>
      <c r="F53" s="284"/>
      <c r="G53" s="284"/>
      <c r="H53" s="284"/>
      <c r="I53" s="284"/>
      <c r="J53" s="284"/>
      <c r="K53" s="284"/>
      <c r="L53" s="284"/>
      <c r="M53" s="284"/>
      <c r="N53" s="284"/>
      <c r="O53" s="284"/>
      <c r="P53" s="284"/>
      <c r="Q53" s="284"/>
    </row>
    <row r="54" spans="3:20" x14ac:dyDescent="0.2">
      <c r="C54" s="284"/>
      <c r="D54" s="284"/>
      <c r="E54" s="284"/>
      <c r="F54" s="284"/>
      <c r="G54" s="284"/>
      <c r="H54" s="284"/>
      <c r="I54" s="284"/>
      <c r="J54" s="284"/>
      <c r="K54" s="284"/>
      <c r="L54" s="284"/>
      <c r="M54" s="284"/>
      <c r="N54" s="284"/>
      <c r="O54" s="284"/>
      <c r="P54" s="284"/>
      <c r="Q54" s="284"/>
    </row>
    <row r="55" spans="3:20" x14ac:dyDescent="0.2">
      <c r="C55" s="284"/>
      <c r="D55" s="284"/>
      <c r="E55" s="284"/>
      <c r="F55" s="284"/>
      <c r="G55" s="284"/>
      <c r="H55" s="284"/>
      <c r="I55" s="284"/>
      <c r="J55" s="284"/>
      <c r="K55" s="284"/>
      <c r="L55" s="284"/>
      <c r="M55" s="284"/>
      <c r="N55" s="284"/>
      <c r="O55" s="284"/>
      <c r="P55" s="284"/>
      <c r="Q55" s="284"/>
    </row>
    <row r="56" spans="3:20" x14ac:dyDescent="0.2">
      <c r="C56" s="284"/>
      <c r="D56" s="284"/>
      <c r="E56" s="284"/>
      <c r="F56" s="284"/>
      <c r="G56" s="284"/>
      <c r="H56" s="284"/>
      <c r="I56" s="284"/>
      <c r="J56" s="284"/>
      <c r="K56" s="284"/>
      <c r="L56" s="284"/>
      <c r="M56" s="284"/>
      <c r="N56" s="284"/>
      <c r="O56" s="284"/>
      <c r="P56" s="284"/>
      <c r="Q56" s="284"/>
    </row>
    <row r="57" spans="3:20" x14ac:dyDescent="0.2">
      <c r="C57" s="284"/>
      <c r="D57" s="284"/>
      <c r="E57" s="284"/>
      <c r="F57" s="284"/>
      <c r="G57" s="284"/>
      <c r="H57" s="284"/>
      <c r="I57" s="284"/>
      <c r="J57" s="284"/>
      <c r="K57" s="284"/>
      <c r="L57" s="284"/>
      <c r="M57" s="284"/>
      <c r="N57" s="284"/>
      <c r="O57" s="284"/>
      <c r="P57" s="284"/>
      <c r="Q57" s="284"/>
    </row>
    <row r="58" spans="3:20" x14ac:dyDescent="0.2">
      <c r="C58" s="284"/>
      <c r="D58" s="284"/>
      <c r="E58" s="284"/>
      <c r="F58" s="284"/>
      <c r="G58" s="284"/>
      <c r="H58" s="284"/>
      <c r="I58" s="284"/>
      <c r="J58" s="284"/>
      <c r="K58" s="284"/>
      <c r="L58" s="284"/>
      <c r="M58" s="284"/>
      <c r="N58" s="284"/>
      <c r="O58" s="284"/>
      <c r="P58" s="284"/>
      <c r="Q58" s="284"/>
    </row>
    <row r="59" spans="3:20" x14ac:dyDescent="0.2">
      <c r="C59" s="284"/>
      <c r="D59" s="284"/>
      <c r="E59" s="284"/>
      <c r="F59" s="284"/>
      <c r="G59" s="284"/>
      <c r="H59" s="284"/>
      <c r="I59" s="284"/>
      <c r="J59" s="284"/>
      <c r="K59" s="284"/>
      <c r="L59" s="284"/>
      <c r="M59" s="284"/>
      <c r="N59" s="284"/>
      <c r="O59" s="284"/>
      <c r="P59" s="284"/>
      <c r="Q59" s="284"/>
    </row>
    <row r="60" spans="3:20" x14ac:dyDescent="0.2">
      <c r="C60" s="284"/>
      <c r="D60" s="284"/>
      <c r="E60" s="284"/>
      <c r="F60" s="284"/>
      <c r="G60" s="284"/>
      <c r="H60" s="284"/>
      <c r="I60" s="284"/>
      <c r="J60" s="284"/>
      <c r="K60" s="284"/>
      <c r="L60" s="284"/>
      <c r="M60" s="284"/>
      <c r="N60" s="284"/>
      <c r="O60" s="284"/>
      <c r="P60" s="284"/>
      <c r="Q60" s="284"/>
    </row>
    <row r="61" spans="3:20" x14ac:dyDescent="0.2">
      <c r="C61" s="284"/>
      <c r="D61" s="284"/>
      <c r="E61" s="284"/>
      <c r="F61" s="284"/>
      <c r="G61" s="284"/>
      <c r="H61" s="284"/>
      <c r="I61" s="284"/>
      <c r="J61" s="284"/>
      <c r="K61" s="284"/>
      <c r="L61" s="284"/>
      <c r="M61" s="284"/>
      <c r="N61" s="284"/>
      <c r="O61" s="284"/>
      <c r="P61" s="284"/>
      <c r="Q61" s="284"/>
    </row>
    <row r="62" spans="3:20" x14ac:dyDescent="0.2">
      <c r="C62" s="284"/>
      <c r="D62" s="284"/>
      <c r="E62" s="284"/>
      <c r="F62" s="284"/>
      <c r="G62" s="284"/>
      <c r="H62" s="284"/>
      <c r="I62" s="284"/>
      <c r="J62" s="284"/>
      <c r="K62" s="284"/>
      <c r="L62" s="284"/>
      <c r="M62" s="284"/>
      <c r="N62" s="284"/>
      <c r="O62" s="284"/>
      <c r="P62" s="284"/>
      <c r="Q62" s="284"/>
    </row>
    <row r="63" spans="3:20" x14ac:dyDescent="0.2">
      <c r="C63" s="284"/>
      <c r="D63" s="284"/>
      <c r="E63" s="284"/>
      <c r="F63" s="284"/>
      <c r="G63" s="284"/>
      <c r="H63" s="284"/>
      <c r="I63" s="284"/>
      <c r="J63" s="284"/>
      <c r="K63" s="284"/>
      <c r="L63" s="284"/>
      <c r="M63" s="284"/>
      <c r="N63" s="284"/>
      <c r="O63" s="284"/>
      <c r="P63" s="284"/>
      <c r="Q63" s="284"/>
    </row>
    <row r="64" spans="3:20" x14ac:dyDescent="0.2">
      <c r="C64" s="284"/>
      <c r="D64" s="284"/>
      <c r="E64" s="284"/>
      <c r="F64" s="284"/>
      <c r="G64" s="284"/>
      <c r="H64" s="284"/>
      <c r="I64" s="284"/>
      <c r="J64" s="284"/>
      <c r="K64" s="284"/>
      <c r="L64" s="284"/>
      <c r="M64" s="284"/>
      <c r="N64" s="284"/>
      <c r="O64" s="284"/>
      <c r="P64" s="284"/>
      <c r="Q64" s="284"/>
    </row>
    <row r="65" spans="3:17" x14ac:dyDescent="0.2">
      <c r="C65" s="284"/>
      <c r="D65" s="284"/>
      <c r="E65" s="284"/>
      <c r="F65" s="284"/>
      <c r="G65" s="284"/>
      <c r="H65" s="284"/>
      <c r="I65" s="284"/>
      <c r="J65" s="284"/>
      <c r="K65" s="284"/>
      <c r="L65" s="284"/>
      <c r="M65" s="284"/>
      <c r="N65" s="284"/>
      <c r="O65" s="284"/>
      <c r="P65" s="284"/>
      <c r="Q65" s="284"/>
    </row>
    <row r="66" spans="3:17" x14ac:dyDescent="0.2">
      <c r="C66" s="284"/>
      <c r="D66" s="284"/>
      <c r="E66" s="284"/>
      <c r="F66" s="284"/>
      <c r="G66" s="284"/>
      <c r="H66" s="284"/>
      <c r="I66" s="284"/>
      <c r="J66" s="284"/>
      <c r="K66" s="284"/>
      <c r="L66" s="284"/>
      <c r="M66" s="284"/>
      <c r="N66" s="284"/>
      <c r="O66" s="284"/>
      <c r="P66" s="284"/>
      <c r="Q66" s="284"/>
    </row>
    <row r="67" spans="3:17" x14ac:dyDescent="0.2">
      <c r="C67" s="284"/>
      <c r="D67" s="284"/>
      <c r="E67" s="284"/>
      <c r="F67" s="284"/>
      <c r="G67" s="284"/>
      <c r="H67" s="284"/>
      <c r="I67" s="284"/>
      <c r="J67" s="284"/>
      <c r="K67" s="284"/>
      <c r="L67" s="284"/>
      <c r="M67" s="284"/>
      <c r="N67" s="284"/>
      <c r="O67" s="284"/>
      <c r="P67" s="284"/>
      <c r="Q67" s="284"/>
    </row>
    <row r="68" spans="3:17" x14ac:dyDescent="0.2">
      <c r="C68" s="284"/>
      <c r="D68" s="284"/>
      <c r="E68" s="284"/>
      <c r="F68" s="284"/>
      <c r="G68" s="284"/>
      <c r="H68" s="284"/>
      <c r="I68" s="284"/>
      <c r="J68" s="284"/>
      <c r="K68" s="284"/>
      <c r="L68" s="284"/>
      <c r="M68" s="284"/>
      <c r="N68" s="284"/>
      <c r="O68" s="284"/>
      <c r="P68" s="284"/>
      <c r="Q68" s="284"/>
    </row>
    <row r="69" spans="3:17" x14ac:dyDescent="0.2">
      <c r="C69" s="284"/>
      <c r="D69" s="284"/>
      <c r="E69" s="284"/>
      <c r="F69" s="284"/>
      <c r="G69" s="284"/>
      <c r="H69" s="284"/>
      <c r="I69" s="284"/>
      <c r="J69" s="284"/>
      <c r="K69" s="284"/>
      <c r="L69" s="284"/>
      <c r="M69" s="284"/>
      <c r="N69" s="284"/>
      <c r="O69" s="284"/>
      <c r="P69" s="284"/>
      <c r="Q69" s="284"/>
    </row>
    <row r="70" spans="3:17" x14ac:dyDescent="0.2">
      <c r="C70" s="284"/>
      <c r="D70" s="284"/>
      <c r="E70" s="284"/>
      <c r="F70" s="284"/>
      <c r="G70" s="284"/>
      <c r="H70" s="284"/>
      <c r="I70" s="284"/>
      <c r="J70" s="284"/>
      <c r="K70" s="284"/>
      <c r="L70" s="284"/>
      <c r="M70" s="284"/>
      <c r="N70" s="284"/>
      <c r="O70" s="284"/>
      <c r="P70" s="284"/>
      <c r="Q70" s="284"/>
    </row>
    <row r="71" spans="3:17" x14ac:dyDescent="0.2">
      <c r="C71" s="284"/>
      <c r="D71" s="284"/>
      <c r="E71" s="284"/>
      <c r="F71" s="284"/>
      <c r="G71" s="284"/>
      <c r="H71" s="284"/>
      <c r="I71" s="284"/>
      <c r="J71" s="284"/>
      <c r="K71" s="284"/>
      <c r="L71" s="284"/>
      <c r="M71" s="284"/>
      <c r="N71" s="284"/>
      <c r="O71" s="284"/>
      <c r="P71" s="284"/>
      <c r="Q71" s="284"/>
    </row>
    <row r="72" spans="3:17" x14ac:dyDescent="0.2">
      <c r="C72" s="284"/>
      <c r="D72" s="284"/>
      <c r="E72" s="284"/>
      <c r="F72" s="284"/>
      <c r="G72" s="284"/>
      <c r="H72" s="284"/>
      <c r="I72" s="284"/>
      <c r="J72" s="284"/>
      <c r="K72" s="284"/>
      <c r="L72" s="284"/>
      <c r="M72" s="284"/>
      <c r="N72" s="284"/>
      <c r="O72" s="284"/>
      <c r="P72" s="284"/>
      <c r="Q72" s="284"/>
    </row>
    <row r="73" spans="3:17" x14ac:dyDescent="0.2">
      <c r="C73" s="284"/>
      <c r="D73" s="284"/>
      <c r="E73" s="284"/>
      <c r="F73" s="284"/>
      <c r="G73" s="284"/>
      <c r="H73" s="284"/>
      <c r="I73" s="284"/>
      <c r="J73" s="284"/>
      <c r="K73" s="284"/>
      <c r="L73" s="284"/>
      <c r="M73" s="284"/>
      <c r="N73" s="284"/>
      <c r="O73" s="284"/>
      <c r="P73" s="284"/>
      <c r="Q73" s="284"/>
    </row>
    <row r="74" spans="3:17" x14ac:dyDescent="0.2">
      <c r="C74" s="284"/>
      <c r="D74" s="284"/>
      <c r="E74" s="284"/>
      <c r="F74" s="284"/>
      <c r="G74" s="284"/>
      <c r="H74" s="284"/>
      <c r="I74" s="284"/>
      <c r="J74" s="284"/>
      <c r="K74" s="284"/>
      <c r="L74" s="284"/>
      <c r="M74" s="284"/>
      <c r="N74" s="284"/>
      <c r="O74" s="284"/>
      <c r="P74" s="284"/>
      <c r="Q74" s="284"/>
    </row>
    <row r="75" spans="3:17" x14ac:dyDescent="0.2">
      <c r="C75" s="284"/>
      <c r="D75" s="284"/>
      <c r="E75" s="284"/>
      <c r="F75" s="284"/>
      <c r="G75" s="284"/>
      <c r="H75" s="284"/>
      <c r="I75" s="284"/>
      <c r="J75" s="284"/>
      <c r="K75" s="284"/>
      <c r="L75" s="284"/>
      <c r="M75" s="284"/>
      <c r="N75" s="284"/>
      <c r="O75" s="284"/>
      <c r="P75" s="284"/>
      <c r="Q75" s="284"/>
    </row>
    <row r="76" spans="3:17" x14ac:dyDescent="0.2">
      <c r="C76" s="284"/>
      <c r="D76" s="284"/>
      <c r="E76" s="284"/>
      <c r="F76" s="284"/>
      <c r="G76" s="284"/>
      <c r="H76" s="284"/>
      <c r="I76" s="284"/>
      <c r="J76" s="284"/>
      <c r="K76" s="284"/>
      <c r="L76" s="284"/>
      <c r="M76" s="284"/>
      <c r="N76" s="284"/>
      <c r="O76" s="284"/>
      <c r="P76" s="284"/>
      <c r="Q76" s="284"/>
    </row>
    <row r="77" spans="3:17" x14ac:dyDescent="0.2">
      <c r="C77" s="284"/>
      <c r="D77" s="284"/>
      <c r="E77" s="284"/>
      <c r="F77" s="284"/>
      <c r="G77" s="284"/>
      <c r="H77" s="284"/>
      <c r="I77" s="284"/>
      <c r="J77" s="284"/>
      <c r="K77" s="284"/>
      <c r="L77" s="284"/>
      <c r="M77" s="284"/>
      <c r="N77" s="284"/>
      <c r="O77" s="284"/>
      <c r="P77" s="284"/>
      <c r="Q77" s="284"/>
    </row>
    <row r="78" spans="3:17" x14ac:dyDescent="0.2">
      <c r="C78" s="284"/>
      <c r="D78" s="284"/>
      <c r="E78" s="284"/>
      <c r="F78" s="284"/>
      <c r="G78" s="284"/>
      <c r="H78" s="284"/>
      <c r="I78" s="284"/>
      <c r="J78" s="284"/>
      <c r="K78" s="284"/>
      <c r="L78" s="284"/>
      <c r="M78" s="284"/>
      <c r="N78" s="284"/>
      <c r="O78" s="284"/>
      <c r="P78" s="284"/>
      <c r="Q78" s="284"/>
    </row>
    <row r="79" spans="3:17" x14ac:dyDescent="0.2">
      <c r="C79" s="284"/>
      <c r="D79" s="284"/>
      <c r="E79" s="284"/>
      <c r="F79" s="284"/>
      <c r="G79" s="284"/>
      <c r="H79" s="284"/>
      <c r="I79" s="284"/>
      <c r="J79" s="284"/>
      <c r="K79" s="284"/>
      <c r="L79" s="284"/>
      <c r="M79" s="284"/>
      <c r="N79" s="284"/>
      <c r="O79" s="284"/>
      <c r="P79" s="284"/>
      <c r="Q79" s="284"/>
    </row>
    <row r="80" spans="3:17" x14ac:dyDescent="0.2">
      <c r="C80" s="284"/>
      <c r="D80" s="284"/>
      <c r="E80" s="284"/>
      <c r="F80" s="284"/>
      <c r="G80" s="284"/>
      <c r="H80" s="284"/>
      <c r="I80" s="284"/>
      <c r="J80" s="284"/>
      <c r="K80" s="284"/>
      <c r="L80" s="284"/>
      <c r="M80" s="284"/>
      <c r="N80" s="284"/>
      <c r="O80" s="284"/>
      <c r="P80" s="284"/>
      <c r="Q80" s="284"/>
    </row>
    <row r="81" spans="3:17" x14ac:dyDescent="0.2">
      <c r="C81" s="284"/>
      <c r="D81" s="284"/>
      <c r="E81" s="284"/>
      <c r="F81" s="284"/>
      <c r="G81" s="284"/>
      <c r="H81" s="284"/>
      <c r="I81" s="284"/>
      <c r="J81" s="284"/>
      <c r="K81" s="284"/>
      <c r="L81" s="284"/>
      <c r="M81" s="284"/>
      <c r="N81" s="284"/>
      <c r="O81" s="284"/>
      <c r="P81" s="284"/>
      <c r="Q81" s="284"/>
    </row>
    <row r="82" spans="3:17" x14ac:dyDescent="0.2">
      <c r="C82" s="284"/>
      <c r="D82" s="284"/>
      <c r="E82" s="284"/>
      <c r="F82" s="284"/>
      <c r="G82" s="284"/>
      <c r="H82" s="284"/>
      <c r="I82" s="284"/>
      <c r="J82" s="284"/>
      <c r="K82" s="284"/>
      <c r="L82" s="284"/>
      <c r="M82" s="284"/>
      <c r="N82" s="284"/>
      <c r="O82" s="284"/>
      <c r="P82" s="284"/>
      <c r="Q82" s="284"/>
    </row>
    <row r="83" spans="3:17" x14ac:dyDescent="0.2">
      <c r="C83" s="284"/>
      <c r="D83" s="284"/>
      <c r="E83" s="284"/>
      <c r="F83" s="284"/>
      <c r="G83" s="284"/>
      <c r="H83" s="284"/>
      <c r="I83" s="284"/>
      <c r="J83" s="284"/>
      <c r="K83" s="284"/>
      <c r="L83" s="284"/>
      <c r="M83" s="284"/>
      <c r="N83" s="284"/>
      <c r="O83" s="284"/>
      <c r="P83" s="284"/>
      <c r="Q83" s="284"/>
    </row>
    <row r="84" spans="3:17" x14ac:dyDescent="0.2">
      <c r="C84" s="284"/>
      <c r="D84" s="284"/>
      <c r="E84" s="284"/>
      <c r="F84" s="284"/>
      <c r="G84" s="284"/>
      <c r="H84" s="284"/>
      <c r="I84" s="284"/>
      <c r="J84" s="284"/>
      <c r="K84" s="284"/>
      <c r="L84" s="284"/>
      <c r="M84" s="284"/>
      <c r="N84" s="284"/>
      <c r="O84" s="284"/>
      <c r="P84" s="284"/>
      <c r="Q84" s="284"/>
    </row>
    <row r="85" spans="3:17" x14ac:dyDescent="0.2">
      <c r="C85" s="284"/>
      <c r="D85" s="284"/>
      <c r="E85" s="284"/>
      <c r="F85" s="284"/>
      <c r="G85" s="284"/>
      <c r="H85" s="284"/>
      <c r="I85" s="284"/>
      <c r="J85" s="284"/>
      <c r="K85" s="284"/>
      <c r="L85" s="284"/>
      <c r="M85" s="284"/>
      <c r="N85" s="284"/>
      <c r="O85" s="284"/>
      <c r="P85" s="284"/>
      <c r="Q85" s="284"/>
    </row>
    <row r="86" spans="3:17" x14ac:dyDescent="0.2">
      <c r="C86" s="284"/>
      <c r="D86" s="284"/>
      <c r="E86" s="284"/>
      <c r="F86" s="284"/>
      <c r="G86" s="284"/>
      <c r="H86" s="284"/>
      <c r="I86" s="284"/>
      <c r="J86" s="284"/>
      <c r="K86" s="284"/>
      <c r="L86" s="284"/>
      <c r="M86" s="284"/>
      <c r="N86" s="284"/>
      <c r="O86" s="284"/>
      <c r="P86" s="284"/>
      <c r="Q86" s="284"/>
    </row>
    <row r="87" spans="3:17" x14ac:dyDescent="0.2">
      <c r="C87" s="284"/>
      <c r="D87" s="284"/>
      <c r="E87" s="284"/>
      <c r="F87" s="284"/>
      <c r="G87" s="284"/>
      <c r="H87" s="284"/>
      <c r="I87" s="284"/>
      <c r="J87" s="284"/>
      <c r="K87" s="284"/>
      <c r="L87" s="284"/>
      <c r="M87" s="284"/>
      <c r="N87" s="284"/>
      <c r="O87" s="284"/>
      <c r="P87" s="284"/>
      <c r="Q87" s="284"/>
    </row>
    <row r="88" spans="3:17" x14ac:dyDescent="0.2">
      <c r="C88" s="284"/>
      <c r="D88" s="284"/>
      <c r="E88" s="284"/>
      <c r="F88" s="284"/>
      <c r="G88" s="284"/>
      <c r="H88" s="284"/>
      <c r="I88" s="284"/>
      <c r="J88" s="284"/>
      <c r="K88" s="284"/>
      <c r="L88" s="284"/>
      <c r="M88" s="284"/>
      <c r="N88" s="284"/>
      <c r="O88" s="284"/>
      <c r="P88" s="284"/>
      <c r="Q88" s="284"/>
    </row>
    <row r="89" spans="3:17" x14ac:dyDescent="0.2">
      <c r="C89" s="284"/>
      <c r="D89" s="284"/>
      <c r="E89" s="284"/>
      <c r="F89" s="284"/>
      <c r="G89" s="284"/>
      <c r="H89" s="284"/>
      <c r="I89" s="284"/>
      <c r="J89" s="284"/>
      <c r="K89" s="284"/>
      <c r="L89" s="284"/>
      <c r="M89" s="284"/>
      <c r="N89" s="284"/>
      <c r="O89" s="284"/>
      <c r="P89" s="284"/>
      <c r="Q89" s="284"/>
    </row>
    <row r="90" spans="3:17" x14ac:dyDescent="0.2">
      <c r="C90" s="284"/>
      <c r="D90" s="284"/>
      <c r="E90" s="284"/>
      <c r="F90" s="284"/>
      <c r="G90" s="284"/>
      <c r="H90" s="284"/>
      <c r="I90" s="284"/>
      <c r="J90" s="284"/>
      <c r="K90" s="284"/>
      <c r="L90" s="284"/>
      <c r="M90" s="284"/>
      <c r="N90" s="284"/>
      <c r="O90" s="284"/>
      <c r="P90" s="284"/>
      <c r="Q90" s="284"/>
    </row>
    <row r="91" spans="3:17" x14ac:dyDescent="0.2">
      <c r="C91" s="284"/>
      <c r="D91" s="284"/>
      <c r="E91" s="284"/>
      <c r="F91" s="284"/>
      <c r="G91" s="284"/>
      <c r="H91" s="284"/>
      <c r="I91" s="284"/>
      <c r="J91" s="284"/>
      <c r="K91" s="284"/>
      <c r="L91" s="284"/>
      <c r="M91" s="284"/>
      <c r="N91" s="284"/>
      <c r="O91" s="284"/>
      <c r="P91" s="284"/>
      <c r="Q91" s="284"/>
    </row>
    <row r="92" spans="3:17" x14ac:dyDescent="0.2">
      <c r="C92" s="284"/>
      <c r="D92" s="284"/>
      <c r="E92" s="284"/>
      <c r="F92" s="284"/>
      <c r="G92" s="284"/>
      <c r="H92" s="284"/>
      <c r="I92" s="284"/>
      <c r="J92" s="284"/>
      <c r="K92" s="284"/>
      <c r="L92" s="284"/>
      <c r="M92" s="284"/>
      <c r="N92" s="284"/>
      <c r="O92" s="284"/>
      <c r="P92" s="284"/>
      <c r="Q92" s="284"/>
    </row>
    <row r="93" spans="3:17" x14ac:dyDescent="0.2">
      <c r="C93" s="284"/>
      <c r="D93" s="284"/>
      <c r="E93" s="284"/>
      <c r="F93" s="284"/>
      <c r="G93" s="284"/>
      <c r="H93" s="284"/>
      <c r="I93" s="284"/>
      <c r="J93" s="284"/>
      <c r="K93" s="284"/>
      <c r="L93" s="284"/>
      <c r="M93" s="284"/>
      <c r="N93" s="284"/>
      <c r="O93" s="284"/>
      <c r="P93" s="284"/>
      <c r="Q93" s="284"/>
    </row>
    <row r="94" spans="3:17" x14ac:dyDescent="0.2">
      <c r="C94" s="284"/>
      <c r="D94" s="284"/>
      <c r="E94" s="284"/>
      <c r="F94" s="284"/>
      <c r="G94" s="284"/>
      <c r="H94" s="284"/>
      <c r="I94" s="284"/>
      <c r="J94" s="284"/>
      <c r="K94" s="284"/>
      <c r="L94" s="284"/>
      <c r="M94" s="284"/>
      <c r="N94" s="284"/>
      <c r="O94" s="284"/>
      <c r="P94" s="284"/>
      <c r="Q94" s="284"/>
    </row>
    <row r="95" spans="3:17" x14ac:dyDescent="0.2">
      <c r="C95" s="284"/>
      <c r="D95" s="284"/>
      <c r="E95" s="284"/>
      <c r="F95" s="284"/>
      <c r="G95" s="284"/>
      <c r="H95" s="284"/>
      <c r="I95" s="284"/>
      <c r="J95" s="284"/>
      <c r="K95" s="284"/>
      <c r="L95" s="284"/>
      <c r="M95" s="284"/>
      <c r="N95" s="284"/>
      <c r="O95" s="284"/>
      <c r="P95" s="284"/>
      <c r="Q95" s="284"/>
    </row>
    <row r="96" spans="3:17" x14ac:dyDescent="0.2">
      <c r="C96" s="284"/>
      <c r="D96" s="284"/>
      <c r="E96" s="284"/>
      <c r="F96" s="284"/>
      <c r="G96" s="284"/>
      <c r="H96" s="284"/>
      <c r="I96" s="284"/>
      <c r="J96" s="284"/>
      <c r="K96" s="284"/>
      <c r="L96" s="284"/>
      <c r="M96" s="284"/>
      <c r="N96" s="284"/>
      <c r="O96" s="284"/>
      <c r="P96" s="284"/>
      <c r="Q96" s="284"/>
    </row>
    <row r="97" spans="3:17" x14ac:dyDescent="0.2">
      <c r="C97" s="284"/>
      <c r="D97" s="284"/>
      <c r="E97" s="284"/>
      <c r="F97" s="284"/>
      <c r="G97" s="284"/>
      <c r="H97" s="284"/>
      <c r="I97" s="284"/>
      <c r="J97" s="284"/>
      <c r="K97" s="284"/>
      <c r="L97" s="284"/>
      <c r="M97" s="284"/>
      <c r="N97" s="284"/>
      <c r="O97" s="284"/>
      <c r="P97" s="284"/>
      <c r="Q97" s="284"/>
    </row>
    <row r="98" spans="3:17" x14ac:dyDescent="0.2">
      <c r="C98" s="284"/>
      <c r="D98" s="284"/>
      <c r="E98" s="284"/>
      <c r="F98" s="284"/>
      <c r="G98" s="284"/>
      <c r="H98" s="284"/>
      <c r="I98" s="284"/>
      <c r="J98" s="284"/>
      <c r="K98" s="284"/>
      <c r="L98" s="284"/>
      <c r="M98" s="284"/>
      <c r="N98" s="284"/>
      <c r="O98" s="284"/>
      <c r="P98" s="284"/>
      <c r="Q98" s="284"/>
    </row>
    <row r="99" spans="3:17" x14ac:dyDescent="0.2">
      <c r="C99" s="284"/>
      <c r="D99" s="284"/>
      <c r="E99" s="284"/>
      <c r="F99" s="284"/>
      <c r="G99" s="284"/>
      <c r="H99" s="284"/>
      <c r="I99" s="284"/>
      <c r="J99" s="284"/>
      <c r="K99" s="284"/>
      <c r="L99" s="284"/>
      <c r="M99" s="284"/>
      <c r="N99" s="284"/>
      <c r="O99" s="284"/>
      <c r="P99" s="284"/>
      <c r="Q99" s="284"/>
    </row>
    <row r="100" spans="3:17" x14ac:dyDescent="0.2">
      <c r="C100" s="284"/>
      <c r="D100" s="284"/>
      <c r="E100" s="284"/>
      <c r="F100" s="284"/>
      <c r="G100" s="284"/>
      <c r="H100" s="284"/>
      <c r="I100" s="284"/>
      <c r="J100" s="284"/>
      <c r="K100" s="284"/>
      <c r="L100" s="284"/>
      <c r="M100" s="284"/>
      <c r="N100" s="284"/>
      <c r="O100" s="284"/>
      <c r="P100" s="284"/>
      <c r="Q100" s="284"/>
    </row>
    <row r="101" spans="3:17" x14ac:dyDescent="0.2">
      <c r="C101" s="284"/>
      <c r="D101" s="284"/>
      <c r="E101" s="284"/>
      <c r="F101" s="284"/>
      <c r="G101" s="284"/>
      <c r="H101" s="284"/>
      <c r="I101" s="284"/>
      <c r="J101" s="284"/>
      <c r="K101" s="284"/>
      <c r="L101" s="284"/>
      <c r="M101" s="284"/>
      <c r="N101" s="284"/>
      <c r="O101" s="284"/>
      <c r="P101" s="284"/>
      <c r="Q101" s="284"/>
    </row>
    <row r="102" spans="3:17" x14ac:dyDescent="0.2">
      <c r="C102" s="284"/>
      <c r="D102" s="284"/>
      <c r="E102" s="284"/>
      <c r="F102" s="284"/>
      <c r="G102" s="284"/>
      <c r="H102" s="284"/>
      <c r="I102" s="284"/>
      <c r="J102" s="284"/>
      <c r="K102" s="284"/>
      <c r="L102" s="284"/>
      <c r="M102" s="284"/>
      <c r="N102" s="284"/>
      <c r="O102" s="284"/>
      <c r="P102" s="284"/>
      <c r="Q102" s="284"/>
    </row>
    <row r="103" spans="3:17" x14ac:dyDescent="0.2">
      <c r="C103" s="284"/>
      <c r="D103" s="284"/>
      <c r="E103" s="284"/>
      <c r="F103" s="284"/>
      <c r="G103" s="284"/>
      <c r="H103" s="284"/>
      <c r="I103" s="284"/>
      <c r="J103" s="284"/>
      <c r="K103" s="284"/>
      <c r="L103" s="284"/>
      <c r="M103" s="284"/>
      <c r="N103" s="284"/>
      <c r="O103" s="284"/>
      <c r="P103" s="284"/>
      <c r="Q103" s="284"/>
    </row>
    <row r="104" spans="3:17" x14ac:dyDescent="0.2">
      <c r="C104" s="284"/>
      <c r="D104" s="284"/>
      <c r="E104" s="284"/>
      <c r="F104" s="284"/>
      <c r="G104" s="284"/>
      <c r="H104" s="284"/>
      <c r="I104" s="284"/>
      <c r="J104" s="284"/>
      <c r="K104" s="284"/>
      <c r="L104" s="284"/>
      <c r="M104" s="284"/>
      <c r="N104" s="284"/>
      <c r="O104" s="284"/>
      <c r="P104" s="284"/>
      <c r="Q104" s="284"/>
    </row>
    <row r="105" spans="3:17" x14ac:dyDescent="0.2">
      <c r="C105" s="284"/>
      <c r="D105" s="284"/>
      <c r="E105" s="284"/>
      <c r="F105" s="284"/>
      <c r="G105" s="284"/>
      <c r="H105" s="284"/>
      <c r="I105" s="284"/>
      <c r="J105" s="284"/>
      <c r="K105" s="284"/>
      <c r="L105" s="284"/>
      <c r="M105" s="284"/>
      <c r="N105" s="284"/>
      <c r="O105" s="284"/>
      <c r="P105" s="284"/>
      <c r="Q105" s="284"/>
    </row>
    <row r="106" spans="3:17" x14ac:dyDescent="0.2">
      <c r="C106" s="284"/>
      <c r="D106" s="284"/>
      <c r="E106" s="284"/>
      <c r="F106" s="284"/>
      <c r="G106" s="284"/>
      <c r="H106" s="284"/>
      <c r="I106" s="284"/>
      <c r="J106" s="284"/>
      <c r="K106" s="284"/>
      <c r="L106" s="284"/>
      <c r="M106" s="284"/>
      <c r="N106" s="284"/>
      <c r="O106" s="284"/>
      <c r="P106" s="284"/>
      <c r="Q106" s="284"/>
    </row>
    <row r="107" spans="3:17" x14ac:dyDescent="0.2">
      <c r="C107" s="284"/>
      <c r="D107" s="284"/>
      <c r="E107" s="284"/>
      <c r="F107" s="284"/>
      <c r="G107" s="284"/>
      <c r="H107" s="284"/>
      <c r="I107" s="284"/>
      <c r="J107" s="284"/>
      <c r="K107" s="284"/>
      <c r="L107" s="284"/>
      <c r="M107" s="284"/>
      <c r="N107" s="284"/>
      <c r="O107" s="284"/>
      <c r="P107" s="284"/>
      <c r="Q107" s="284"/>
    </row>
    <row r="108" spans="3:17" x14ac:dyDescent="0.2">
      <c r="C108" s="284"/>
      <c r="D108" s="284"/>
      <c r="E108" s="284"/>
      <c r="F108" s="284"/>
      <c r="G108" s="284"/>
      <c r="H108" s="284"/>
      <c r="I108" s="284"/>
      <c r="J108" s="284"/>
      <c r="K108" s="284"/>
      <c r="L108" s="284"/>
      <c r="M108" s="284"/>
      <c r="N108" s="284"/>
      <c r="O108" s="284"/>
      <c r="P108" s="284"/>
      <c r="Q108" s="284"/>
    </row>
    <row r="109" spans="3:17" x14ac:dyDescent="0.2">
      <c r="C109" s="284"/>
      <c r="D109" s="284"/>
      <c r="E109" s="284"/>
      <c r="F109" s="284"/>
      <c r="G109" s="284"/>
      <c r="H109" s="284"/>
      <c r="I109" s="284"/>
      <c r="J109" s="284"/>
      <c r="K109" s="284"/>
      <c r="L109" s="284"/>
      <c r="M109" s="284"/>
      <c r="N109" s="284"/>
      <c r="O109" s="284"/>
      <c r="P109" s="284"/>
      <c r="Q109" s="284"/>
    </row>
    <row r="110" spans="3:17" x14ac:dyDescent="0.2">
      <c r="C110" s="284"/>
      <c r="D110" s="284"/>
      <c r="E110" s="284"/>
      <c r="F110" s="284"/>
      <c r="G110" s="284"/>
      <c r="H110" s="284"/>
      <c r="I110" s="284"/>
      <c r="J110" s="284"/>
      <c r="K110" s="284"/>
      <c r="L110" s="284"/>
      <c r="M110" s="284"/>
      <c r="N110" s="284"/>
      <c r="O110" s="284"/>
      <c r="P110" s="284"/>
      <c r="Q110" s="284"/>
    </row>
    <row r="111" spans="3:17" x14ac:dyDescent="0.2">
      <c r="C111" s="284"/>
      <c r="D111" s="284"/>
      <c r="E111" s="284"/>
      <c r="F111" s="284"/>
      <c r="G111" s="284"/>
      <c r="H111" s="284"/>
      <c r="I111" s="284"/>
      <c r="J111" s="284"/>
      <c r="K111" s="284"/>
      <c r="L111" s="284"/>
      <c r="M111" s="284"/>
      <c r="N111" s="284"/>
      <c r="O111" s="284"/>
      <c r="P111" s="284"/>
      <c r="Q111" s="284"/>
    </row>
    <row r="112" spans="3:17" x14ac:dyDescent="0.2">
      <c r="C112" s="284"/>
      <c r="D112" s="284"/>
      <c r="E112" s="284"/>
      <c r="F112" s="284"/>
      <c r="G112" s="284"/>
      <c r="H112" s="284"/>
      <c r="I112" s="284"/>
      <c r="J112" s="284"/>
      <c r="K112" s="284"/>
      <c r="L112" s="284"/>
      <c r="M112" s="284"/>
      <c r="N112" s="284"/>
      <c r="O112" s="284"/>
      <c r="P112" s="284"/>
      <c r="Q112" s="284"/>
    </row>
    <row r="113" spans="3:17" x14ac:dyDescent="0.2">
      <c r="C113" s="284"/>
      <c r="D113" s="284"/>
      <c r="E113" s="284"/>
      <c r="F113" s="284"/>
      <c r="G113" s="284"/>
      <c r="H113" s="284"/>
      <c r="I113" s="284"/>
      <c r="J113" s="284"/>
      <c r="K113" s="284"/>
      <c r="L113" s="284"/>
      <c r="M113" s="284"/>
      <c r="N113" s="284"/>
      <c r="O113" s="284"/>
      <c r="P113" s="284"/>
      <c r="Q113" s="284"/>
    </row>
    <row r="114" spans="3:17" x14ac:dyDescent="0.2">
      <c r="C114" s="284"/>
      <c r="D114" s="284"/>
      <c r="E114" s="284"/>
      <c r="F114" s="284"/>
      <c r="G114" s="284"/>
      <c r="H114" s="284"/>
      <c r="I114" s="284"/>
      <c r="J114" s="284"/>
      <c r="K114" s="284"/>
      <c r="L114" s="284"/>
      <c r="M114" s="284"/>
      <c r="N114" s="284"/>
      <c r="O114" s="284"/>
      <c r="P114" s="284"/>
      <c r="Q114" s="284"/>
    </row>
    <row r="115" spans="3:17" x14ac:dyDescent="0.2">
      <c r="C115" s="284"/>
      <c r="D115" s="284"/>
      <c r="E115" s="284"/>
      <c r="F115" s="284"/>
      <c r="G115" s="284"/>
      <c r="H115" s="284"/>
      <c r="I115" s="284"/>
      <c r="J115" s="284"/>
      <c r="K115" s="284"/>
      <c r="L115" s="284"/>
      <c r="M115" s="284"/>
      <c r="N115" s="284"/>
      <c r="O115" s="284"/>
      <c r="P115" s="284"/>
      <c r="Q115" s="284"/>
    </row>
    <row r="116" spans="3:17" x14ac:dyDescent="0.2">
      <c r="C116" s="284"/>
      <c r="D116" s="284"/>
      <c r="E116" s="284"/>
      <c r="F116" s="284"/>
      <c r="G116" s="284"/>
      <c r="H116" s="284"/>
      <c r="I116" s="284"/>
      <c r="J116" s="284"/>
      <c r="K116" s="284"/>
      <c r="L116" s="284"/>
      <c r="M116" s="284"/>
      <c r="N116" s="284"/>
      <c r="O116" s="284"/>
      <c r="P116" s="284"/>
      <c r="Q116" s="284"/>
    </row>
    <row r="117" spans="3:17" x14ac:dyDescent="0.2">
      <c r="C117" s="284"/>
      <c r="D117" s="284"/>
      <c r="E117" s="284"/>
      <c r="F117" s="284"/>
      <c r="G117" s="284"/>
      <c r="H117" s="284"/>
      <c r="I117" s="284"/>
      <c r="J117" s="284"/>
      <c r="K117" s="284"/>
      <c r="L117" s="284"/>
      <c r="M117" s="284"/>
      <c r="N117" s="284"/>
      <c r="O117" s="284"/>
      <c r="P117" s="284"/>
      <c r="Q117" s="284"/>
    </row>
    <row r="118" spans="3:17" x14ac:dyDescent="0.2">
      <c r="C118" s="284"/>
      <c r="D118" s="284"/>
      <c r="E118" s="284"/>
      <c r="F118" s="284"/>
      <c r="G118" s="284"/>
      <c r="H118" s="284"/>
      <c r="I118" s="284"/>
      <c r="J118" s="284"/>
      <c r="K118" s="284"/>
      <c r="L118" s="284"/>
      <c r="M118" s="284"/>
      <c r="N118" s="284"/>
      <c r="O118" s="284"/>
      <c r="P118" s="284"/>
      <c r="Q118" s="284"/>
    </row>
    <row r="119" spans="3:17" x14ac:dyDescent="0.2">
      <c r="C119" s="284"/>
      <c r="D119" s="284"/>
      <c r="E119" s="284"/>
      <c r="F119" s="284"/>
      <c r="G119" s="284"/>
      <c r="H119" s="284"/>
      <c r="I119" s="284"/>
      <c r="J119" s="284"/>
      <c r="K119" s="284"/>
      <c r="L119" s="284"/>
      <c r="M119" s="284"/>
      <c r="N119" s="284"/>
      <c r="O119" s="284"/>
      <c r="P119" s="284"/>
      <c r="Q119" s="284"/>
    </row>
    <row r="120" spans="3:17" x14ac:dyDescent="0.2">
      <c r="C120" s="284"/>
      <c r="D120" s="284"/>
      <c r="E120" s="284"/>
      <c r="F120" s="284"/>
      <c r="G120" s="284"/>
      <c r="H120" s="284"/>
      <c r="I120" s="284"/>
      <c r="J120" s="284"/>
      <c r="K120" s="284"/>
      <c r="L120" s="284"/>
      <c r="M120" s="284"/>
      <c r="N120" s="284"/>
      <c r="O120" s="284"/>
      <c r="P120" s="284"/>
      <c r="Q120" s="284"/>
    </row>
    <row r="121" spans="3:17" x14ac:dyDescent="0.2">
      <c r="C121" s="284"/>
      <c r="D121" s="284"/>
      <c r="E121" s="284"/>
      <c r="F121" s="284"/>
      <c r="G121" s="284"/>
      <c r="H121" s="284"/>
      <c r="I121" s="284"/>
      <c r="J121" s="284"/>
      <c r="K121" s="284"/>
      <c r="L121" s="284"/>
      <c r="M121" s="284"/>
      <c r="N121" s="284"/>
      <c r="O121" s="284"/>
      <c r="P121" s="284"/>
      <c r="Q121" s="284"/>
    </row>
    <row r="122" spans="3:17" x14ac:dyDescent="0.2">
      <c r="C122" s="284"/>
      <c r="D122" s="284"/>
      <c r="E122" s="284"/>
      <c r="F122" s="284"/>
      <c r="G122" s="284"/>
      <c r="H122" s="284"/>
      <c r="I122" s="284"/>
      <c r="J122" s="284"/>
      <c r="K122" s="284"/>
      <c r="L122" s="284"/>
      <c r="M122" s="284"/>
      <c r="N122" s="284"/>
      <c r="O122" s="284"/>
      <c r="P122" s="284"/>
      <c r="Q122" s="284"/>
    </row>
    <row r="123" spans="3:17" x14ac:dyDescent="0.2">
      <c r="C123" s="284"/>
      <c r="D123" s="284"/>
      <c r="E123" s="284"/>
      <c r="F123" s="284"/>
      <c r="G123" s="284"/>
      <c r="H123" s="284"/>
      <c r="I123" s="284"/>
      <c r="J123" s="284"/>
      <c r="K123" s="284"/>
      <c r="L123" s="284"/>
      <c r="M123" s="284"/>
      <c r="N123" s="284"/>
      <c r="O123" s="284"/>
      <c r="P123" s="284"/>
      <c r="Q123" s="284"/>
    </row>
    <row r="124" spans="3:17" x14ac:dyDescent="0.2">
      <c r="C124" s="284"/>
      <c r="D124" s="284"/>
      <c r="E124" s="284"/>
      <c r="F124" s="284"/>
      <c r="G124" s="284"/>
      <c r="H124" s="284"/>
      <c r="I124" s="284"/>
      <c r="J124" s="284"/>
      <c r="K124" s="284"/>
      <c r="L124" s="284"/>
      <c r="M124" s="284"/>
      <c r="N124" s="284"/>
      <c r="O124" s="284"/>
      <c r="P124" s="284"/>
      <c r="Q124" s="284"/>
    </row>
    <row r="125" spans="3:17" x14ac:dyDescent="0.2">
      <c r="C125" s="284"/>
      <c r="D125" s="284"/>
      <c r="E125" s="284"/>
      <c r="F125" s="284"/>
      <c r="G125" s="284"/>
      <c r="H125" s="284"/>
      <c r="I125" s="284"/>
      <c r="J125" s="284"/>
      <c r="K125" s="284"/>
      <c r="L125" s="284"/>
      <c r="M125" s="284"/>
      <c r="N125" s="284"/>
      <c r="O125" s="284"/>
      <c r="P125" s="284"/>
      <c r="Q125" s="284"/>
    </row>
    <row r="126" spans="3:17" x14ac:dyDescent="0.2">
      <c r="C126" s="284"/>
      <c r="D126" s="284"/>
      <c r="E126" s="284"/>
      <c r="F126" s="284"/>
      <c r="G126" s="284"/>
      <c r="H126" s="284"/>
      <c r="I126" s="284"/>
      <c r="J126" s="284"/>
      <c r="K126" s="284"/>
      <c r="L126" s="284"/>
      <c r="M126" s="284"/>
      <c r="N126" s="284"/>
      <c r="O126" s="284"/>
      <c r="P126" s="284"/>
      <c r="Q126" s="284"/>
    </row>
    <row r="127" spans="3:17" x14ac:dyDescent="0.2">
      <c r="C127" s="284"/>
      <c r="D127" s="284"/>
      <c r="E127" s="284"/>
      <c r="F127" s="284"/>
      <c r="G127" s="284"/>
      <c r="H127" s="284"/>
      <c r="I127" s="284"/>
      <c r="J127" s="284"/>
      <c r="K127" s="284"/>
      <c r="L127" s="284"/>
      <c r="M127" s="284"/>
      <c r="N127" s="284"/>
      <c r="O127" s="284"/>
      <c r="P127" s="284"/>
      <c r="Q127" s="284"/>
    </row>
    <row r="128" spans="3:17" x14ac:dyDescent="0.2">
      <c r="C128" s="284"/>
      <c r="D128" s="284"/>
      <c r="E128" s="284"/>
      <c r="F128" s="284"/>
      <c r="G128" s="284"/>
      <c r="H128" s="284"/>
      <c r="I128" s="284"/>
      <c r="J128" s="284"/>
      <c r="K128" s="284"/>
      <c r="L128" s="284"/>
      <c r="M128" s="284"/>
      <c r="N128" s="284"/>
      <c r="O128" s="284"/>
      <c r="P128" s="284"/>
      <c r="Q128" s="284"/>
    </row>
    <row r="129" spans="3:17" x14ac:dyDescent="0.2">
      <c r="C129" s="284"/>
      <c r="D129" s="284"/>
      <c r="E129" s="284"/>
      <c r="F129" s="284"/>
      <c r="G129" s="284"/>
      <c r="H129" s="284"/>
      <c r="I129" s="284"/>
      <c r="J129" s="284"/>
      <c r="K129" s="284"/>
      <c r="L129" s="284"/>
      <c r="M129" s="284"/>
      <c r="N129" s="284"/>
      <c r="O129" s="284"/>
      <c r="P129" s="284"/>
      <c r="Q129" s="284"/>
    </row>
    <row r="130" spans="3:17" x14ac:dyDescent="0.2">
      <c r="C130" s="284"/>
      <c r="D130" s="284"/>
      <c r="E130" s="284"/>
      <c r="F130" s="284"/>
      <c r="G130" s="284"/>
      <c r="H130" s="284"/>
      <c r="I130" s="284"/>
      <c r="J130" s="284"/>
      <c r="K130" s="284"/>
      <c r="L130" s="284"/>
      <c r="M130" s="284"/>
      <c r="N130" s="284"/>
      <c r="O130" s="284"/>
      <c r="P130" s="284"/>
      <c r="Q130" s="284"/>
    </row>
    <row r="131" spans="3:17" x14ac:dyDescent="0.2">
      <c r="C131" s="284"/>
      <c r="D131" s="284"/>
      <c r="E131" s="284"/>
      <c r="F131" s="284"/>
      <c r="G131" s="284"/>
      <c r="H131" s="284"/>
      <c r="I131" s="284"/>
      <c r="J131" s="284"/>
      <c r="K131" s="284"/>
      <c r="L131" s="284"/>
      <c r="M131" s="284"/>
      <c r="N131" s="284"/>
      <c r="O131" s="284"/>
      <c r="P131" s="284"/>
      <c r="Q131" s="284"/>
    </row>
    <row r="132" spans="3:17" x14ac:dyDescent="0.2">
      <c r="C132" s="284"/>
      <c r="D132" s="284"/>
      <c r="E132" s="284"/>
      <c r="F132" s="284"/>
      <c r="G132" s="284"/>
      <c r="H132" s="284"/>
      <c r="I132" s="284"/>
      <c r="J132" s="284"/>
      <c r="K132" s="284"/>
      <c r="L132" s="284"/>
      <c r="M132" s="284"/>
      <c r="N132" s="284"/>
      <c r="O132" s="284"/>
      <c r="P132" s="284"/>
      <c r="Q132" s="284"/>
    </row>
    <row r="133" spans="3:17" x14ac:dyDescent="0.2">
      <c r="C133" s="284"/>
      <c r="D133" s="284"/>
      <c r="E133" s="284"/>
      <c r="F133" s="284"/>
      <c r="G133" s="284"/>
      <c r="H133" s="284"/>
      <c r="I133" s="284"/>
      <c r="J133" s="284"/>
      <c r="K133" s="284"/>
      <c r="L133" s="284"/>
      <c r="M133" s="284"/>
      <c r="N133" s="284"/>
      <c r="O133" s="284"/>
      <c r="P133" s="284"/>
      <c r="Q133" s="284"/>
    </row>
    <row r="134" spans="3:17" x14ac:dyDescent="0.2">
      <c r="C134" s="284"/>
      <c r="D134" s="284"/>
      <c r="E134" s="284"/>
      <c r="F134" s="284"/>
      <c r="G134" s="284"/>
      <c r="H134" s="284"/>
      <c r="I134" s="284"/>
      <c r="J134" s="284"/>
      <c r="K134" s="284"/>
      <c r="L134" s="284"/>
      <c r="M134" s="284"/>
      <c r="N134" s="284"/>
      <c r="O134" s="284"/>
      <c r="P134" s="284"/>
      <c r="Q134" s="284"/>
    </row>
    <row r="135" spans="3:17" x14ac:dyDescent="0.2">
      <c r="C135" s="284"/>
      <c r="D135" s="284"/>
      <c r="E135" s="284"/>
      <c r="F135" s="284"/>
      <c r="G135" s="284"/>
      <c r="H135" s="284"/>
      <c r="I135" s="284"/>
      <c r="J135" s="284"/>
      <c r="K135" s="284"/>
      <c r="L135" s="284"/>
      <c r="M135" s="284"/>
      <c r="N135" s="284"/>
      <c r="O135" s="284"/>
      <c r="P135" s="284"/>
      <c r="Q135" s="284"/>
    </row>
    <row r="136" spans="3:17" x14ac:dyDescent="0.2">
      <c r="C136" s="284"/>
      <c r="D136" s="284"/>
      <c r="E136" s="284"/>
      <c r="F136" s="284"/>
      <c r="G136" s="284"/>
      <c r="H136" s="284"/>
      <c r="I136" s="284"/>
      <c r="J136" s="284"/>
      <c r="K136" s="284"/>
      <c r="L136" s="284"/>
      <c r="M136" s="284"/>
      <c r="N136" s="284"/>
      <c r="O136" s="284"/>
      <c r="P136" s="284"/>
      <c r="Q136" s="284"/>
    </row>
    <row r="137" spans="3:17" x14ac:dyDescent="0.2">
      <c r="C137" s="284"/>
      <c r="D137" s="284"/>
      <c r="E137" s="284"/>
      <c r="F137" s="284"/>
      <c r="G137" s="284"/>
      <c r="H137" s="284"/>
      <c r="I137" s="284"/>
      <c r="J137" s="284"/>
      <c r="K137" s="284"/>
      <c r="L137" s="284"/>
      <c r="M137" s="284"/>
      <c r="N137" s="284"/>
      <c r="O137" s="284"/>
      <c r="P137" s="284"/>
      <c r="Q137" s="284"/>
    </row>
    <row r="138" spans="3:17" x14ac:dyDescent="0.2">
      <c r="C138" s="284"/>
      <c r="D138" s="284"/>
      <c r="E138" s="284"/>
      <c r="F138" s="284"/>
      <c r="G138" s="284"/>
      <c r="H138" s="284"/>
      <c r="I138" s="284"/>
      <c r="J138" s="284"/>
      <c r="K138" s="284"/>
      <c r="L138" s="284"/>
      <c r="M138" s="284"/>
      <c r="N138" s="284"/>
      <c r="O138" s="284"/>
      <c r="P138" s="284"/>
      <c r="Q138" s="284"/>
    </row>
    <row r="139" spans="3:17" x14ac:dyDescent="0.2">
      <c r="C139" s="284"/>
      <c r="D139" s="284"/>
      <c r="E139" s="284"/>
      <c r="F139" s="284"/>
      <c r="G139" s="284"/>
      <c r="H139" s="284"/>
      <c r="I139" s="284"/>
      <c r="J139" s="284"/>
      <c r="K139" s="284"/>
      <c r="L139" s="284"/>
      <c r="M139" s="284"/>
      <c r="N139" s="284"/>
      <c r="O139" s="284"/>
      <c r="P139" s="284"/>
      <c r="Q139" s="284"/>
    </row>
    <row r="140" spans="3:17" x14ac:dyDescent="0.2">
      <c r="C140" s="284"/>
      <c r="D140" s="284"/>
      <c r="E140" s="284"/>
      <c r="F140" s="284"/>
      <c r="G140" s="284"/>
      <c r="H140" s="284"/>
      <c r="I140" s="284"/>
      <c r="J140" s="284"/>
      <c r="K140" s="284"/>
      <c r="L140" s="284"/>
      <c r="M140" s="284"/>
      <c r="N140" s="284"/>
      <c r="O140" s="284"/>
      <c r="P140" s="284"/>
      <c r="Q140" s="284"/>
    </row>
    <row r="141" spans="3:17" x14ac:dyDescent="0.2">
      <c r="C141" s="284"/>
      <c r="D141" s="284"/>
      <c r="E141" s="284"/>
      <c r="F141" s="284"/>
      <c r="G141" s="284"/>
      <c r="H141" s="284"/>
      <c r="I141" s="284"/>
      <c r="J141" s="284"/>
      <c r="K141" s="284"/>
      <c r="L141" s="284"/>
      <c r="M141" s="284"/>
      <c r="N141" s="284"/>
      <c r="O141" s="284"/>
      <c r="P141" s="284"/>
      <c r="Q141" s="284"/>
    </row>
    <row r="142" spans="3:17" x14ac:dyDescent="0.2">
      <c r="C142" s="284"/>
      <c r="D142" s="284"/>
      <c r="E142" s="284"/>
      <c r="F142" s="284"/>
      <c r="G142" s="284"/>
      <c r="H142" s="284"/>
      <c r="I142" s="284"/>
      <c r="J142" s="284"/>
      <c r="K142" s="284"/>
      <c r="L142" s="284"/>
      <c r="M142" s="284"/>
      <c r="N142" s="284"/>
      <c r="O142" s="284"/>
      <c r="P142" s="284"/>
      <c r="Q142" s="284"/>
    </row>
    <row r="143" spans="3:17" x14ac:dyDescent="0.2">
      <c r="C143" s="284"/>
      <c r="D143" s="284"/>
      <c r="E143" s="284"/>
      <c r="F143" s="284"/>
      <c r="G143" s="284"/>
      <c r="H143" s="284"/>
      <c r="I143" s="284"/>
      <c r="J143" s="284"/>
      <c r="K143" s="284"/>
      <c r="L143" s="284"/>
      <c r="M143" s="284"/>
      <c r="N143" s="284"/>
      <c r="O143" s="284"/>
      <c r="P143" s="284"/>
      <c r="Q143" s="284"/>
    </row>
    <row r="144" spans="3:17" x14ac:dyDescent="0.2">
      <c r="C144" s="284"/>
      <c r="D144" s="284"/>
      <c r="E144" s="284"/>
      <c r="F144" s="284"/>
      <c r="G144" s="284"/>
      <c r="H144" s="284"/>
      <c r="I144" s="284"/>
      <c r="J144" s="284"/>
      <c r="K144" s="284"/>
      <c r="L144" s="284"/>
      <c r="M144" s="284"/>
      <c r="N144" s="284"/>
      <c r="O144" s="284"/>
      <c r="P144" s="284"/>
      <c r="Q144" s="284"/>
    </row>
    <row r="145" spans="3:17" x14ac:dyDescent="0.2">
      <c r="C145" s="284"/>
      <c r="D145" s="284"/>
      <c r="E145" s="284"/>
      <c r="F145" s="284"/>
      <c r="G145" s="284"/>
      <c r="H145" s="284"/>
      <c r="I145" s="284"/>
      <c r="J145" s="284"/>
      <c r="K145" s="284"/>
      <c r="L145" s="284"/>
      <c r="M145" s="284"/>
      <c r="N145" s="284"/>
      <c r="O145" s="284"/>
      <c r="P145" s="284"/>
      <c r="Q145" s="284"/>
    </row>
    <row r="146" spans="3:17" x14ac:dyDescent="0.2">
      <c r="C146" s="284"/>
      <c r="D146" s="284"/>
      <c r="E146" s="284"/>
      <c r="F146" s="284"/>
      <c r="G146" s="284"/>
      <c r="H146" s="284"/>
      <c r="I146" s="284"/>
      <c r="J146" s="284"/>
      <c r="K146" s="284"/>
      <c r="L146" s="284"/>
      <c r="M146" s="284"/>
      <c r="N146" s="284"/>
      <c r="O146" s="284"/>
      <c r="P146" s="284"/>
      <c r="Q146" s="284"/>
    </row>
    <row r="147" spans="3:17" x14ac:dyDescent="0.2">
      <c r="C147" s="284"/>
      <c r="D147" s="284"/>
      <c r="E147" s="284"/>
      <c r="F147" s="284"/>
      <c r="G147" s="284"/>
      <c r="H147" s="284"/>
      <c r="I147" s="284"/>
      <c r="J147" s="284"/>
      <c r="K147" s="284"/>
      <c r="L147" s="284"/>
      <c r="M147" s="284"/>
      <c r="N147" s="284"/>
      <c r="O147" s="284"/>
      <c r="P147" s="284"/>
      <c r="Q147" s="284"/>
    </row>
    <row r="148" spans="3:17" x14ac:dyDescent="0.2">
      <c r="C148" s="284"/>
      <c r="D148" s="284"/>
      <c r="E148" s="284"/>
      <c r="F148" s="284"/>
      <c r="G148" s="284"/>
      <c r="H148" s="284"/>
      <c r="I148" s="284"/>
      <c r="J148" s="284"/>
      <c r="K148" s="284"/>
      <c r="L148" s="284"/>
      <c r="M148" s="284"/>
      <c r="N148" s="284"/>
      <c r="O148" s="284"/>
      <c r="P148" s="284"/>
      <c r="Q148" s="284"/>
    </row>
    <row r="149" spans="3:17" x14ac:dyDescent="0.2">
      <c r="C149" s="284"/>
      <c r="D149" s="284"/>
      <c r="E149" s="284"/>
      <c r="F149" s="284"/>
      <c r="G149" s="284"/>
      <c r="H149" s="284"/>
      <c r="I149" s="284"/>
      <c r="J149" s="284"/>
      <c r="K149" s="284"/>
      <c r="L149" s="284"/>
      <c r="M149" s="284"/>
      <c r="N149" s="284"/>
      <c r="O149" s="284"/>
      <c r="P149" s="284"/>
      <c r="Q149" s="284"/>
    </row>
    <row r="150" spans="3:17" x14ac:dyDescent="0.2">
      <c r="C150" s="284"/>
      <c r="D150" s="284"/>
      <c r="E150" s="284"/>
      <c r="F150" s="284"/>
      <c r="G150" s="284"/>
      <c r="H150" s="284"/>
      <c r="I150" s="284"/>
      <c r="J150" s="284"/>
      <c r="K150" s="284"/>
      <c r="L150" s="284"/>
      <c r="M150" s="284"/>
      <c r="N150" s="284"/>
      <c r="O150" s="284"/>
      <c r="P150" s="284"/>
      <c r="Q150" s="284"/>
    </row>
    <row r="151" spans="3:17" x14ac:dyDescent="0.2">
      <c r="C151" s="284"/>
      <c r="D151" s="284"/>
      <c r="E151" s="284"/>
      <c r="F151" s="284"/>
      <c r="G151" s="284"/>
      <c r="H151" s="284"/>
      <c r="I151" s="284"/>
      <c r="J151" s="284"/>
      <c r="K151" s="284"/>
      <c r="L151" s="284"/>
      <c r="M151" s="284"/>
      <c r="N151" s="284"/>
      <c r="O151" s="284"/>
      <c r="P151" s="284"/>
      <c r="Q151" s="284"/>
    </row>
    <row r="152" spans="3:17" x14ac:dyDescent="0.2">
      <c r="C152" s="284"/>
      <c r="D152" s="284"/>
      <c r="E152" s="284"/>
      <c r="F152" s="284"/>
      <c r="G152" s="284"/>
      <c r="H152" s="284"/>
      <c r="I152" s="284"/>
      <c r="J152" s="284"/>
      <c r="K152" s="284"/>
      <c r="L152" s="284"/>
      <c r="M152" s="284"/>
      <c r="N152" s="284"/>
      <c r="O152" s="284"/>
      <c r="P152" s="284"/>
      <c r="Q152" s="284"/>
    </row>
    <row r="153" spans="3:17" x14ac:dyDescent="0.2">
      <c r="C153" s="284"/>
      <c r="D153" s="284"/>
      <c r="E153" s="284"/>
      <c r="F153" s="284"/>
      <c r="G153" s="284"/>
      <c r="H153" s="284"/>
      <c r="I153" s="284"/>
      <c r="J153" s="284"/>
      <c r="K153" s="284"/>
      <c r="L153" s="284"/>
      <c r="M153" s="284"/>
      <c r="N153" s="284"/>
      <c r="O153" s="284"/>
      <c r="P153" s="284"/>
      <c r="Q153" s="284"/>
    </row>
    <row r="154" spans="3:17" x14ac:dyDescent="0.2">
      <c r="C154" s="284"/>
      <c r="D154" s="284"/>
      <c r="E154" s="284"/>
      <c r="F154" s="284"/>
      <c r="G154" s="284"/>
      <c r="H154" s="284"/>
      <c r="I154" s="284"/>
      <c r="J154" s="284"/>
      <c r="K154" s="284"/>
      <c r="L154" s="284"/>
      <c r="M154" s="284"/>
      <c r="N154" s="284"/>
      <c r="O154" s="284"/>
      <c r="P154" s="284"/>
      <c r="Q154" s="284"/>
    </row>
    <row r="155" spans="3:17" x14ac:dyDescent="0.2">
      <c r="C155" s="284"/>
      <c r="D155" s="284"/>
      <c r="E155" s="284"/>
      <c r="F155" s="284"/>
      <c r="G155" s="284"/>
      <c r="H155" s="284"/>
      <c r="I155" s="284"/>
      <c r="J155" s="284"/>
      <c r="K155" s="284"/>
      <c r="L155" s="284"/>
      <c r="M155" s="284"/>
      <c r="N155" s="284"/>
      <c r="O155" s="284"/>
      <c r="P155" s="284"/>
      <c r="Q155" s="284"/>
    </row>
    <row r="156" spans="3:17" x14ac:dyDescent="0.2">
      <c r="C156" s="284"/>
      <c r="D156" s="284"/>
      <c r="E156" s="284"/>
      <c r="F156" s="284"/>
      <c r="G156" s="284"/>
      <c r="H156" s="284"/>
      <c r="I156" s="284"/>
      <c r="J156" s="284"/>
      <c r="K156" s="284"/>
      <c r="L156" s="284"/>
      <c r="M156" s="284"/>
      <c r="N156" s="284"/>
      <c r="O156" s="284"/>
      <c r="P156" s="284"/>
      <c r="Q156" s="284"/>
    </row>
    <row r="157" spans="3:17" x14ac:dyDescent="0.2">
      <c r="C157" s="284"/>
      <c r="D157" s="284"/>
      <c r="E157" s="284"/>
      <c r="F157" s="284"/>
      <c r="G157" s="284"/>
      <c r="H157" s="284"/>
      <c r="I157" s="284"/>
      <c r="J157" s="284"/>
      <c r="K157" s="284"/>
      <c r="L157" s="284"/>
      <c r="M157" s="284"/>
      <c r="N157" s="284"/>
      <c r="O157" s="284"/>
      <c r="P157" s="284"/>
      <c r="Q157" s="284"/>
    </row>
    <row r="158" spans="3:17" x14ac:dyDescent="0.2">
      <c r="C158" s="284"/>
      <c r="D158" s="284"/>
      <c r="E158" s="284"/>
      <c r="F158" s="284"/>
      <c r="G158" s="284"/>
      <c r="H158" s="284"/>
      <c r="I158" s="284"/>
      <c r="J158" s="284"/>
      <c r="K158" s="284"/>
      <c r="L158" s="284"/>
      <c r="M158" s="284"/>
      <c r="N158" s="284"/>
      <c r="O158" s="284"/>
      <c r="P158" s="284"/>
      <c r="Q158" s="284"/>
    </row>
    <row r="159" spans="3:17" x14ac:dyDescent="0.2">
      <c r="C159" s="284"/>
      <c r="D159" s="284"/>
      <c r="E159" s="284"/>
      <c r="F159" s="284"/>
      <c r="G159" s="284"/>
      <c r="H159" s="284"/>
      <c r="I159" s="284"/>
      <c r="J159" s="284"/>
      <c r="K159" s="284"/>
      <c r="L159" s="284"/>
      <c r="M159" s="284"/>
      <c r="N159" s="284"/>
      <c r="O159" s="284"/>
      <c r="P159" s="284"/>
      <c r="Q159" s="284"/>
    </row>
    <row r="160" spans="3:17" x14ac:dyDescent="0.2">
      <c r="C160" s="284"/>
      <c r="D160" s="284"/>
      <c r="E160" s="284"/>
      <c r="F160" s="284"/>
      <c r="G160" s="284"/>
      <c r="H160" s="284"/>
      <c r="I160" s="284"/>
      <c r="J160" s="284"/>
      <c r="K160" s="284"/>
      <c r="L160" s="284"/>
      <c r="M160" s="284"/>
      <c r="N160" s="284"/>
      <c r="O160" s="284"/>
      <c r="P160" s="284"/>
      <c r="Q160" s="284"/>
    </row>
    <row r="161" spans="3:17" x14ac:dyDescent="0.2">
      <c r="C161" s="284"/>
      <c r="D161" s="284"/>
      <c r="E161" s="284"/>
      <c r="F161" s="284"/>
      <c r="G161" s="284"/>
      <c r="H161" s="284"/>
      <c r="I161" s="284"/>
      <c r="J161" s="284"/>
      <c r="K161" s="284"/>
      <c r="L161" s="284"/>
      <c r="M161" s="284"/>
      <c r="N161" s="284"/>
      <c r="O161" s="284"/>
      <c r="P161" s="284"/>
      <c r="Q161" s="284"/>
    </row>
    <row r="162" spans="3:17" x14ac:dyDescent="0.2">
      <c r="C162" s="284"/>
      <c r="D162" s="284"/>
      <c r="E162" s="284"/>
      <c r="F162" s="284"/>
      <c r="G162" s="284"/>
      <c r="H162" s="284"/>
      <c r="I162" s="284"/>
      <c r="J162" s="284"/>
      <c r="K162" s="284"/>
      <c r="L162" s="284"/>
      <c r="M162" s="284"/>
      <c r="N162" s="284"/>
      <c r="O162" s="284"/>
      <c r="P162" s="284"/>
      <c r="Q162" s="284"/>
    </row>
    <row r="163" spans="3:17" x14ac:dyDescent="0.2">
      <c r="C163" s="284"/>
      <c r="D163" s="284"/>
      <c r="E163" s="284"/>
      <c r="F163" s="284"/>
      <c r="G163" s="284"/>
      <c r="H163" s="284"/>
      <c r="I163" s="284"/>
      <c r="J163" s="284"/>
      <c r="K163" s="284"/>
      <c r="L163" s="284"/>
      <c r="M163" s="284"/>
      <c r="N163" s="284"/>
      <c r="O163" s="284"/>
      <c r="P163" s="284"/>
      <c r="Q163" s="284"/>
    </row>
    <row r="164" spans="3:17" x14ac:dyDescent="0.2">
      <c r="C164" s="284"/>
      <c r="D164" s="284"/>
      <c r="E164" s="284"/>
      <c r="F164" s="284"/>
      <c r="G164" s="284"/>
      <c r="H164" s="284"/>
      <c r="I164" s="284"/>
      <c r="J164" s="284"/>
      <c r="K164" s="284"/>
      <c r="L164" s="284"/>
      <c r="M164" s="284"/>
      <c r="N164" s="284"/>
      <c r="O164" s="284"/>
      <c r="P164" s="284"/>
      <c r="Q164" s="284"/>
    </row>
    <row r="165" spans="3:17" x14ac:dyDescent="0.2">
      <c r="C165" s="284"/>
      <c r="D165" s="284"/>
      <c r="E165" s="284"/>
      <c r="F165" s="284"/>
      <c r="G165" s="284"/>
      <c r="H165" s="284"/>
      <c r="I165" s="284"/>
      <c r="J165" s="284"/>
      <c r="K165" s="284"/>
      <c r="L165" s="284"/>
      <c r="M165" s="284"/>
      <c r="N165" s="284"/>
      <c r="O165" s="284"/>
      <c r="P165" s="284"/>
      <c r="Q165" s="284"/>
    </row>
    <row r="166" spans="3:17" x14ac:dyDescent="0.2">
      <c r="C166" s="284"/>
      <c r="D166" s="284"/>
      <c r="E166" s="284"/>
      <c r="F166" s="284"/>
      <c r="G166" s="284"/>
      <c r="H166" s="284"/>
      <c r="I166" s="284"/>
      <c r="J166" s="284"/>
      <c r="K166" s="284"/>
      <c r="L166" s="284"/>
      <c r="M166" s="284"/>
      <c r="N166" s="284"/>
      <c r="O166" s="284"/>
      <c r="P166" s="284"/>
      <c r="Q166" s="284"/>
    </row>
    <row r="167" spans="3:17" x14ac:dyDescent="0.2">
      <c r="C167" s="284"/>
      <c r="D167" s="284"/>
      <c r="E167" s="284"/>
      <c r="F167" s="284"/>
      <c r="G167" s="284"/>
      <c r="H167" s="284"/>
      <c r="I167" s="284"/>
      <c r="J167" s="284"/>
      <c r="K167" s="284"/>
      <c r="L167" s="284"/>
      <c r="M167" s="284"/>
      <c r="N167" s="284"/>
      <c r="O167" s="284"/>
      <c r="P167" s="284"/>
      <c r="Q167" s="284"/>
    </row>
    <row r="168" spans="3:17" x14ac:dyDescent="0.2">
      <c r="C168" s="284"/>
      <c r="D168" s="284"/>
      <c r="E168" s="284"/>
      <c r="F168" s="284"/>
      <c r="G168" s="284"/>
      <c r="H168" s="284"/>
      <c r="I168" s="284"/>
      <c r="J168" s="284"/>
      <c r="K168" s="284"/>
      <c r="L168" s="284"/>
      <c r="M168" s="284"/>
      <c r="N168" s="284"/>
      <c r="O168" s="284"/>
      <c r="P168" s="284"/>
      <c r="Q168" s="284"/>
    </row>
    <row r="169" spans="3:17" x14ac:dyDescent="0.2">
      <c r="C169" s="284"/>
      <c r="D169" s="284"/>
      <c r="E169" s="284"/>
      <c r="F169" s="284"/>
      <c r="G169" s="284"/>
      <c r="H169" s="284"/>
      <c r="I169" s="284"/>
      <c r="J169" s="284"/>
      <c r="K169" s="284"/>
      <c r="L169" s="284"/>
      <c r="M169" s="284"/>
      <c r="N169" s="284"/>
      <c r="O169" s="284"/>
      <c r="P169" s="284"/>
      <c r="Q169" s="284"/>
    </row>
    <row r="170" spans="3:17" x14ac:dyDescent="0.2">
      <c r="C170" s="284"/>
      <c r="D170" s="284"/>
      <c r="E170" s="284"/>
      <c r="F170" s="284"/>
      <c r="G170" s="284"/>
      <c r="H170" s="284"/>
      <c r="I170" s="284"/>
      <c r="J170" s="284"/>
      <c r="K170" s="284"/>
      <c r="L170" s="284"/>
      <c r="M170" s="284"/>
      <c r="N170" s="284"/>
      <c r="O170" s="284"/>
      <c r="P170" s="284"/>
      <c r="Q170" s="284"/>
    </row>
    <row r="171" spans="3:17" x14ac:dyDescent="0.2">
      <c r="C171" s="284"/>
      <c r="D171" s="284"/>
      <c r="E171" s="284"/>
      <c r="F171" s="284"/>
      <c r="G171" s="284"/>
      <c r="H171" s="284"/>
      <c r="I171" s="284"/>
      <c r="J171" s="284"/>
      <c r="K171" s="284"/>
      <c r="L171" s="284"/>
      <c r="M171" s="284"/>
      <c r="N171" s="284"/>
      <c r="O171" s="284"/>
      <c r="P171" s="284"/>
      <c r="Q171" s="284"/>
    </row>
    <row r="172" spans="3:17" x14ac:dyDescent="0.2">
      <c r="C172" s="284"/>
      <c r="D172" s="284"/>
      <c r="E172" s="284"/>
      <c r="F172" s="284"/>
      <c r="G172" s="284"/>
      <c r="H172" s="284"/>
      <c r="I172" s="284"/>
      <c r="J172" s="284"/>
      <c r="K172" s="284"/>
      <c r="L172" s="284"/>
      <c r="M172" s="284"/>
      <c r="N172" s="284"/>
      <c r="O172" s="284"/>
      <c r="P172" s="284"/>
      <c r="Q172" s="284"/>
    </row>
    <row r="173" spans="3:17" x14ac:dyDescent="0.2">
      <c r="C173" s="284"/>
      <c r="D173" s="284"/>
      <c r="E173" s="284"/>
      <c r="F173" s="284"/>
      <c r="G173" s="284"/>
      <c r="H173" s="284"/>
      <c r="I173" s="284"/>
      <c r="J173" s="284"/>
      <c r="K173" s="284"/>
      <c r="L173" s="284"/>
      <c r="M173" s="284"/>
      <c r="N173" s="284"/>
      <c r="O173" s="284"/>
      <c r="P173" s="284"/>
      <c r="Q173" s="284"/>
    </row>
    <row r="174" spans="3:17" x14ac:dyDescent="0.2">
      <c r="C174" s="284"/>
      <c r="D174" s="284"/>
      <c r="E174" s="284"/>
      <c r="F174" s="284"/>
      <c r="G174" s="284"/>
      <c r="H174" s="284"/>
      <c r="I174" s="284"/>
      <c r="J174" s="284"/>
      <c r="K174" s="284"/>
      <c r="L174" s="284"/>
      <c r="M174" s="284"/>
      <c r="N174" s="284"/>
      <c r="O174" s="284"/>
      <c r="P174" s="284"/>
      <c r="Q174" s="284"/>
    </row>
    <row r="175" spans="3:17" x14ac:dyDescent="0.2">
      <c r="C175" s="284"/>
      <c r="D175" s="284"/>
      <c r="E175" s="284"/>
      <c r="F175" s="284"/>
      <c r="G175" s="284"/>
      <c r="H175" s="284"/>
      <c r="I175" s="284"/>
      <c r="J175" s="284"/>
      <c r="K175" s="284"/>
      <c r="L175" s="284"/>
      <c r="M175" s="284"/>
      <c r="N175" s="284"/>
      <c r="O175" s="284"/>
      <c r="P175" s="284"/>
      <c r="Q175" s="284"/>
    </row>
    <row r="176" spans="3:17" x14ac:dyDescent="0.2">
      <c r="C176" s="284"/>
      <c r="D176" s="284"/>
      <c r="E176" s="284"/>
      <c r="F176" s="284"/>
      <c r="G176" s="284"/>
      <c r="H176" s="284"/>
      <c r="I176" s="284"/>
      <c r="J176" s="284"/>
      <c r="K176" s="284"/>
      <c r="L176" s="284"/>
      <c r="M176" s="284"/>
      <c r="N176" s="284"/>
      <c r="O176" s="284"/>
      <c r="P176" s="284"/>
      <c r="Q176" s="284"/>
    </row>
    <row r="177" spans="3:17" x14ac:dyDescent="0.2">
      <c r="C177" s="284"/>
      <c r="D177" s="284"/>
      <c r="E177" s="284"/>
      <c r="F177" s="284"/>
      <c r="G177" s="284"/>
      <c r="H177" s="284"/>
      <c r="I177" s="284"/>
      <c r="J177" s="284"/>
      <c r="K177" s="284"/>
      <c r="L177" s="284"/>
      <c r="M177" s="284"/>
      <c r="N177" s="284"/>
      <c r="O177" s="284"/>
      <c r="P177" s="284"/>
      <c r="Q177" s="284"/>
    </row>
    <row r="178" spans="3:17" x14ac:dyDescent="0.2">
      <c r="C178" s="284"/>
      <c r="D178" s="284"/>
      <c r="E178" s="284"/>
      <c r="F178" s="284"/>
      <c r="G178" s="284"/>
      <c r="H178" s="284"/>
      <c r="I178" s="284"/>
      <c r="J178" s="284"/>
      <c r="K178" s="284"/>
      <c r="L178" s="284"/>
      <c r="M178" s="284"/>
      <c r="N178" s="284"/>
      <c r="O178" s="284"/>
      <c r="P178" s="284"/>
      <c r="Q178" s="284"/>
    </row>
    <row r="179" spans="3:17" x14ac:dyDescent="0.2">
      <c r="C179" s="284"/>
      <c r="D179" s="284"/>
      <c r="E179" s="284"/>
      <c r="F179" s="284"/>
      <c r="G179" s="284"/>
      <c r="H179" s="284"/>
      <c r="I179" s="284"/>
      <c r="J179" s="284"/>
      <c r="K179" s="284"/>
      <c r="L179" s="284"/>
      <c r="M179" s="284"/>
      <c r="N179" s="284"/>
      <c r="O179" s="284"/>
      <c r="P179" s="284"/>
      <c r="Q179" s="284"/>
    </row>
    <row r="180" spans="3:17" x14ac:dyDescent="0.2">
      <c r="C180" s="284"/>
      <c r="D180" s="284"/>
      <c r="E180" s="284"/>
      <c r="F180" s="284"/>
      <c r="G180" s="284"/>
      <c r="H180" s="284"/>
      <c r="I180" s="284"/>
      <c r="J180" s="284"/>
      <c r="K180" s="284"/>
      <c r="L180" s="284"/>
      <c r="M180" s="284"/>
      <c r="N180" s="284"/>
      <c r="O180" s="284"/>
      <c r="P180" s="284"/>
      <c r="Q180" s="284"/>
    </row>
    <row r="181" spans="3:17" x14ac:dyDescent="0.2">
      <c r="C181" s="284"/>
      <c r="D181" s="284"/>
      <c r="E181" s="284"/>
      <c r="F181" s="284"/>
      <c r="G181" s="284"/>
      <c r="H181" s="284"/>
      <c r="I181" s="284"/>
      <c r="J181" s="284"/>
      <c r="K181" s="284"/>
      <c r="L181" s="284"/>
      <c r="M181" s="284"/>
      <c r="N181" s="284"/>
      <c r="O181" s="284"/>
      <c r="P181" s="284"/>
      <c r="Q181" s="284"/>
    </row>
    <row r="182" spans="3:17" x14ac:dyDescent="0.2">
      <c r="C182" s="284"/>
      <c r="D182" s="284"/>
      <c r="E182" s="284"/>
      <c r="F182" s="284"/>
      <c r="G182" s="284"/>
      <c r="H182" s="284"/>
      <c r="I182" s="284"/>
      <c r="J182" s="284"/>
      <c r="K182" s="284"/>
      <c r="L182" s="284"/>
      <c r="M182" s="284"/>
      <c r="N182" s="284"/>
      <c r="O182" s="284"/>
      <c r="P182" s="284"/>
      <c r="Q182" s="284"/>
    </row>
    <row r="183" spans="3:17" x14ac:dyDescent="0.2">
      <c r="C183" s="284"/>
      <c r="D183" s="284"/>
      <c r="E183" s="284"/>
      <c r="F183" s="284"/>
      <c r="G183" s="284"/>
      <c r="H183" s="284"/>
      <c r="I183" s="284"/>
      <c r="J183" s="284"/>
      <c r="K183" s="284"/>
      <c r="L183" s="284"/>
      <c r="M183" s="284"/>
      <c r="N183" s="284"/>
      <c r="O183" s="284"/>
      <c r="P183" s="284"/>
      <c r="Q183" s="284"/>
    </row>
    <row r="184" spans="3:17" x14ac:dyDescent="0.2">
      <c r="C184" s="284"/>
      <c r="D184" s="284"/>
      <c r="E184" s="284"/>
      <c r="F184" s="284"/>
      <c r="G184" s="284"/>
      <c r="H184" s="284"/>
      <c r="I184" s="284"/>
      <c r="J184" s="284"/>
      <c r="K184" s="284"/>
      <c r="L184" s="284"/>
      <c r="M184" s="284"/>
      <c r="N184" s="284"/>
      <c r="O184" s="284"/>
      <c r="P184" s="284"/>
      <c r="Q184" s="284"/>
    </row>
    <row r="185" spans="3:17" x14ac:dyDescent="0.2">
      <c r="C185" s="284"/>
      <c r="D185" s="284"/>
      <c r="E185" s="284"/>
      <c r="F185" s="284"/>
      <c r="G185" s="284"/>
      <c r="H185" s="284"/>
      <c r="I185" s="284"/>
      <c r="J185" s="284"/>
      <c r="K185" s="284"/>
      <c r="L185" s="284"/>
      <c r="M185" s="284"/>
      <c r="N185" s="284"/>
      <c r="O185" s="284"/>
      <c r="P185" s="284"/>
      <c r="Q185" s="284"/>
    </row>
    <row r="186" spans="3:17" x14ac:dyDescent="0.2">
      <c r="C186" s="284"/>
      <c r="D186" s="284"/>
      <c r="E186" s="284"/>
      <c r="F186" s="284"/>
      <c r="G186" s="284"/>
      <c r="H186" s="284"/>
      <c r="I186" s="284"/>
      <c r="J186" s="284"/>
      <c r="K186" s="284"/>
      <c r="L186" s="284"/>
      <c r="M186" s="284"/>
      <c r="N186" s="284"/>
      <c r="O186" s="284"/>
      <c r="P186" s="284"/>
      <c r="Q186" s="284"/>
    </row>
    <row r="187" spans="3:17" x14ac:dyDescent="0.2">
      <c r="C187" s="284"/>
      <c r="D187" s="284"/>
      <c r="E187" s="284"/>
      <c r="F187" s="284"/>
      <c r="G187" s="284"/>
      <c r="H187" s="284"/>
      <c r="I187" s="284"/>
      <c r="J187" s="284"/>
      <c r="K187" s="284"/>
      <c r="L187" s="284"/>
      <c r="M187" s="284"/>
      <c r="N187" s="284"/>
      <c r="O187" s="284"/>
      <c r="P187" s="284"/>
      <c r="Q187" s="284"/>
    </row>
    <row r="188" spans="3:17" x14ac:dyDescent="0.2">
      <c r="C188" s="284"/>
      <c r="D188" s="284"/>
      <c r="E188" s="284"/>
      <c r="F188" s="284"/>
      <c r="G188" s="284"/>
      <c r="H188" s="284"/>
      <c r="I188" s="284"/>
      <c r="J188" s="284"/>
      <c r="K188" s="284"/>
      <c r="L188" s="284"/>
      <c r="M188" s="284"/>
      <c r="N188" s="284"/>
      <c r="O188" s="284"/>
      <c r="P188" s="284"/>
      <c r="Q188" s="284"/>
    </row>
    <row r="189" spans="3:17" x14ac:dyDescent="0.2">
      <c r="C189" s="284"/>
      <c r="D189" s="284"/>
      <c r="E189" s="284"/>
      <c r="F189" s="284"/>
      <c r="G189" s="284"/>
      <c r="H189" s="284"/>
      <c r="I189" s="284"/>
      <c r="J189" s="284"/>
      <c r="K189" s="284"/>
      <c r="L189" s="284"/>
      <c r="M189" s="284"/>
      <c r="N189" s="284"/>
      <c r="O189" s="284"/>
      <c r="P189" s="284"/>
      <c r="Q189" s="284"/>
    </row>
    <row r="190" spans="3:17" x14ac:dyDescent="0.2">
      <c r="C190" s="284"/>
      <c r="D190" s="284"/>
      <c r="E190" s="284"/>
      <c r="F190" s="284"/>
      <c r="G190" s="284"/>
      <c r="H190" s="284"/>
      <c r="I190" s="284"/>
      <c r="J190" s="284"/>
      <c r="K190" s="284"/>
      <c r="L190" s="284"/>
      <c r="M190" s="284"/>
      <c r="N190" s="284"/>
      <c r="O190" s="284"/>
      <c r="P190" s="284"/>
      <c r="Q190" s="284"/>
    </row>
    <row r="191" spans="3:17" x14ac:dyDescent="0.2">
      <c r="C191" s="284"/>
      <c r="D191" s="284"/>
      <c r="E191" s="284"/>
      <c r="F191" s="284"/>
      <c r="G191" s="284"/>
      <c r="H191" s="284"/>
      <c r="I191" s="284"/>
      <c r="J191" s="284"/>
      <c r="K191" s="284"/>
      <c r="L191" s="284"/>
      <c r="M191" s="284"/>
      <c r="N191" s="284"/>
      <c r="O191" s="284"/>
      <c r="P191" s="284"/>
      <c r="Q191" s="284"/>
    </row>
    <row r="192" spans="3:17" x14ac:dyDescent="0.2">
      <c r="C192" s="284"/>
      <c r="D192" s="284"/>
      <c r="E192" s="284"/>
      <c r="F192" s="284"/>
      <c r="G192" s="284"/>
      <c r="H192" s="284"/>
      <c r="I192" s="284"/>
      <c r="J192" s="284"/>
      <c r="K192" s="284"/>
      <c r="L192" s="284"/>
      <c r="M192" s="284"/>
      <c r="N192" s="284"/>
      <c r="O192" s="284"/>
      <c r="P192" s="284"/>
      <c r="Q192" s="284"/>
    </row>
    <row r="193" spans="3:17" x14ac:dyDescent="0.2">
      <c r="C193" s="284"/>
      <c r="D193" s="284"/>
      <c r="E193" s="284"/>
      <c r="F193" s="284"/>
      <c r="G193" s="284"/>
      <c r="H193" s="284"/>
      <c r="I193" s="284"/>
      <c r="J193" s="284"/>
      <c r="K193" s="284"/>
      <c r="L193" s="284"/>
      <c r="M193" s="284"/>
      <c r="N193" s="284"/>
      <c r="O193" s="284"/>
      <c r="P193" s="284"/>
      <c r="Q193" s="284"/>
    </row>
    <row r="194" spans="3:17" x14ac:dyDescent="0.2">
      <c r="C194" s="284"/>
      <c r="D194" s="284"/>
      <c r="E194" s="284"/>
      <c r="F194" s="284"/>
      <c r="G194" s="284"/>
      <c r="H194" s="284"/>
      <c r="I194" s="284"/>
      <c r="J194" s="284"/>
      <c r="K194" s="284"/>
      <c r="L194" s="284"/>
      <c r="M194" s="284"/>
      <c r="N194" s="284"/>
      <c r="O194" s="284"/>
      <c r="P194" s="284"/>
      <c r="Q194" s="284"/>
    </row>
    <row r="195" spans="3:17" x14ac:dyDescent="0.2">
      <c r="C195" s="284"/>
      <c r="D195" s="284"/>
      <c r="E195" s="284"/>
      <c r="F195" s="284"/>
      <c r="G195" s="284"/>
      <c r="H195" s="284"/>
      <c r="I195" s="284"/>
      <c r="J195" s="284"/>
      <c r="K195" s="284"/>
      <c r="L195" s="284"/>
      <c r="M195" s="284"/>
      <c r="N195" s="284"/>
      <c r="O195" s="284"/>
      <c r="P195" s="284"/>
      <c r="Q195" s="284"/>
    </row>
    <row r="196" spans="3:17" x14ac:dyDescent="0.2">
      <c r="C196" s="284"/>
      <c r="D196" s="284"/>
      <c r="E196" s="284"/>
      <c r="F196" s="284"/>
      <c r="G196" s="284"/>
      <c r="H196" s="284"/>
      <c r="I196" s="284"/>
      <c r="J196" s="284"/>
      <c r="K196" s="284"/>
      <c r="L196" s="284"/>
      <c r="M196" s="284"/>
      <c r="N196" s="284"/>
      <c r="O196" s="284"/>
      <c r="P196" s="284"/>
      <c r="Q196" s="284"/>
    </row>
    <row r="197" spans="3:17" x14ac:dyDescent="0.2">
      <c r="C197" s="284"/>
      <c r="D197" s="284"/>
      <c r="E197" s="284"/>
      <c r="F197" s="284"/>
      <c r="G197" s="284"/>
      <c r="H197" s="284"/>
      <c r="I197" s="284"/>
      <c r="J197" s="284"/>
      <c r="K197" s="284"/>
      <c r="L197" s="284"/>
      <c r="M197" s="284"/>
      <c r="N197" s="284"/>
      <c r="O197" s="284"/>
      <c r="P197" s="284"/>
      <c r="Q197" s="284"/>
    </row>
    <row r="198" spans="3:17" x14ac:dyDescent="0.2">
      <c r="C198" s="284"/>
      <c r="D198" s="284"/>
      <c r="E198" s="284"/>
      <c r="F198" s="284"/>
      <c r="G198" s="284"/>
      <c r="H198" s="284"/>
      <c r="I198" s="284"/>
      <c r="J198" s="284"/>
      <c r="K198" s="284"/>
      <c r="L198" s="284"/>
      <c r="M198" s="284"/>
      <c r="N198" s="284"/>
      <c r="O198" s="284"/>
      <c r="P198" s="284"/>
      <c r="Q198" s="284"/>
    </row>
    <row r="199" spans="3:17" x14ac:dyDescent="0.2">
      <c r="C199" s="284"/>
      <c r="D199" s="284"/>
      <c r="E199" s="284"/>
      <c r="F199" s="284"/>
      <c r="G199" s="284"/>
      <c r="H199" s="284"/>
      <c r="I199" s="284"/>
      <c r="J199" s="284"/>
      <c r="K199" s="284"/>
      <c r="L199" s="284"/>
      <c r="M199" s="284"/>
      <c r="N199" s="284"/>
      <c r="O199" s="284"/>
      <c r="P199" s="284"/>
      <c r="Q199" s="284"/>
    </row>
    <row r="200" spans="3:17" x14ac:dyDescent="0.2">
      <c r="C200" s="284"/>
      <c r="D200" s="284"/>
      <c r="E200" s="284"/>
      <c r="F200" s="284"/>
      <c r="G200" s="284"/>
      <c r="H200" s="284"/>
      <c r="I200" s="284"/>
      <c r="J200" s="284"/>
      <c r="K200" s="284"/>
      <c r="L200" s="284"/>
      <c r="M200" s="284"/>
      <c r="N200" s="284"/>
      <c r="O200" s="284"/>
      <c r="P200" s="284"/>
      <c r="Q200" s="284"/>
    </row>
    <row r="201" spans="3:17" x14ac:dyDescent="0.2">
      <c r="C201" s="284"/>
      <c r="D201" s="284"/>
      <c r="E201" s="284"/>
      <c r="F201" s="284"/>
      <c r="G201" s="284"/>
      <c r="H201" s="284"/>
      <c r="I201" s="284"/>
      <c r="J201" s="284"/>
      <c r="K201" s="284"/>
      <c r="L201" s="284"/>
      <c r="M201" s="284"/>
      <c r="N201" s="284"/>
      <c r="O201" s="284"/>
      <c r="P201" s="284"/>
      <c r="Q201" s="284"/>
    </row>
    <row r="202" spans="3:17" x14ac:dyDescent="0.2">
      <c r="C202" s="284"/>
      <c r="D202" s="284"/>
      <c r="E202" s="284"/>
      <c r="F202" s="284"/>
      <c r="G202" s="284"/>
      <c r="H202" s="284"/>
      <c r="I202" s="284"/>
      <c r="J202" s="284"/>
      <c r="K202" s="284"/>
      <c r="L202" s="284"/>
      <c r="M202" s="284"/>
      <c r="N202" s="284"/>
      <c r="O202" s="284"/>
      <c r="P202" s="284"/>
      <c r="Q202" s="284"/>
    </row>
    <row r="203" spans="3:17" x14ac:dyDescent="0.2">
      <c r="C203" s="284"/>
      <c r="D203" s="284"/>
      <c r="E203" s="284"/>
      <c r="F203" s="284"/>
      <c r="G203" s="284"/>
      <c r="H203" s="284"/>
      <c r="I203" s="284"/>
      <c r="J203" s="284"/>
      <c r="K203" s="284"/>
      <c r="L203" s="284"/>
      <c r="M203" s="284"/>
      <c r="N203" s="284"/>
      <c r="O203" s="284"/>
      <c r="P203" s="284"/>
      <c r="Q203" s="284"/>
    </row>
    <row r="204" spans="3:17" x14ac:dyDescent="0.2">
      <c r="C204" s="284"/>
      <c r="D204" s="284"/>
      <c r="E204" s="284"/>
      <c r="F204" s="284"/>
      <c r="G204" s="284"/>
      <c r="H204" s="284"/>
      <c r="I204" s="284"/>
      <c r="J204" s="284"/>
      <c r="K204" s="284"/>
      <c r="L204" s="284"/>
      <c r="M204" s="284"/>
      <c r="N204" s="284"/>
      <c r="O204" s="284"/>
      <c r="P204" s="284"/>
      <c r="Q204" s="284"/>
    </row>
    <row r="205" spans="3:17" x14ac:dyDescent="0.2">
      <c r="C205" s="284"/>
      <c r="D205" s="284"/>
      <c r="E205" s="284"/>
      <c r="F205" s="284"/>
      <c r="G205" s="284"/>
      <c r="H205" s="284"/>
      <c r="I205" s="284"/>
      <c r="J205" s="284"/>
      <c r="K205" s="284"/>
      <c r="L205" s="284"/>
      <c r="M205" s="284"/>
      <c r="N205" s="284"/>
      <c r="O205" s="284"/>
      <c r="P205" s="284"/>
      <c r="Q205" s="284"/>
    </row>
    <row r="206" spans="3:17" x14ac:dyDescent="0.2">
      <c r="C206" s="284"/>
      <c r="D206" s="284"/>
      <c r="E206" s="284"/>
      <c r="F206" s="284"/>
      <c r="G206" s="284"/>
      <c r="H206" s="284"/>
      <c r="I206" s="284"/>
      <c r="J206" s="284"/>
      <c r="K206" s="284"/>
      <c r="L206" s="284"/>
      <c r="M206" s="284"/>
      <c r="N206" s="284"/>
      <c r="O206" s="284"/>
      <c r="P206" s="284"/>
      <c r="Q206" s="284"/>
    </row>
    <row r="207" spans="3:17" x14ac:dyDescent="0.2">
      <c r="C207" s="284"/>
      <c r="D207" s="284"/>
      <c r="E207" s="284"/>
      <c r="F207" s="284"/>
      <c r="G207" s="284"/>
      <c r="H207" s="284"/>
      <c r="I207" s="284"/>
      <c r="J207" s="284"/>
      <c r="K207" s="284"/>
      <c r="L207" s="284"/>
      <c r="M207" s="284"/>
      <c r="N207" s="284"/>
      <c r="O207" s="284"/>
      <c r="P207" s="284"/>
      <c r="Q207" s="284"/>
    </row>
    <row r="208" spans="3:17" x14ac:dyDescent="0.2">
      <c r="C208" s="284"/>
      <c r="D208" s="284"/>
      <c r="E208" s="284"/>
      <c r="F208" s="284"/>
      <c r="G208" s="284"/>
      <c r="H208" s="284"/>
      <c r="I208" s="284"/>
      <c r="J208" s="284"/>
      <c r="K208" s="284"/>
      <c r="L208" s="284"/>
      <c r="M208" s="284"/>
      <c r="N208" s="284"/>
      <c r="O208" s="284"/>
      <c r="P208" s="284"/>
      <c r="Q208" s="284"/>
    </row>
    <row r="209" spans="3:17" x14ac:dyDescent="0.2">
      <c r="C209" s="284"/>
      <c r="D209" s="284"/>
      <c r="E209" s="284"/>
      <c r="F209" s="284"/>
      <c r="G209" s="284"/>
      <c r="H209" s="284"/>
      <c r="I209" s="284"/>
      <c r="J209" s="284"/>
      <c r="K209" s="284"/>
      <c r="L209" s="284"/>
      <c r="M209" s="284"/>
      <c r="N209" s="284"/>
      <c r="O209" s="284"/>
      <c r="P209" s="284"/>
      <c r="Q209" s="284"/>
    </row>
    <row r="210" spans="3:17" x14ac:dyDescent="0.2">
      <c r="C210" s="284"/>
      <c r="D210" s="284"/>
      <c r="E210" s="284"/>
      <c r="F210" s="284"/>
      <c r="G210" s="284"/>
      <c r="H210" s="284"/>
      <c r="I210" s="284"/>
      <c r="J210" s="284"/>
      <c r="K210" s="284"/>
      <c r="L210" s="284"/>
      <c r="M210" s="284"/>
      <c r="N210" s="284"/>
      <c r="O210" s="284"/>
      <c r="P210" s="284"/>
      <c r="Q210" s="284"/>
    </row>
    <row r="211" spans="3:17" x14ac:dyDescent="0.2">
      <c r="C211" s="284"/>
      <c r="D211" s="284"/>
      <c r="E211" s="284"/>
      <c r="F211" s="284"/>
      <c r="G211" s="284"/>
      <c r="H211" s="284"/>
      <c r="I211" s="284"/>
      <c r="J211" s="284"/>
      <c r="K211" s="284"/>
      <c r="L211" s="284"/>
      <c r="M211" s="284"/>
      <c r="N211" s="284"/>
      <c r="O211" s="284"/>
      <c r="P211" s="284"/>
      <c r="Q211" s="284"/>
    </row>
    <row r="212" spans="3:17" x14ac:dyDescent="0.2">
      <c r="C212" s="284"/>
      <c r="D212" s="284"/>
      <c r="E212" s="284"/>
      <c r="F212" s="284"/>
      <c r="G212" s="284"/>
      <c r="H212" s="284"/>
      <c r="I212" s="284"/>
      <c r="J212" s="284"/>
      <c r="K212" s="284"/>
      <c r="L212" s="284"/>
      <c r="M212" s="284"/>
      <c r="N212" s="284"/>
      <c r="O212" s="284"/>
      <c r="P212" s="284"/>
      <c r="Q212" s="284"/>
    </row>
    <row r="213" spans="3:17" x14ac:dyDescent="0.2">
      <c r="C213" s="284"/>
      <c r="D213" s="284"/>
      <c r="E213" s="284"/>
      <c r="F213" s="284"/>
      <c r="G213" s="284"/>
      <c r="H213" s="284"/>
      <c r="I213" s="284"/>
      <c r="J213" s="284"/>
      <c r="K213" s="284"/>
      <c r="L213" s="284"/>
      <c r="M213" s="284"/>
      <c r="N213" s="284"/>
      <c r="O213" s="284"/>
      <c r="P213" s="284"/>
      <c r="Q213" s="284"/>
    </row>
    <row r="214" spans="3:17" x14ac:dyDescent="0.2">
      <c r="C214" s="284"/>
      <c r="D214" s="284"/>
      <c r="E214" s="284"/>
      <c r="F214" s="284"/>
      <c r="G214" s="284"/>
      <c r="H214" s="284"/>
      <c r="I214" s="284"/>
      <c r="J214" s="284"/>
      <c r="K214" s="284"/>
      <c r="L214" s="284"/>
      <c r="M214" s="284"/>
      <c r="N214" s="284"/>
      <c r="O214" s="284"/>
      <c r="P214" s="284"/>
      <c r="Q214" s="284"/>
    </row>
    <row r="215" spans="3:17" x14ac:dyDescent="0.2">
      <c r="C215" s="284"/>
      <c r="D215" s="284"/>
      <c r="E215" s="284"/>
      <c r="F215" s="284"/>
      <c r="G215" s="284"/>
      <c r="H215" s="284"/>
      <c r="I215" s="284"/>
      <c r="J215" s="284"/>
      <c r="K215" s="284"/>
      <c r="L215" s="284"/>
      <c r="M215" s="284"/>
      <c r="N215" s="284"/>
      <c r="O215" s="284"/>
      <c r="P215" s="284"/>
      <c r="Q215" s="284"/>
    </row>
    <row r="216" spans="3:17" x14ac:dyDescent="0.2">
      <c r="C216" s="284"/>
      <c r="D216" s="284"/>
      <c r="E216" s="284"/>
      <c r="F216" s="284"/>
      <c r="G216" s="284"/>
      <c r="H216" s="284"/>
      <c r="I216" s="284"/>
      <c r="J216" s="284"/>
      <c r="K216" s="284"/>
      <c r="L216" s="284"/>
      <c r="M216" s="284"/>
      <c r="N216" s="284"/>
      <c r="O216" s="284"/>
      <c r="P216" s="284"/>
      <c r="Q216" s="284"/>
    </row>
    <row r="217" spans="3:17" x14ac:dyDescent="0.2">
      <c r="C217" s="284"/>
      <c r="D217" s="284"/>
      <c r="E217" s="284"/>
      <c r="F217" s="284"/>
      <c r="G217" s="284"/>
      <c r="H217" s="284"/>
      <c r="I217" s="284"/>
      <c r="J217" s="284"/>
      <c r="K217" s="284"/>
      <c r="L217" s="284"/>
      <c r="M217" s="284"/>
      <c r="N217" s="284"/>
      <c r="O217" s="284"/>
      <c r="P217" s="284"/>
      <c r="Q217" s="284"/>
    </row>
    <row r="218" spans="3:17" x14ac:dyDescent="0.2">
      <c r="C218" s="284"/>
      <c r="D218" s="284"/>
      <c r="E218" s="284"/>
      <c r="F218" s="284"/>
      <c r="G218" s="284"/>
      <c r="H218" s="284"/>
      <c r="I218" s="284"/>
      <c r="J218" s="284"/>
      <c r="K218" s="284"/>
      <c r="L218" s="284"/>
      <c r="M218" s="284"/>
      <c r="N218" s="284"/>
      <c r="O218" s="284"/>
      <c r="P218" s="284"/>
      <c r="Q218" s="284"/>
    </row>
    <row r="219" spans="3:17" x14ac:dyDescent="0.2">
      <c r="C219" s="284"/>
      <c r="D219" s="284"/>
      <c r="E219" s="284"/>
      <c r="F219" s="284"/>
      <c r="G219" s="284"/>
      <c r="H219" s="284"/>
      <c r="I219" s="284"/>
      <c r="J219" s="284"/>
      <c r="K219" s="284"/>
      <c r="L219" s="284"/>
      <c r="M219" s="284"/>
      <c r="N219" s="284"/>
      <c r="O219" s="284"/>
      <c r="P219" s="284"/>
      <c r="Q219" s="284"/>
    </row>
    <row r="220" spans="3:17" x14ac:dyDescent="0.2">
      <c r="C220" s="284"/>
      <c r="D220" s="284"/>
      <c r="E220" s="284"/>
      <c r="F220" s="284"/>
      <c r="G220" s="284"/>
      <c r="H220" s="284"/>
      <c r="I220" s="284"/>
      <c r="J220" s="284"/>
      <c r="K220" s="284"/>
      <c r="L220" s="284"/>
      <c r="M220" s="284"/>
      <c r="N220" s="284"/>
      <c r="O220" s="284"/>
      <c r="P220" s="284"/>
      <c r="Q220" s="284"/>
    </row>
    <row r="221" spans="3:17" x14ac:dyDescent="0.2">
      <c r="C221" s="284"/>
      <c r="D221" s="284"/>
      <c r="E221" s="284"/>
      <c r="F221" s="284"/>
      <c r="G221" s="284"/>
      <c r="H221" s="284"/>
      <c r="I221" s="284"/>
      <c r="J221" s="284"/>
      <c r="K221" s="284"/>
      <c r="L221" s="284"/>
      <c r="M221" s="284"/>
      <c r="N221" s="284"/>
      <c r="O221" s="284"/>
      <c r="P221" s="284"/>
      <c r="Q221" s="284"/>
    </row>
    <row r="222" spans="3:17" x14ac:dyDescent="0.2">
      <c r="C222" s="284"/>
      <c r="D222" s="284"/>
      <c r="E222" s="284"/>
      <c r="F222" s="284"/>
      <c r="G222" s="284"/>
      <c r="H222" s="284"/>
      <c r="I222" s="284"/>
      <c r="J222" s="284"/>
      <c r="K222" s="284"/>
      <c r="L222" s="284"/>
      <c r="M222" s="284"/>
      <c r="N222" s="284"/>
      <c r="O222" s="284"/>
      <c r="P222" s="284"/>
      <c r="Q222" s="284"/>
    </row>
    <row r="223" spans="3:17" x14ac:dyDescent="0.2">
      <c r="C223" s="284"/>
      <c r="D223" s="284"/>
      <c r="E223" s="284"/>
      <c r="F223" s="284"/>
      <c r="G223" s="284"/>
      <c r="H223" s="284"/>
      <c r="I223" s="284"/>
      <c r="J223" s="284"/>
      <c r="K223" s="284"/>
      <c r="L223" s="284"/>
      <c r="M223" s="284"/>
      <c r="N223" s="284"/>
      <c r="O223" s="284"/>
      <c r="P223" s="284"/>
      <c r="Q223" s="284"/>
    </row>
    <row r="224" spans="3:17" x14ac:dyDescent="0.2">
      <c r="C224" s="284"/>
      <c r="D224" s="284"/>
      <c r="E224" s="284"/>
      <c r="F224" s="284"/>
      <c r="G224" s="284"/>
      <c r="H224" s="284"/>
      <c r="I224" s="284"/>
      <c r="J224" s="284"/>
      <c r="K224" s="284"/>
      <c r="L224" s="284"/>
      <c r="M224" s="284"/>
      <c r="N224" s="284"/>
      <c r="O224" s="284"/>
      <c r="P224" s="284"/>
      <c r="Q224" s="284"/>
    </row>
    <row r="225" spans="3:17" x14ac:dyDescent="0.2">
      <c r="C225" s="284"/>
      <c r="D225" s="284"/>
      <c r="E225" s="284"/>
      <c r="F225" s="284"/>
      <c r="G225" s="284"/>
      <c r="H225" s="284"/>
      <c r="I225" s="284"/>
      <c r="J225" s="284"/>
      <c r="K225" s="284"/>
      <c r="L225" s="284"/>
      <c r="M225" s="284"/>
      <c r="N225" s="284"/>
      <c r="O225" s="284"/>
      <c r="P225" s="284"/>
      <c r="Q225" s="284"/>
    </row>
    <row r="226" spans="3:17" x14ac:dyDescent="0.2">
      <c r="C226" s="284"/>
      <c r="D226" s="284"/>
      <c r="E226" s="284"/>
      <c r="F226" s="284"/>
      <c r="G226" s="284"/>
      <c r="H226" s="284"/>
      <c r="I226" s="284"/>
      <c r="J226" s="284"/>
      <c r="K226" s="284"/>
      <c r="L226" s="284"/>
      <c r="M226" s="284"/>
      <c r="N226" s="284"/>
      <c r="O226" s="284"/>
      <c r="P226" s="284"/>
      <c r="Q226" s="284"/>
    </row>
    <row r="227" spans="3:17" x14ac:dyDescent="0.2">
      <c r="C227" s="284"/>
      <c r="D227" s="284"/>
      <c r="E227" s="284"/>
      <c r="F227" s="284"/>
      <c r="G227" s="284"/>
      <c r="H227" s="284"/>
      <c r="I227" s="284"/>
      <c r="J227" s="284"/>
      <c r="K227" s="284"/>
      <c r="L227" s="284"/>
      <c r="M227" s="284"/>
      <c r="N227" s="284"/>
      <c r="O227" s="284"/>
      <c r="P227" s="284"/>
      <c r="Q227" s="284"/>
    </row>
    <row r="228" spans="3:17" x14ac:dyDescent="0.2">
      <c r="C228" s="284"/>
      <c r="D228" s="284"/>
      <c r="E228" s="284"/>
      <c r="F228" s="284"/>
      <c r="G228" s="284"/>
      <c r="H228" s="284"/>
      <c r="I228" s="284"/>
      <c r="J228" s="284"/>
      <c r="K228" s="284"/>
      <c r="L228" s="284"/>
      <c r="M228" s="284"/>
      <c r="N228" s="284"/>
      <c r="O228" s="284"/>
      <c r="P228" s="284"/>
      <c r="Q228" s="284"/>
    </row>
    <row r="229" spans="3:17" x14ac:dyDescent="0.2">
      <c r="C229" s="284"/>
      <c r="D229" s="284"/>
      <c r="E229" s="284"/>
      <c r="F229" s="284"/>
      <c r="G229" s="284"/>
      <c r="H229" s="284"/>
      <c r="I229" s="284"/>
      <c r="J229" s="284"/>
      <c r="K229" s="284"/>
      <c r="L229" s="284"/>
      <c r="M229" s="284"/>
      <c r="N229" s="284"/>
      <c r="O229" s="284"/>
      <c r="P229" s="284"/>
      <c r="Q229" s="284"/>
    </row>
    <row r="230" spans="3:17" x14ac:dyDescent="0.2">
      <c r="C230" s="284"/>
      <c r="D230" s="284"/>
      <c r="E230" s="284"/>
      <c r="F230" s="284"/>
      <c r="G230" s="284"/>
      <c r="H230" s="284"/>
      <c r="I230" s="284"/>
      <c r="J230" s="284"/>
      <c r="K230" s="284"/>
      <c r="L230" s="284"/>
      <c r="M230" s="284"/>
      <c r="N230" s="284"/>
      <c r="O230" s="284"/>
      <c r="P230" s="284"/>
      <c r="Q230" s="284"/>
    </row>
    <row r="231" spans="3:17" x14ac:dyDescent="0.2">
      <c r="C231" s="284"/>
      <c r="D231" s="284"/>
      <c r="E231" s="284"/>
      <c r="F231" s="284"/>
      <c r="G231" s="284"/>
      <c r="H231" s="284"/>
      <c r="I231" s="284"/>
      <c r="J231" s="284"/>
      <c r="K231" s="284"/>
      <c r="L231" s="284"/>
      <c r="M231" s="284"/>
      <c r="N231" s="284"/>
      <c r="O231" s="284"/>
      <c r="P231" s="284"/>
      <c r="Q231" s="284"/>
    </row>
    <row r="232" spans="3:17" x14ac:dyDescent="0.2">
      <c r="C232" s="284"/>
      <c r="D232" s="284"/>
      <c r="E232" s="284"/>
      <c r="F232" s="284"/>
      <c r="G232" s="284"/>
      <c r="H232" s="284"/>
      <c r="I232" s="284"/>
      <c r="J232" s="284"/>
      <c r="K232" s="284"/>
      <c r="L232" s="284"/>
      <c r="M232" s="284"/>
      <c r="N232" s="284"/>
      <c r="O232" s="284"/>
      <c r="P232" s="284"/>
      <c r="Q232" s="284"/>
    </row>
    <row r="233" spans="3:17" x14ac:dyDescent="0.2">
      <c r="C233" s="284"/>
      <c r="D233" s="284"/>
      <c r="E233" s="284"/>
      <c r="F233" s="284"/>
      <c r="G233" s="284"/>
      <c r="H233" s="284"/>
      <c r="I233" s="284"/>
      <c r="J233" s="284"/>
      <c r="K233" s="284"/>
      <c r="L233" s="284"/>
      <c r="M233" s="284"/>
      <c r="N233" s="284"/>
      <c r="O233" s="284"/>
      <c r="P233" s="284"/>
      <c r="Q233" s="284"/>
    </row>
    <row r="234" spans="3:17" x14ac:dyDescent="0.2">
      <c r="C234" s="284"/>
      <c r="D234" s="284"/>
      <c r="E234" s="284"/>
      <c r="F234" s="284"/>
      <c r="G234" s="284"/>
      <c r="H234" s="284"/>
      <c r="I234" s="284"/>
      <c r="J234" s="284"/>
      <c r="K234" s="284"/>
      <c r="L234" s="284"/>
      <c r="M234" s="284"/>
      <c r="N234" s="284"/>
      <c r="O234" s="284"/>
      <c r="P234" s="284"/>
      <c r="Q234" s="284"/>
    </row>
    <row r="235" spans="3:17" x14ac:dyDescent="0.2">
      <c r="C235" s="284"/>
      <c r="D235" s="284"/>
      <c r="E235" s="284"/>
      <c r="F235" s="284"/>
      <c r="G235" s="284"/>
      <c r="H235" s="284"/>
      <c r="I235" s="284"/>
      <c r="J235" s="284"/>
      <c r="K235" s="284"/>
      <c r="L235" s="284"/>
      <c r="M235" s="284"/>
      <c r="N235" s="284"/>
      <c r="O235" s="284"/>
      <c r="P235" s="284"/>
      <c r="Q235" s="284"/>
    </row>
    <row r="236" spans="3:17" x14ac:dyDescent="0.2">
      <c r="C236" s="284"/>
      <c r="D236" s="284"/>
      <c r="E236" s="284"/>
      <c r="F236" s="284"/>
      <c r="G236" s="284"/>
      <c r="H236" s="284"/>
      <c r="I236" s="284"/>
      <c r="J236" s="284"/>
      <c r="K236" s="284"/>
      <c r="L236" s="284"/>
      <c r="M236" s="284"/>
      <c r="N236" s="284"/>
      <c r="O236" s="284"/>
      <c r="P236" s="284"/>
      <c r="Q236" s="284"/>
    </row>
    <row r="237" spans="3:17" x14ac:dyDescent="0.2">
      <c r="C237" s="284"/>
      <c r="D237" s="284"/>
      <c r="E237" s="284"/>
      <c r="F237" s="284"/>
      <c r="G237" s="284"/>
      <c r="H237" s="284"/>
      <c r="I237" s="284"/>
      <c r="J237" s="284"/>
      <c r="K237" s="284"/>
      <c r="L237" s="284"/>
      <c r="M237" s="284"/>
      <c r="N237" s="284"/>
      <c r="O237" s="284"/>
      <c r="P237" s="284"/>
      <c r="Q237" s="284"/>
    </row>
    <row r="238" spans="3:17" x14ac:dyDescent="0.2">
      <c r="C238" s="284"/>
      <c r="D238" s="284"/>
      <c r="E238" s="284"/>
      <c r="F238" s="284"/>
      <c r="G238" s="284"/>
      <c r="H238" s="284"/>
      <c r="I238" s="284"/>
      <c r="J238" s="284"/>
      <c r="K238" s="284"/>
      <c r="L238" s="284"/>
      <c r="M238" s="284"/>
      <c r="N238" s="284"/>
      <c r="O238" s="284"/>
      <c r="P238" s="284"/>
      <c r="Q238" s="284"/>
    </row>
    <row r="239" spans="3:17" x14ac:dyDescent="0.2">
      <c r="C239" s="284"/>
      <c r="D239" s="284"/>
      <c r="E239" s="284"/>
      <c r="F239" s="284"/>
      <c r="G239" s="284"/>
      <c r="H239" s="284"/>
      <c r="I239" s="284"/>
      <c r="J239" s="284"/>
      <c r="K239" s="284"/>
      <c r="L239" s="284"/>
      <c r="M239" s="284"/>
      <c r="N239" s="284"/>
      <c r="O239" s="284"/>
      <c r="P239" s="284"/>
      <c r="Q239" s="284"/>
    </row>
    <row r="240" spans="3:17" x14ac:dyDescent="0.2">
      <c r="C240" s="284"/>
      <c r="D240" s="284"/>
      <c r="E240" s="284"/>
      <c r="F240" s="284"/>
      <c r="G240" s="284"/>
      <c r="H240" s="284"/>
      <c r="I240" s="284"/>
      <c r="J240" s="284"/>
      <c r="K240" s="284"/>
      <c r="L240" s="284"/>
      <c r="M240" s="284"/>
      <c r="N240" s="284"/>
      <c r="O240" s="284"/>
      <c r="P240" s="284"/>
      <c r="Q240" s="284"/>
    </row>
    <row r="241" spans="3:17" x14ac:dyDescent="0.2">
      <c r="C241" s="284"/>
      <c r="D241" s="284"/>
      <c r="E241" s="284"/>
      <c r="F241" s="284"/>
      <c r="G241" s="284"/>
      <c r="H241" s="284"/>
      <c r="I241" s="284"/>
      <c r="J241" s="284"/>
      <c r="K241" s="284"/>
      <c r="L241" s="284"/>
      <c r="M241" s="284"/>
      <c r="N241" s="284"/>
      <c r="O241" s="284"/>
      <c r="P241" s="284"/>
      <c r="Q241" s="284"/>
    </row>
    <row r="242" spans="3:17" x14ac:dyDescent="0.2">
      <c r="C242" s="284"/>
      <c r="D242" s="284"/>
      <c r="E242" s="284"/>
      <c r="F242" s="284"/>
      <c r="G242" s="284"/>
      <c r="H242" s="284"/>
      <c r="I242" s="284"/>
      <c r="J242" s="284"/>
      <c r="K242" s="284"/>
      <c r="L242" s="284"/>
      <c r="M242" s="284"/>
      <c r="N242" s="284"/>
      <c r="O242" s="284"/>
      <c r="P242" s="284"/>
      <c r="Q242" s="284"/>
    </row>
    <row r="243" spans="3:17" x14ac:dyDescent="0.2">
      <c r="C243" s="284"/>
      <c r="D243" s="284"/>
      <c r="E243" s="284"/>
      <c r="F243" s="284"/>
      <c r="G243" s="284"/>
      <c r="H243" s="284"/>
      <c r="I243" s="284"/>
      <c r="J243" s="284"/>
      <c r="K243" s="284"/>
      <c r="L243" s="284"/>
      <c r="M243" s="284"/>
      <c r="N243" s="284"/>
      <c r="O243" s="284"/>
      <c r="P243" s="284"/>
      <c r="Q243" s="284"/>
    </row>
    <row r="244" spans="3:17" x14ac:dyDescent="0.2">
      <c r="C244" s="284"/>
      <c r="D244" s="284"/>
      <c r="E244" s="284"/>
      <c r="F244" s="284"/>
      <c r="G244" s="284"/>
      <c r="H244" s="284"/>
      <c r="I244" s="284"/>
      <c r="J244" s="284"/>
      <c r="K244" s="284"/>
      <c r="L244" s="284"/>
      <c r="M244" s="284"/>
      <c r="N244" s="284"/>
      <c r="O244" s="284"/>
      <c r="P244" s="284"/>
      <c r="Q244" s="284"/>
    </row>
    <row r="245" spans="3:17" x14ac:dyDescent="0.2">
      <c r="C245" s="284"/>
      <c r="D245" s="284"/>
      <c r="E245" s="284"/>
      <c r="F245" s="284"/>
      <c r="G245" s="284"/>
      <c r="H245" s="284"/>
      <c r="I245" s="284"/>
      <c r="J245" s="284"/>
      <c r="K245" s="284"/>
      <c r="L245" s="284"/>
      <c r="M245" s="284"/>
      <c r="N245" s="284"/>
      <c r="O245" s="284"/>
      <c r="P245" s="284"/>
      <c r="Q245" s="284"/>
    </row>
    <row r="246" spans="3:17" x14ac:dyDescent="0.2">
      <c r="C246" s="284"/>
      <c r="D246" s="284"/>
      <c r="E246" s="284"/>
      <c r="F246" s="284"/>
      <c r="G246" s="284"/>
      <c r="H246" s="284"/>
      <c r="I246" s="284"/>
      <c r="J246" s="284"/>
      <c r="K246" s="284"/>
      <c r="L246" s="284"/>
      <c r="M246" s="284"/>
      <c r="N246" s="284"/>
      <c r="O246" s="284"/>
      <c r="P246" s="284"/>
      <c r="Q246" s="284"/>
    </row>
    <row r="247" spans="3:17" x14ac:dyDescent="0.2">
      <c r="C247" s="284"/>
      <c r="D247" s="284"/>
      <c r="E247" s="284"/>
      <c r="F247" s="284"/>
      <c r="G247" s="284"/>
      <c r="H247" s="284"/>
      <c r="I247" s="284"/>
      <c r="J247" s="284"/>
      <c r="K247" s="284"/>
      <c r="L247" s="284"/>
      <c r="M247" s="284"/>
      <c r="N247" s="284"/>
      <c r="O247" s="284"/>
      <c r="P247" s="284"/>
      <c r="Q247" s="284"/>
    </row>
    <row r="248" spans="3:17" x14ac:dyDescent="0.2">
      <c r="C248" s="284"/>
      <c r="D248" s="284"/>
      <c r="E248" s="284"/>
      <c r="F248" s="284"/>
      <c r="G248" s="284"/>
      <c r="H248" s="284"/>
      <c r="I248" s="284"/>
      <c r="J248" s="284"/>
      <c r="K248" s="284"/>
      <c r="L248" s="284"/>
      <c r="M248" s="284"/>
      <c r="N248" s="284"/>
      <c r="O248" s="284"/>
      <c r="P248" s="284"/>
      <c r="Q248" s="284"/>
    </row>
    <row r="249" spans="3:17" x14ac:dyDescent="0.2">
      <c r="C249" s="284"/>
      <c r="D249" s="284"/>
      <c r="E249" s="284"/>
      <c r="F249" s="284"/>
      <c r="G249" s="284"/>
      <c r="H249" s="284"/>
      <c r="I249" s="284"/>
      <c r="J249" s="284"/>
      <c r="K249" s="284"/>
      <c r="L249" s="284"/>
      <c r="M249" s="284"/>
      <c r="N249" s="284"/>
      <c r="O249" s="284"/>
      <c r="P249" s="284"/>
      <c r="Q249" s="284"/>
    </row>
    <row r="250" spans="3:17" x14ac:dyDescent="0.2">
      <c r="C250" s="284"/>
      <c r="D250" s="284"/>
      <c r="E250" s="284"/>
      <c r="F250" s="284"/>
      <c r="G250" s="284"/>
      <c r="H250" s="284"/>
      <c r="I250" s="284"/>
      <c r="J250" s="284"/>
      <c r="K250" s="284"/>
      <c r="L250" s="284"/>
      <c r="M250" s="284"/>
      <c r="N250" s="284"/>
      <c r="O250" s="284"/>
      <c r="P250" s="284"/>
      <c r="Q250" s="284"/>
    </row>
    <row r="251" spans="3:17" x14ac:dyDescent="0.2">
      <c r="C251" s="284"/>
      <c r="D251" s="284"/>
      <c r="E251" s="284"/>
      <c r="F251" s="284"/>
      <c r="G251" s="284"/>
      <c r="H251" s="284"/>
      <c r="I251" s="284"/>
      <c r="J251" s="284"/>
      <c r="K251" s="284"/>
      <c r="L251" s="284"/>
      <c r="M251" s="284"/>
      <c r="N251" s="284"/>
      <c r="O251" s="284"/>
      <c r="P251" s="284"/>
      <c r="Q251" s="284"/>
    </row>
    <row r="252" spans="3:17" x14ac:dyDescent="0.2">
      <c r="C252" s="284"/>
      <c r="D252" s="284"/>
      <c r="E252" s="284"/>
      <c r="F252" s="284"/>
      <c r="G252" s="284"/>
      <c r="H252" s="284"/>
      <c r="I252" s="284"/>
      <c r="J252" s="284"/>
      <c r="K252" s="284"/>
      <c r="L252" s="284"/>
      <c r="M252" s="284"/>
      <c r="N252" s="284"/>
      <c r="O252" s="284"/>
      <c r="P252" s="284"/>
      <c r="Q252" s="284"/>
    </row>
    <row r="253" spans="3:17" x14ac:dyDescent="0.2">
      <c r="C253" s="284"/>
      <c r="D253" s="284"/>
      <c r="E253" s="284"/>
      <c r="F253" s="284"/>
      <c r="G253" s="284"/>
      <c r="H253" s="284"/>
      <c r="I253" s="284"/>
      <c r="J253" s="284"/>
      <c r="K253" s="284"/>
      <c r="L253" s="284"/>
      <c r="M253" s="284"/>
      <c r="N253" s="284"/>
      <c r="O253" s="284"/>
      <c r="P253" s="284"/>
      <c r="Q253" s="284"/>
    </row>
    <row r="254" spans="3:17" x14ac:dyDescent="0.2">
      <c r="C254" s="284"/>
      <c r="D254" s="284"/>
      <c r="E254" s="284"/>
      <c r="F254" s="284"/>
      <c r="G254" s="284"/>
      <c r="H254" s="284"/>
      <c r="I254" s="284"/>
      <c r="J254" s="284"/>
      <c r="K254" s="284"/>
      <c r="L254" s="284"/>
      <c r="M254" s="284"/>
      <c r="N254" s="284"/>
      <c r="O254" s="284"/>
      <c r="P254" s="284"/>
      <c r="Q254" s="284"/>
    </row>
    <row r="255" spans="3:17" x14ac:dyDescent="0.2">
      <c r="C255" s="284"/>
      <c r="D255" s="284"/>
      <c r="E255" s="284"/>
      <c r="F255" s="284"/>
      <c r="G255" s="284"/>
      <c r="H255" s="284"/>
      <c r="I255" s="284"/>
      <c r="J255" s="284"/>
      <c r="K255" s="284"/>
      <c r="L255" s="284"/>
      <c r="M255" s="284"/>
      <c r="N255" s="284"/>
      <c r="O255" s="284"/>
      <c r="P255" s="284"/>
      <c r="Q255" s="284"/>
    </row>
    <row r="256" spans="3:17" x14ac:dyDescent="0.2">
      <c r="C256" s="284"/>
      <c r="D256" s="284"/>
      <c r="E256" s="284"/>
      <c r="F256" s="284"/>
      <c r="G256" s="284"/>
      <c r="H256" s="284"/>
      <c r="I256" s="284"/>
      <c r="J256" s="284"/>
      <c r="K256" s="284"/>
      <c r="L256" s="284"/>
      <c r="M256" s="284"/>
      <c r="N256" s="284"/>
      <c r="O256" s="284"/>
      <c r="P256" s="284"/>
      <c r="Q256" s="284"/>
    </row>
    <row r="257" spans="3:17" x14ac:dyDescent="0.2">
      <c r="C257" s="284"/>
      <c r="D257" s="284"/>
      <c r="E257" s="284"/>
      <c r="F257" s="284"/>
      <c r="G257" s="284"/>
      <c r="H257" s="284"/>
      <c r="I257" s="284"/>
      <c r="J257" s="284"/>
      <c r="K257" s="284"/>
      <c r="L257" s="284"/>
      <c r="M257" s="284"/>
      <c r="N257" s="284"/>
      <c r="O257" s="284"/>
      <c r="P257" s="284"/>
      <c r="Q257" s="284"/>
    </row>
    <row r="258" spans="3:17" x14ac:dyDescent="0.2">
      <c r="C258" s="284"/>
      <c r="D258" s="284"/>
      <c r="E258" s="284"/>
      <c r="F258" s="284"/>
      <c r="G258" s="284"/>
      <c r="H258" s="284"/>
      <c r="I258" s="284"/>
      <c r="J258" s="284"/>
      <c r="K258" s="284"/>
      <c r="L258" s="284"/>
      <c r="M258" s="284"/>
      <c r="N258" s="284"/>
      <c r="O258" s="284"/>
      <c r="P258" s="284"/>
      <c r="Q258" s="284"/>
    </row>
    <row r="259" spans="3:17" x14ac:dyDescent="0.2">
      <c r="C259" s="284"/>
      <c r="D259" s="284"/>
      <c r="E259" s="284"/>
      <c r="F259" s="284"/>
      <c r="G259" s="284"/>
      <c r="H259" s="284"/>
      <c r="I259" s="284"/>
      <c r="J259" s="284"/>
      <c r="K259" s="284"/>
      <c r="L259" s="284"/>
      <c r="M259" s="284"/>
      <c r="N259" s="284"/>
      <c r="O259" s="284"/>
      <c r="P259" s="284"/>
      <c r="Q259" s="284"/>
    </row>
    <row r="260" spans="3:17" x14ac:dyDescent="0.2">
      <c r="C260" s="284"/>
      <c r="D260" s="284"/>
      <c r="E260" s="284"/>
      <c r="F260" s="284"/>
      <c r="G260" s="284"/>
      <c r="H260" s="284"/>
      <c r="I260" s="284"/>
      <c r="J260" s="284"/>
      <c r="K260" s="284"/>
      <c r="L260" s="284"/>
      <c r="M260" s="284"/>
      <c r="N260" s="284"/>
      <c r="O260" s="284"/>
      <c r="P260" s="284"/>
      <c r="Q260" s="284"/>
    </row>
    <row r="261" spans="3:17" x14ac:dyDescent="0.2">
      <c r="C261" s="284"/>
      <c r="D261" s="284"/>
      <c r="E261" s="284"/>
      <c r="F261" s="284"/>
      <c r="G261" s="284"/>
      <c r="H261" s="284"/>
      <c r="I261" s="284"/>
      <c r="J261" s="284"/>
      <c r="K261" s="284"/>
      <c r="L261" s="284"/>
      <c r="M261" s="284"/>
      <c r="N261" s="284"/>
      <c r="O261" s="284"/>
      <c r="P261" s="284"/>
      <c r="Q261" s="284"/>
    </row>
    <row r="262" spans="3:17" x14ac:dyDescent="0.2">
      <c r="C262" s="284"/>
      <c r="D262" s="284"/>
      <c r="E262" s="284"/>
      <c r="F262" s="284"/>
      <c r="G262" s="284"/>
      <c r="H262" s="284"/>
      <c r="I262" s="284"/>
      <c r="J262" s="284"/>
      <c r="K262" s="284"/>
      <c r="L262" s="284"/>
      <c r="M262" s="284"/>
      <c r="N262" s="284"/>
      <c r="O262" s="284"/>
      <c r="P262" s="284"/>
      <c r="Q262" s="284"/>
    </row>
    <row r="263" spans="3:17" x14ac:dyDescent="0.2">
      <c r="C263" s="284"/>
      <c r="D263" s="284"/>
      <c r="E263" s="284"/>
      <c r="F263" s="284"/>
      <c r="G263" s="284"/>
      <c r="H263" s="284"/>
      <c r="I263" s="284"/>
      <c r="J263" s="284"/>
      <c r="K263" s="284"/>
      <c r="L263" s="284"/>
      <c r="M263" s="284"/>
      <c r="N263" s="284"/>
      <c r="O263" s="284"/>
      <c r="P263" s="284"/>
      <c r="Q263" s="284"/>
    </row>
    <row r="264" spans="3:17" x14ac:dyDescent="0.2">
      <c r="C264" s="284"/>
      <c r="D264" s="284"/>
      <c r="E264" s="284"/>
      <c r="F264" s="284"/>
      <c r="G264" s="284"/>
      <c r="H264" s="284"/>
      <c r="I264" s="284"/>
      <c r="J264" s="284"/>
      <c r="K264" s="284"/>
      <c r="L264" s="284"/>
      <c r="M264" s="284"/>
      <c r="N264" s="284"/>
      <c r="O264" s="284"/>
      <c r="P264" s="284"/>
      <c r="Q264" s="284"/>
    </row>
    <row r="265" spans="3:17" x14ac:dyDescent="0.2">
      <c r="C265" s="284"/>
      <c r="D265" s="284"/>
      <c r="E265" s="284"/>
      <c r="F265" s="284"/>
      <c r="G265" s="284"/>
      <c r="H265" s="284"/>
      <c r="I265" s="284"/>
      <c r="J265" s="284"/>
      <c r="K265" s="284"/>
      <c r="L265" s="284"/>
      <c r="M265" s="284"/>
      <c r="N265" s="284"/>
      <c r="O265" s="284"/>
      <c r="P265" s="284"/>
      <c r="Q265" s="284"/>
    </row>
    <row r="266" spans="3:17" x14ac:dyDescent="0.2">
      <c r="C266" s="284"/>
      <c r="D266" s="284"/>
      <c r="E266" s="284"/>
      <c r="F266" s="284"/>
      <c r="G266" s="284"/>
      <c r="H266" s="284"/>
      <c r="I266" s="284"/>
      <c r="J266" s="284"/>
      <c r="K266" s="284"/>
      <c r="L266" s="284"/>
      <c r="M266" s="284"/>
      <c r="N266" s="284"/>
      <c r="O266" s="284"/>
      <c r="P266" s="284"/>
      <c r="Q266" s="284"/>
    </row>
    <row r="267" spans="3:17" x14ac:dyDescent="0.2">
      <c r="C267" s="284"/>
      <c r="D267" s="284"/>
      <c r="E267" s="284"/>
      <c r="F267" s="284"/>
      <c r="G267" s="284"/>
      <c r="H267" s="284"/>
      <c r="I267" s="284"/>
      <c r="J267" s="284"/>
      <c r="K267" s="284"/>
      <c r="L267" s="284"/>
      <c r="M267" s="284"/>
      <c r="N267" s="284"/>
      <c r="O267" s="284"/>
      <c r="P267" s="284"/>
      <c r="Q267" s="284"/>
    </row>
    <row r="268" spans="3:17" x14ac:dyDescent="0.2">
      <c r="C268" s="284"/>
      <c r="D268" s="284"/>
      <c r="E268" s="284"/>
      <c r="F268" s="284"/>
      <c r="G268" s="284"/>
      <c r="H268" s="284"/>
      <c r="I268" s="284"/>
      <c r="J268" s="284"/>
      <c r="K268" s="284"/>
      <c r="L268" s="284"/>
      <c r="M268" s="284"/>
      <c r="N268" s="284"/>
      <c r="O268" s="284"/>
      <c r="P268" s="284"/>
      <c r="Q268" s="284"/>
    </row>
    <row r="269" spans="3:17" x14ac:dyDescent="0.2">
      <c r="C269" s="284"/>
      <c r="D269" s="284"/>
      <c r="E269" s="284"/>
      <c r="F269" s="284"/>
      <c r="G269" s="284"/>
      <c r="H269" s="284"/>
      <c r="I269" s="284"/>
      <c r="J269" s="284"/>
      <c r="K269" s="284"/>
      <c r="L269" s="284"/>
      <c r="M269" s="284"/>
      <c r="N269" s="284"/>
      <c r="O269" s="284"/>
      <c r="P269" s="284"/>
      <c r="Q269" s="284"/>
    </row>
    <row r="270" spans="3:17" x14ac:dyDescent="0.2">
      <c r="C270" s="284"/>
      <c r="D270" s="284"/>
      <c r="E270" s="284"/>
      <c r="F270" s="284"/>
      <c r="G270" s="284"/>
      <c r="H270" s="284"/>
      <c r="I270" s="284"/>
      <c r="J270" s="284"/>
      <c r="K270" s="284"/>
      <c r="L270" s="284"/>
      <c r="M270" s="284"/>
      <c r="N270" s="284"/>
      <c r="O270" s="284"/>
      <c r="P270" s="284"/>
      <c r="Q270" s="284"/>
    </row>
    <row r="271" spans="3:17" x14ac:dyDescent="0.2">
      <c r="C271" s="284"/>
      <c r="D271" s="284"/>
      <c r="E271" s="284"/>
      <c r="F271" s="284"/>
      <c r="G271" s="284"/>
      <c r="H271" s="284"/>
      <c r="I271" s="284"/>
      <c r="J271" s="284"/>
      <c r="K271" s="284"/>
      <c r="L271" s="284"/>
      <c r="M271" s="284"/>
      <c r="N271" s="284"/>
      <c r="O271" s="284"/>
      <c r="P271" s="284"/>
      <c r="Q271" s="284"/>
    </row>
    <row r="272" spans="3:17" x14ac:dyDescent="0.2">
      <c r="C272" s="284"/>
      <c r="D272" s="284"/>
      <c r="E272" s="284"/>
      <c r="F272" s="284"/>
      <c r="G272" s="284"/>
      <c r="H272" s="284"/>
      <c r="I272" s="284"/>
      <c r="J272" s="284"/>
      <c r="K272" s="284"/>
      <c r="L272" s="284"/>
      <c r="M272" s="284"/>
      <c r="N272" s="284"/>
      <c r="O272" s="284"/>
      <c r="P272" s="284"/>
      <c r="Q272" s="284"/>
    </row>
    <row r="273" spans="3:17" x14ac:dyDescent="0.2">
      <c r="C273" s="284"/>
      <c r="D273" s="284"/>
      <c r="E273" s="284"/>
      <c r="F273" s="284"/>
      <c r="G273" s="284"/>
      <c r="H273" s="284"/>
      <c r="I273" s="284"/>
      <c r="J273" s="284"/>
      <c r="K273" s="284"/>
      <c r="L273" s="284"/>
      <c r="M273" s="284"/>
      <c r="N273" s="284"/>
      <c r="O273" s="284"/>
      <c r="P273" s="284"/>
      <c r="Q273" s="284"/>
    </row>
    <row r="274" spans="3:17" x14ac:dyDescent="0.2">
      <c r="C274" s="284"/>
      <c r="D274" s="284"/>
      <c r="E274" s="284"/>
      <c r="F274" s="284"/>
      <c r="G274" s="284"/>
      <c r="H274" s="284"/>
      <c r="I274" s="284"/>
      <c r="J274" s="284"/>
      <c r="K274" s="284"/>
      <c r="L274" s="284"/>
      <c r="M274" s="284"/>
      <c r="N274" s="284"/>
      <c r="O274" s="284"/>
      <c r="P274" s="284"/>
      <c r="Q274" s="284"/>
    </row>
    <row r="275" spans="3:17" x14ac:dyDescent="0.2">
      <c r="C275" s="284"/>
      <c r="D275" s="284"/>
      <c r="E275" s="284"/>
      <c r="F275" s="284"/>
      <c r="G275" s="284"/>
      <c r="H275" s="284"/>
      <c r="I275" s="284"/>
      <c r="J275" s="284"/>
      <c r="K275" s="284"/>
      <c r="L275" s="284"/>
      <c r="M275" s="284"/>
      <c r="N275" s="284"/>
      <c r="O275" s="284"/>
      <c r="P275" s="284"/>
      <c r="Q275" s="284"/>
    </row>
    <row r="276" spans="3:17" x14ac:dyDescent="0.2">
      <c r="C276" s="284"/>
      <c r="D276" s="284"/>
      <c r="E276" s="284"/>
      <c r="F276" s="284"/>
      <c r="G276" s="284"/>
      <c r="H276" s="284"/>
      <c r="I276" s="284"/>
      <c r="J276" s="284"/>
      <c r="K276" s="284"/>
      <c r="L276" s="284"/>
      <c r="M276" s="284"/>
      <c r="N276" s="284"/>
      <c r="O276" s="284"/>
      <c r="P276" s="284"/>
      <c r="Q276" s="284"/>
    </row>
    <row r="277" spans="3:17" x14ac:dyDescent="0.2">
      <c r="C277" s="284"/>
      <c r="D277" s="284"/>
      <c r="E277" s="284"/>
      <c r="F277" s="284"/>
      <c r="G277" s="284"/>
      <c r="H277" s="284"/>
      <c r="I277" s="284"/>
      <c r="J277" s="284"/>
      <c r="K277" s="284"/>
      <c r="L277" s="284"/>
      <c r="M277" s="284"/>
      <c r="N277" s="284"/>
      <c r="O277" s="284"/>
      <c r="P277" s="284"/>
      <c r="Q277" s="284"/>
    </row>
    <row r="278" spans="3:17" x14ac:dyDescent="0.2">
      <c r="C278" s="284"/>
      <c r="D278" s="284"/>
      <c r="E278" s="284"/>
      <c r="F278" s="284"/>
      <c r="G278" s="284"/>
      <c r="H278" s="284"/>
      <c r="I278" s="284"/>
      <c r="J278" s="284"/>
      <c r="K278" s="284"/>
      <c r="L278" s="284"/>
      <c r="M278" s="284"/>
      <c r="N278" s="284"/>
      <c r="O278" s="284"/>
      <c r="P278" s="284"/>
      <c r="Q278" s="284"/>
    </row>
    <row r="279" spans="3:17" x14ac:dyDescent="0.2">
      <c r="C279" s="284"/>
      <c r="D279" s="284"/>
      <c r="E279" s="284"/>
      <c r="F279" s="284"/>
      <c r="G279" s="284"/>
      <c r="H279" s="284"/>
      <c r="I279" s="284"/>
      <c r="J279" s="284"/>
      <c r="K279" s="284"/>
      <c r="L279" s="284"/>
      <c r="M279" s="284"/>
      <c r="N279" s="284"/>
      <c r="O279" s="284"/>
      <c r="P279" s="284"/>
      <c r="Q279" s="284"/>
    </row>
    <row r="280" spans="3:17" x14ac:dyDescent="0.2">
      <c r="C280" s="284"/>
      <c r="D280" s="284"/>
      <c r="E280" s="284"/>
      <c r="F280" s="284"/>
      <c r="G280" s="284"/>
      <c r="H280" s="284"/>
      <c r="I280" s="284"/>
      <c r="J280" s="284"/>
      <c r="K280" s="284"/>
      <c r="L280" s="284"/>
      <c r="M280" s="284"/>
      <c r="N280" s="284"/>
      <c r="O280" s="284"/>
      <c r="P280" s="284"/>
      <c r="Q280" s="284"/>
    </row>
    <row r="281" spans="3:17" x14ac:dyDescent="0.2">
      <c r="C281" s="284"/>
      <c r="D281" s="284"/>
      <c r="E281" s="284"/>
      <c r="F281" s="284"/>
      <c r="G281" s="284"/>
      <c r="H281" s="284"/>
      <c r="I281" s="284"/>
      <c r="J281" s="284"/>
      <c r="K281" s="284"/>
      <c r="L281" s="284"/>
      <c r="M281" s="284"/>
      <c r="N281" s="284"/>
      <c r="O281" s="284"/>
      <c r="P281" s="284"/>
      <c r="Q281" s="284"/>
    </row>
    <row r="282" spans="3:17" x14ac:dyDescent="0.2">
      <c r="C282" s="284"/>
      <c r="D282" s="284"/>
      <c r="E282" s="284"/>
      <c r="F282" s="284"/>
      <c r="G282" s="284"/>
      <c r="H282" s="284"/>
      <c r="I282" s="284"/>
      <c r="J282" s="284"/>
      <c r="K282" s="284"/>
      <c r="L282" s="284"/>
      <c r="M282" s="284"/>
      <c r="N282" s="284"/>
      <c r="O282" s="284"/>
      <c r="P282" s="284"/>
      <c r="Q282" s="284"/>
    </row>
    <row r="283" spans="3:17" x14ac:dyDescent="0.2">
      <c r="C283" s="284"/>
      <c r="D283" s="284"/>
      <c r="E283" s="284"/>
      <c r="F283" s="284"/>
      <c r="G283" s="284"/>
      <c r="H283" s="284"/>
      <c r="I283" s="284"/>
      <c r="J283" s="284"/>
      <c r="K283" s="284"/>
      <c r="L283" s="284"/>
      <c r="M283" s="284"/>
      <c r="N283" s="284"/>
      <c r="O283" s="284"/>
      <c r="P283" s="284"/>
      <c r="Q283" s="284"/>
    </row>
    <row r="284" spans="3:17" x14ac:dyDescent="0.2">
      <c r="C284" s="284"/>
      <c r="D284" s="284"/>
      <c r="E284" s="284"/>
      <c r="F284" s="284"/>
      <c r="G284" s="284"/>
      <c r="H284" s="284"/>
      <c r="I284" s="284"/>
      <c r="J284" s="284"/>
      <c r="K284" s="284"/>
      <c r="L284" s="284"/>
      <c r="M284" s="284"/>
      <c r="N284" s="284"/>
      <c r="O284" s="284"/>
      <c r="P284" s="284"/>
      <c r="Q284" s="284"/>
    </row>
    <row r="285" spans="3:17" x14ac:dyDescent="0.2">
      <c r="C285" s="284"/>
      <c r="D285" s="284"/>
      <c r="E285" s="284"/>
      <c r="F285" s="284"/>
      <c r="G285" s="284"/>
      <c r="H285" s="284"/>
      <c r="I285" s="284"/>
      <c r="J285" s="284"/>
      <c r="K285" s="284"/>
      <c r="L285" s="284"/>
      <c r="M285" s="284"/>
      <c r="N285" s="284"/>
      <c r="O285" s="284"/>
      <c r="P285" s="284"/>
      <c r="Q285" s="284"/>
    </row>
    <row r="286" spans="3:17" x14ac:dyDescent="0.2">
      <c r="C286" s="284"/>
      <c r="D286" s="284"/>
      <c r="E286" s="284"/>
      <c r="F286" s="284"/>
      <c r="G286" s="284"/>
      <c r="H286" s="284"/>
      <c r="I286" s="284"/>
      <c r="J286" s="284"/>
      <c r="K286" s="284"/>
      <c r="L286" s="284"/>
      <c r="M286" s="284"/>
      <c r="N286" s="284"/>
      <c r="O286" s="284"/>
      <c r="P286" s="284"/>
      <c r="Q286" s="284"/>
    </row>
    <row r="287" spans="3:17" x14ac:dyDescent="0.2">
      <c r="C287" s="284"/>
      <c r="D287" s="284"/>
      <c r="E287" s="284"/>
      <c r="F287" s="284"/>
      <c r="G287" s="284"/>
      <c r="H287" s="284"/>
      <c r="I287" s="284"/>
      <c r="J287" s="284"/>
      <c r="K287" s="284"/>
      <c r="L287" s="284"/>
      <c r="M287" s="284"/>
      <c r="N287" s="284"/>
      <c r="O287" s="284"/>
      <c r="P287" s="284"/>
      <c r="Q287" s="284"/>
    </row>
    <row r="288" spans="3:17" x14ac:dyDescent="0.2">
      <c r="C288" s="284"/>
      <c r="D288" s="284"/>
      <c r="E288" s="284"/>
      <c r="F288" s="284"/>
      <c r="G288" s="284"/>
      <c r="H288" s="284"/>
      <c r="I288" s="284"/>
      <c r="J288" s="284"/>
      <c r="K288" s="284"/>
      <c r="L288" s="284"/>
      <c r="M288" s="284"/>
      <c r="N288" s="284"/>
      <c r="O288" s="284"/>
      <c r="P288" s="284"/>
      <c r="Q288" s="284"/>
    </row>
    <row r="289" spans="3:17" x14ac:dyDescent="0.2">
      <c r="C289" s="284"/>
      <c r="D289" s="284"/>
      <c r="E289" s="284"/>
      <c r="F289" s="284"/>
      <c r="G289" s="284"/>
      <c r="H289" s="284"/>
      <c r="I289" s="284"/>
      <c r="J289" s="284"/>
      <c r="K289" s="284"/>
      <c r="L289" s="284"/>
      <c r="M289" s="284"/>
      <c r="N289" s="284"/>
      <c r="O289" s="284"/>
      <c r="P289" s="284"/>
      <c r="Q289" s="284"/>
    </row>
    <row r="290" spans="3:17" x14ac:dyDescent="0.2">
      <c r="C290" s="284"/>
      <c r="D290" s="284"/>
      <c r="E290" s="284"/>
      <c r="F290" s="284"/>
      <c r="G290" s="284"/>
      <c r="H290" s="284"/>
      <c r="I290" s="284"/>
      <c r="J290" s="284"/>
      <c r="K290" s="284"/>
      <c r="L290" s="284"/>
      <c r="M290" s="284"/>
      <c r="N290" s="284"/>
      <c r="O290" s="284"/>
      <c r="P290" s="284"/>
      <c r="Q290" s="284"/>
    </row>
    <row r="291" spans="3:17" x14ac:dyDescent="0.2">
      <c r="C291" s="284"/>
      <c r="D291" s="284"/>
      <c r="E291" s="284"/>
      <c r="F291" s="284"/>
      <c r="G291" s="284"/>
      <c r="H291" s="284"/>
      <c r="I291" s="284"/>
      <c r="J291" s="284"/>
      <c r="K291" s="284"/>
      <c r="L291" s="284"/>
      <c r="M291" s="284"/>
      <c r="N291" s="284"/>
      <c r="O291" s="284"/>
      <c r="P291" s="284"/>
      <c r="Q291" s="284"/>
    </row>
    <row r="292" spans="3:17" x14ac:dyDescent="0.2">
      <c r="C292" s="284"/>
      <c r="D292" s="284"/>
      <c r="E292" s="284"/>
      <c r="F292" s="284"/>
      <c r="G292" s="284"/>
      <c r="H292" s="284"/>
      <c r="I292" s="284"/>
      <c r="J292" s="284"/>
      <c r="K292" s="284"/>
      <c r="L292" s="284"/>
      <c r="M292" s="284"/>
      <c r="N292" s="284"/>
      <c r="O292" s="284"/>
      <c r="P292" s="284"/>
      <c r="Q292" s="284"/>
    </row>
  </sheetData>
  <sheetProtection algorithmName="SHA-512" hashValue="JkijEcGon+HMYcx2r+A6ht0OGttYrNdQ6nZshfvVsrnmdolBS6QalLoGfvRY9/VjjmX6lM1JSAkDhxvJh5gWMQ==" saltValue="oDdTn/XpR6ZOv1yM0t3MmQ==" spinCount="100000" sheet="1" scenarios="1" formatCells="0" formatColumns="0" formatRows="0" insertRows="0" insertHyperlinks="0" deleteColumns="0" deleteRows="0" sort="0" autoFilter="0" pivotTables="0"/>
  <protectedRanges>
    <protectedRange sqref="A34:Q42" name="Rango2"/>
    <protectedRange algorithmName="SHA-512" hashValue="LQTcT6fD51wsQ/nw20xLymzGvmhPgdE6r861djhabOCHpXFtPi8gknTX7uvR4byO8a/waw0mEcFll8Eba2zX6Q==" saltValue="k4x5G020KooqvaVSmw3vyA==" spinCount="100000" sqref="B30" name="Rango1"/>
  </protectedRanges>
  <dataConsolidate/>
  <mergeCells count="41">
    <mergeCell ref="R17:R27"/>
    <mergeCell ref="B28:G28"/>
    <mergeCell ref="N28:P28"/>
    <mergeCell ref="B30:P30"/>
    <mergeCell ref="B32:P33"/>
    <mergeCell ref="J13:J15"/>
    <mergeCell ref="K13:K15"/>
    <mergeCell ref="L13:L15"/>
    <mergeCell ref="M13:M15"/>
    <mergeCell ref="N13:P13"/>
    <mergeCell ref="C14:C15"/>
    <mergeCell ref="D14:D15"/>
    <mergeCell ref="N14:P14"/>
    <mergeCell ref="B13:B15"/>
    <mergeCell ref="C13:D13"/>
    <mergeCell ref="F13:F15"/>
    <mergeCell ref="G13:G15"/>
    <mergeCell ref="H13:H15"/>
    <mergeCell ref="I13:I15"/>
    <mergeCell ref="B10:C10"/>
    <mergeCell ref="D10:E10"/>
    <mergeCell ref="H10:I10"/>
    <mergeCell ref="J10:K10"/>
    <mergeCell ref="M10:P10"/>
    <mergeCell ref="B12:P12"/>
    <mergeCell ref="B8:C8"/>
    <mergeCell ref="D8:E8"/>
    <mergeCell ref="H8:I8"/>
    <mergeCell ref="J8:K8"/>
    <mergeCell ref="M8:P8"/>
    <mergeCell ref="B9:C9"/>
    <mergeCell ref="D9:E9"/>
    <mergeCell ref="H9:I9"/>
    <mergeCell ref="J9:K9"/>
    <mergeCell ref="M9:P9"/>
    <mergeCell ref="B2:P3"/>
    <mergeCell ref="K5:P5"/>
    <mergeCell ref="B7:E7"/>
    <mergeCell ref="F7:G7"/>
    <mergeCell ref="H7:K7"/>
    <mergeCell ref="L7:P7"/>
  </mergeCells>
  <hyperlinks>
    <hyperlink ref="M9" r:id="rId1"/>
  </hyperlinks>
  <printOptions horizontalCentered="1"/>
  <pageMargins left="0.19685039370078741" right="0.19685039370078741" top="0.19685039370078741" bottom="0" header="0" footer="0"/>
  <pageSetup scale="36" fitToHeight="0" orientation="landscape" r:id="rId2"/>
  <headerFooter alignWithMargins="0">
    <oddHeader>&amp;R
&amp;"Arial,Cursiva"&amp;16&amp;U&amp;K00-048Reporte de consulta interna de la Dirección de Tesorería, queda estrictamente prohibido su uso para cualquier otro fin.</oddHeader>
    <oddFooter>&amp;C&amp;16Página &amp;P de &amp;N&amp;R&amp;16G063 F 31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'C:\CONTABILIDAD\2022\ART 36\SEGUNDO TRIMESTRE\EJER Y DES GASTO\[2. Anexo C. Destino del Gasto (SRFT) 2T2022.xlsx]Hoja1'!#REF!</xm:f>
          </x14:formula1>
          <xm:sqref>D8:E8</xm:sqref>
        </x14:dataValidation>
        <x14:dataValidation type="list" allowBlank="1" showInputMessage="1" showErrorMessage="1">
          <x14:formula1>
            <xm:f>'C:\CONTABILIDAD\2022\ART 36\SEGUNDO TRIMESTRE\EJER Y DES GASTO\[2. Anexo C. Destino del Gasto (SRFT) 2T2022.xlsx]Hoja1'!#REF!</xm:f>
          </x14:formula1>
          <xm:sqref>G8</xm:sqref>
        </x14:dataValidation>
        <x14:dataValidation type="list" allowBlank="1" showInputMessage="1" showErrorMessage="1">
          <x14:formula1>
            <xm:f>'C:\CONTABILIDAD\2022\ART 36\SEGUNDO TRIMESTRE\EJER Y DES GASTO\[2. Anexo C. Destino del Gasto (SRFT) 2T2022.xlsx]Hoja1'!#REF!</xm:f>
          </x14:formula1>
          <xm:sqref>J8:K8</xm:sqref>
        </x14:dataValidation>
        <x14:dataValidation type="list" allowBlank="1" showInputMessage="1" showErrorMessage="1">
          <x14:formula1>
            <xm:f>'C:\CONTABILIDAD\2022\ART 36\SEGUNDO TRIMESTRE\EJER Y DES GASTO\[2. Anexo C. Destino del Gasto (SRFT) 2T2022.xlsx]Hoja1'!#REF!</xm:f>
          </x14:formula1>
          <xm:sqref>G9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C73"/>
  <sheetViews>
    <sheetView zoomScaleNormal="100" workbookViewId="0">
      <selection activeCell="E13" sqref="E13"/>
    </sheetView>
  </sheetViews>
  <sheetFormatPr baseColWidth="10" defaultRowHeight="15" x14ac:dyDescent="0.25"/>
  <cols>
    <col min="1" max="1" width="53.7109375" style="168" customWidth="1"/>
    <col min="2" max="2" width="22.5703125" style="168" customWidth="1"/>
    <col min="3" max="3" width="23.140625" style="168" customWidth="1"/>
    <col min="4" max="16384" width="11.42578125" style="168"/>
  </cols>
  <sheetData>
    <row r="1" spans="1:3" ht="15" customHeight="1" x14ac:dyDescent="0.25">
      <c r="A1" s="165" t="s">
        <v>0</v>
      </c>
      <c r="B1" s="166"/>
      <c r="C1" s="167"/>
    </row>
    <row r="2" spans="1:3" ht="15" customHeight="1" x14ac:dyDescent="0.25">
      <c r="A2" s="169" t="s">
        <v>1</v>
      </c>
      <c r="B2" s="170"/>
      <c r="C2" s="171"/>
    </row>
    <row r="3" spans="1:3" ht="15" customHeight="1" x14ac:dyDescent="0.25">
      <c r="A3" s="172" t="s">
        <v>139</v>
      </c>
      <c r="B3" s="173"/>
      <c r="C3" s="174"/>
    </row>
    <row r="4" spans="1:3" ht="15" customHeight="1" x14ac:dyDescent="0.25">
      <c r="A4" s="169" t="s">
        <v>140</v>
      </c>
      <c r="B4" s="170"/>
      <c r="C4" s="171"/>
    </row>
    <row r="5" spans="1:3" ht="15" customHeight="1" x14ac:dyDescent="0.25">
      <c r="A5" s="175" t="s">
        <v>4</v>
      </c>
      <c r="B5" s="176"/>
      <c r="C5" s="177"/>
    </row>
    <row r="6" spans="1:3" ht="6.75" customHeight="1" x14ac:dyDescent="0.25">
      <c r="A6" s="178"/>
    </row>
    <row r="7" spans="1:3" s="182" customFormat="1" ht="23.65" customHeight="1" x14ac:dyDescent="0.25">
      <c r="A7" s="179" t="s">
        <v>5</v>
      </c>
      <c r="B7" s="180" t="s">
        <v>141</v>
      </c>
      <c r="C7" s="181" t="s">
        <v>142</v>
      </c>
    </row>
    <row r="8" spans="1:3" ht="23.65" customHeight="1" x14ac:dyDescent="0.25">
      <c r="A8" s="183" t="s">
        <v>6</v>
      </c>
      <c r="B8" s="184">
        <f>+B9+B17</f>
        <v>6294435.8000000007</v>
      </c>
      <c r="C8" s="185">
        <f>+C9+C17-0.5</f>
        <v>72324265.5</v>
      </c>
    </row>
    <row r="9" spans="1:3" ht="21" customHeight="1" x14ac:dyDescent="0.25">
      <c r="A9" s="186" t="s">
        <v>8</v>
      </c>
      <c r="B9" s="187">
        <f>SUM(B10:B16)</f>
        <v>0</v>
      </c>
      <c r="C9" s="188">
        <f>SUM(C10:C16)</f>
        <v>25142493</v>
      </c>
    </row>
    <row r="10" spans="1:3" ht="21" customHeight="1" x14ac:dyDescent="0.25">
      <c r="A10" s="189" t="s">
        <v>10</v>
      </c>
      <c r="B10" s="190">
        <v>0</v>
      </c>
      <c r="C10" s="191">
        <v>18802023</v>
      </c>
    </row>
    <row r="11" spans="1:3" ht="21" customHeight="1" x14ac:dyDescent="0.25">
      <c r="A11" s="189" t="s">
        <v>12</v>
      </c>
      <c r="B11" s="190">
        <v>0</v>
      </c>
      <c r="C11" s="192">
        <v>2069203</v>
      </c>
    </row>
    <row r="12" spans="1:3" ht="21" customHeight="1" x14ac:dyDescent="0.25">
      <c r="A12" s="189" t="s">
        <v>14</v>
      </c>
      <c r="B12" s="190">
        <v>0</v>
      </c>
      <c r="C12" s="192">
        <v>4271267</v>
      </c>
    </row>
    <row r="13" spans="1:3" ht="21" customHeight="1" x14ac:dyDescent="0.25">
      <c r="A13" s="189" t="s">
        <v>16</v>
      </c>
      <c r="B13" s="190">
        <v>0</v>
      </c>
      <c r="C13" s="193">
        <v>0</v>
      </c>
    </row>
    <row r="14" spans="1:3" ht="21" customHeight="1" x14ac:dyDescent="0.25">
      <c r="A14" s="189" t="s">
        <v>18</v>
      </c>
      <c r="B14" s="190">
        <v>0</v>
      </c>
      <c r="C14" s="193">
        <v>0</v>
      </c>
    </row>
    <row r="15" spans="1:3" ht="21" customHeight="1" x14ac:dyDescent="0.25">
      <c r="A15" s="189" t="s">
        <v>20</v>
      </c>
      <c r="B15" s="190">
        <v>0</v>
      </c>
      <c r="C15" s="193">
        <v>0</v>
      </c>
    </row>
    <row r="16" spans="1:3" ht="21" customHeight="1" x14ac:dyDescent="0.25">
      <c r="A16" s="189" t="s">
        <v>22</v>
      </c>
      <c r="B16" s="190">
        <v>0</v>
      </c>
      <c r="C16" s="193">
        <v>0</v>
      </c>
    </row>
    <row r="17" spans="1:3" ht="21" customHeight="1" x14ac:dyDescent="0.25">
      <c r="A17" s="186" t="s">
        <v>26</v>
      </c>
      <c r="B17" s="194">
        <f>SUM(B18:B26)</f>
        <v>6294435.8000000007</v>
      </c>
      <c r="C17" s="188">
        <f>SUM(C18:C26)</f>
        <v>47181773</v>
      </c>
    </row>
    <row r="18" spans="1:3" ht="21" customHeight="1" x14ac:dyDescent="0.25">
      <c r="A18" s="189" t="s">
        <v>28</v>
      </c>
      <c r="B18" s="190">
        <v>0</v>
      </c>
      <c r="C18" s="193">
        <v>0</v>
      </c>
    </row>
    <row r="19" spans="1:3" ht="21" customHeight="1" x14ac:dyDescent="0.25">
      <c r="A19" s="189" t="s">
        <v>30</v>
      </c>
      <c r="B19" s="190">
        <v>0</v>
      </c>
      <c r="C19" s="193">
        <v>0</v>
      </c>
    </row>
    <row r="20" spans="1:3" ht="21" customHeight="1" x14ac:dyDescent="0.25">
      <c r="A20" s="189" t="s">
        <v>32</v>
      </c>
      <c r="B20" s="190">
        <v>0</v>
      </c>
      <c r="C20" s="192">
        <v>47181773</v>
      </c>
    </row>
    <row r="21" spans="1:3" ht="21" customHeight="1" x14ac:dyDescent="0.25">
      <c r="A21" s="189" t="s">
        <v>34</v>
      </c>
      <c r="B21" s="195">
        <v>516091.4</v>
      </c>
      <c r="C21" s="193">
        <v>0</v>
      </c>
    </row>
    <row r="22" spans="1:3" ht="21" customHeight="1" x14ac:dyDescent="0.25">
      <c r="A22" s="189" t="s">
        <v>36</v>
      </c>
      <c r="B22" s="190">
        <v>0</v>
      </c>
      <c r="C22" s="193">
        <v>0</v>
      </c>
    </row>
    <row r="23" spans="1:3" ht="21" customHeight="1" x14ac:dyDescent="0.25">
      <c r="A23" s="189" t="s">
        <v>38</v>
      </c>
      <c r="B23" s="195">
        <v>5778344.4000000004</v>
      </c>
      <c r="C23" s="193">
        <v>0</v>
      </c>
    </row>
    <row r="24" spans="1:3" ht="21" customHeight="1" x14ac:dyDescent="0.25">
      <c r="A24" s="189" t="s">
        <v>40</v>
      </c>
      <c r="B24" s="190">
        <v>0</v>
      </c>
      <c r="C24" s="193">
        <v>0</v>
      </c>
    </row>
    <row r="25" spans="1:3" ht="21" customHeight="1" x14ac:dyDescent="0.25">
      <c r="A25" s="189" t="s">
        <v>42</v>
      </c>
      <c r="B25" s="190">
        <v>0</v>
      </c>
      <c r="C25" s="193">
        <v>0</v>
      </c>
    </row>
    <row r="26" spans="1:3" ht="21" customHeight="1" x14ac:dyDescent="0.25">
      <c r="A26" s="189" t="s">
        <v>44</v>
      </c>
      <c r="B26" s="190">
        <v>0</v>
      </c>
      <c r="C26" s="193">
        <v>0</v>
      </c>
    </row>
    <row r="27" spans="1:3" ht="21" customHeight="1" x14ac:dyDescent="0.25">
      <c r="A27" s="196" t="s">
        <v>7</v>
      </c>
      <c r="B27" s="89">
        <f>+B28+B37</f>
        <v>0</v>
      </c>
      <c r="C27" s="90">
        <f>+C28+C37</f>
        <v>2087680</v>
      </c>
    </row>
    <row r="28" spans="1:3" ht="21" customHeight="1" x14ac:dyDescent="0.25">
      <c r="A28" s="186" t="s">
        <v>9</v>
      </c>
      <c r="B28" s="197">
        <f>SUM(B29:B36)</f>
        <v>0</v>
      </c>
      <c r="C28" s="198">
        <f>SUM(C29:C36)</f>
        <v>2087680</v>
      </c>
    </row>
    <row r="29" spans="1:3" ht="21" customHeight="1" x14ac:dyDescent="0.25">
      <c r="A29" s="189" t="s">
        <v>11</v>
      </c>
      <c r="B29" s="199">
        <v>0</v>
      </c>
      <c r="C29" s="192">
        <v>2087680</v>
      </c>
    </row>
    <row r="30" spans="1:3" ht="21" customHeight="1" x14ac:dyDescent="0.25">
      <c r="A30" s="189" t="s">
        <v>13</v>
      </c>
      <c r="B30" s="199">
        <v>0</v>
      </c>
      <c r="C30" s="193">
        <v>0</v>
      </c>
    </row>
    <row r="31" spans="1:3" ht="21" customHeight="1" x14ac:dyDescent="0.25">
      <c r="A31" s="189" t="s">
        <v>15</v>
      </c>
      <c r="B31" s="199">
        <v>0</v>
      </c>
      <c r="C31" s="193">
        <v>0</v>
      </c>
    </row>
    <row r="32" spans="1:3" ht="21" customHeight="1" x14ac:dyDescent="0.25">
      <c r="A32" s="189" t="s">
        <v>17</v>
      </c>
      <c r="B32" s="199">
        <v>0</v>
      </c>
      <c r="C32" s="193">
        <v>0</v>
      </c>
    </row>
    <row r="33" spans="1:3" ht="21" customHeight="1" x14ac:dyDescent="0.25">
      <c r="A33" s="189" t="s">
        <v>19</v>
      </c>
      <c r="B33" s="199">
        <v>0</v>
      </c>
      <c r="C33" s="193">
        <v>0</v>
      </c>
    </row>
    <row r="34" spans="1:3" ht="21" customHeight="1" x14ac:dyDescent="0.25">
      <c r="A34" s="189" t="s">
        <v>21</v>
      </c>
      <c r="B34" s="199">
        <v>0</v>
      </c>
      <c r="C34" s="193">
        <v>0</v>
      </c>
    </row>
    <row r="35" spans="1:3" ht="21" customHeight="1" x14ac:dyDescent="0.25">
      <c r="A35" s="189" t="s">
        <v>23</v>
      </c>
      <c r="B35" s="199">
        <v>0</v>
      </c>
      <c r="C35" s="193">
        <v>0</v>
      </c>
    </row>
    <row r="36" spans="1:3" ht="21" customHeight="1" x14ac:dyDescent="0.25">
      <c r="A36" s="189" t="s">
        <v>25</v>
      </c>
      <c r="B36" s="199">
        <v>0</v>
      </c>
      <c r="C36" s="193">
        <v>0</v>
      </c>
    </row>
    <row r="37" spans="1:3" ht="21" customHeight="1" x14ac:dyDescent="0.25">
      <c r="A37" s="186" t="s">
        <v>29</v>
      </c>
      <c r="B37" s="200">
        <f>SUM(B38:B43)</f>
        <v>0</v>
      </c>
      <c r="C37" s="201">
        <f>SUM(C38:C43)</f>
        <v>0</v>
      </c>
    </row>
    <row r="38" spans="1:3" ht="21" customHeight="1" x14ac:dyDescent="0.25">
      <c r="A38" s="189" t="s">
        <v>31</v>
      </c>
      <c r="B38" s="199">
        <v>0</v>
      </c>
      <c r="C38" s="193">
        <v>0</v>
      </c>
    </row>
    <row r="39" spans="1:3" ht="21" customHeight="1" x14ac:dyDescent="0.25">
      <c r="A39" s="189" t="s">
        <v>33</v>
      </c>
      <c r="B39" s="199">
        <v>0</v>
      </c>
      <c r="C39" s="193">
        <v>0</v>
      </c>
    </row>
    <row r="40" spans="1:3" ht="21" customHeight="1" x14ac:dyDescent="0.25">
      <c r="A40" s="189" t="s">
        <v>35</v>
      </c>
      <c r="B40" s="199">
        <v>0</v>
      </c>
      <c r="C40" s="193">
        <v>0</v>
      </c>
    </row>
    <row r="41" spans="1:3" ht="21" customHeight="1" x14ac:dyDescent="0.25">
      <c r="A41" s="189" t="s">
        <v>37</v>
      </c>
      <c r="B41" s="199">
        <v>0</v>
      </c>
      <c r="C41" s="193">
        <v>0</v>
      </c>
    </row>
    <row r="42" spans="1:3" ht="21" customHeight="1" x14ac:dyDescent="0.25">
      <c r="A42" s="189" t="s">
        <v>39</v>
      </c>
      <c r="B42" s="199">
        <v>0</v>
      </c>
      <c r="C42" s="193">
        <v>0</v>
      </c>
    </row>
    <row r="43" spans="1:3" ht="21" customHeight="1" x14ac:dyDescent="0.25">
      <c r="A43" s="189" t="s">
        <v>41</v>
      </c>
      <c r="B43" s="199">
        <v>0</v>
      </c>
      <c r="C43" s="193">
        <v>0</v>
      </c>
    </row>
    <row r="44" spans="1:3" ht="6" customHeight="1" x14ac:dyDescent="0.25">
      <c r="A44" s="202" t="s">
        <v>143</v>
      </c>
      <c r="B44" s="203"/>
      <c r="C44" s="204"/>
    </row>
    <row r="45" spans="1:3" ht="21" customHeight="1" x14ac:dyDescent="0.25">
      <c r="A45" s="196" t="s">
        <v>48</v>
      </c>
      <c r="B45" s="89">
        <f>+B46+B50+B56</f>
        <v>77751888.200000003</v>
      </c>
      <c r="C45" s="90">
        <f>+C46+C50+C56</f>
        <v>9634378</v>
      </c>
    </row>
    <row r="46" spans="1:3" ht="21" customHeight="1" x14ac:dyDescent="0.25">
      <c r="A46" s="186" t="s">
        <v>49</v>
      </c>
      <c r="B46" s="205">
        <f>SUM(B47:B49)</f>
        <v>0</v>
      </c>
      <c r="C46" s="206">
        <f>SUM(C47:C49)</f>
        <v>0</v>
      </c>
    </row>
    <row r="47" spans="1:3" ht="21" customHeight="1" x14ac:dyDescent="0.25">
      <c r="A47" s="189" t="s">
        <v>50</v>
      </c>
      <c r="B47" s="207">
        <v>0</v>
      </c>
      <c r="C47" s="193">
        <v>0</v>
      </c>
    </row>
    <row r="48" spans="1:3" ht="21" customHeight="1" x14ac:dyDescent="0.25">
      <c r="A48" s="189" t="s">
        <v>51</v>
      </c>
      <c r="B48" s="199">
        <v>0</v>
      </c>
      <c r="C48" s="193">
        <v>0</v>
      </c>
    </row>
    <row r="49" spans="1:3" ht="21" customHeight="1" x14ac:dyDescent="0.25">
      <c r="A49" s="189" t="s">
        <v>52</v>
      </c>
      <c r="B49" s="199">
        <v>0</v>
      </c>
      <c r="C49" s="193">
        <v>0</v>
      </c>
    </row>
    <row r="50" spans="1:3" ht="21" customHeight="1" x14ac:dyDescent="0.25">
      <c r="A50" s="186" t="s">
        <v>53</v>
      </c>
      <c r="B50" s="197">
        <f>SUM(B51:B55)</f>
        <v>77751888.200000003</v>
      </c>
      <c r="C50" s="198">
        <f>SUM(C51:C55)</f>
        <v>9634378</v>
      </c>
    </row>
    <row r="51" spans="1:3" ht="21" customHeight="1" x14ac:dyDescent="0.25">
      <c r="A51" s="189" t="s">
        <v>54</v>
      </c>
      <c r="B51" s="208">
        <v>30570115.600000001</v>
      </c>
      <c r="C51" s="193">
        <v>0</v>
      </c>
    </row>
    <row r="52" spans="1:3" ht="21" customHeight="1" x14ac:dyDescent="0.25">
      <c r="A52" s="189" t="s">
        <v>55</v>
      </c>
      <c r="B52" s="207">
        <v>0</v>
      </c>
      <c r="C52" s="192">
        <v>9634378</v>
      </c>
    </row>
    <row r="53" spans="1:3" ht="21" customHeight="1" x14ac:dyDescent="0.25">
      <c r="A53" s="189" t="s">
        <v>56</v>
      </c>
      <c r="B53" s="207">
        <v>47181772.600000001</v>
      </c>
      <c r="C53" s="193">
        <v>0</v>
      </c>
    </row>
    <row r="54" spans="1:3" ht="21" customHeight="1" x14ac:dyDescent="0.25">
      <c r="A54" s="189" t="s">
        <v>57</v>
      </c>
      <c r="B54" s="199">
        <v>0</v>
      </c>
      <c r="C54" s="193">
        <v>0</v>
      </c>
    </row>
    <row r="55" spans="1:3" ht="21" customHeight="1" x14ac:dyDescent="0.25">
      <c r="A55" s="189" t="s">
        <v>58</v>
      </c>
      <c r="B55" s="199">
        <v>0</v>
      </c>
      <c r="C55" s="193">
        <v>0</v>
      </c>
    </row>
    <row r="56" spans="1:3" ht="21" customHeight="1" x14ac:dyDescent="0.25">
      <c r="A56" s="186" t="s">
        <v>59</v>
      </c>
      <c r="B56" s="209">
        <f>SUM(B57:B58)</f>
        <v>0</v>
      </c>
      <c r="C56" s="210">
        <f>SUM(C57:C58)</f>
        <v>0</v>
      </c>
    </row>
    <row r="57" spans="1:3" ht="21" customHeight="1" x14ac:dyDescent="0.25">
      <c r="A57" s="189" t="s">
        <v>60</v>
      </c>
      <c r="B57" s="199">
        <v>0</v>
      </c>
      <c r="C57" s="193">
        <v>0</v>
      </c>
    </row>
    <row r="58" spans="1:3" ht="21" customHeight="1" x14ac:dyDescent="0.25">
      <c r="A58" s="211" t="s">
        <v>61</v>
      </c>
      <c r="B58" s="212">
        <v>0</v>
      </c>
      <c r="C58" s="213">
        <v>0</v>
      </c>
    </row>
    <row r="59" spans="1:3" ht="5.25" customHeight="1" x14ac:dyDescent="0.25">
      <c r="A59" s="214"/>
    </row>
    <row r="60" spans="1:3" ht="6" customHeight="1" x14ac:dyDescent="0.25">
      <c r="A60" s="214"/>
    </row>
    <row r="61" spans="1:3" s="218" customFormat="1" ht="33.75" customHeight="1" x14ac:dyDescent="0.25">
      <c r="A61" s="215" t="s">
        <v>64</v>
      </c>
      <c r="B61" s="216" t="s">
        <v>65</v>
      </c>
      <c r="C61" s="217"/>
    </row>
    <row r="62" spans="1:3" s="218" customFormat="1" ht="15.6" customHeight="1" x14ac:dyDescent="0.25">
      <c r="A62" s="219" t="s">
        <v>67</v>
      </c>
      <c r="B62" s="220" t="s">
        <v>68</v>
      </c>
      <c r="C62" s="221"/>
    </row>
    <row r="63" spans="1:3" s="218" customFormat="1" ht="11.25" x14ac:dyDescent="0.25">
      <c r="A63" s="222"/>
      <c r="B63" s="223"/>
      <c r="C63" s="224"/>
    </row>
    <row r="64" spans="1:3" ht="41.25" customHeight="1" x14ac:dyDescent="0.25">
      <c r="A64" s="175" t="s">
        <v>66</v>
      </c>
      <c r="B64" s="176"/>
      <c r="C64" s="177"/>
    </row>
    <row r="73" spans="2:2" x14ac:dyDescent="0.25">
      <c r="B73" s="225"/>
    </row>
  </sheetData>
  <mergeCells count="8">
    <mergeCell ref="B62:C62"/>
    <mergeCell ref="A64:C64"/>
    <mergeCell ref="A1:C1"/>
    <mergeCell ref="A2:C2"/>
    <mergeCell ref="A3:C3"/>
    <mergeCell ref="A4:C4"/>
    <mergeCell ref="A5:C5"/>
    <mergeCell ref="B61:C61"/>
  </mergeCells>
  <printOptions horizontalCentered="1" verticalCentered="1"/>
  <pageMargins left="0.70866141732283472" right="0.70866141732283472" top="0.74803149606299213" bottom="0.74803149606299213" header="0.31496062992125984" footer="0.31496062992125984"/>
  <pageSetup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G43"/>
  <sheetViews>
    <sheetView zoomScaleNormal="100" workbookViewId="0">
      <selection activeCell="C10" sqref="C10"/>
    </sheetView>
  </sheetViews>
  <sheetFormatPr baseColWidth="10" defaultRowHeight="15" x14ac:dyDescent="0.25"/>
  <cols>
    <col min="1" max="1" width="47" style="168" customWidth="1"/>
    <col min="2" max="6" width="25.7109375" style="168" customWidth="1"/>
    <col min="7" max="16384" width="11.42578125" style="168"/>
  </cols>
  <sheetData>
    <row r="1" spans="1:7" ht="15.75" x14ac:dyDescent="0.25">
      <c r="A1" s="226"/>
      <c r="B1" s="227" t="s">
        <v>0</v>
      </c>
      <c r="C1" s="227"/>
      <c r="D1" s="227"/>
      <c r="E1" s="227"/>
      <c r="F1" s="227"/>
    </row>
    <row r="2" spans="1:7" ht="15" customHeight="1" x14ac:dyDescent="0.25">
      <c r="A2" s="226"/>
      <c r="B2" s="227" t="s">
        <v>1</v>
      </c>
      <c r="C2" s="227"/>
      <c r="D2" s="227"/>
      <c r="E2" s="227"/>
      <c r="F2" s="227"/>
    </row>
    <row r="3" spans="1:7" ht="15" customHeight="1" x14ac:dyDescent="0.25">
      <c r="A3" s="226"/>
      <c r="B3" s="228" t="s">
        <v>144</v>
      </c>
      <c r="C3" s="228"/>
      <c r="D3" s="228"/>
      <c r="E3" s="228"/>
      <c r="F3" s="228"/>
    </row>
    <row r="4" spans="1:7" ht="15" customHeight="1" x14ac:dyDescent="0.25">
      <c r="A4" s="226"/>
      <c r="B4" s="227" t="str">
        <f>[1]EVHP.!B4</f>
        <v xml:space="preserve">Del 01 de Enero al 30 de Junio de 2022 </v>
      </c>
      <c r="C4" s="227"/>
      <c r="D4" s="227"/>
      <c r="E4" s="227"/>
      <c r="F4" s="227"/>
    </row>
    <row r="5" spans="1:7" ht="13.5" customHeight="1" x14ac:dyDescent="0.25">
      <c r="A5" s="229"/>
      <c r="B5" s="230" t="s">
        <v>145</v>
      </c>
      <c r="C5" s="230"/>
      <c r="D5" s="230"/>
      <c r="E5" s="230"/>
      <c r="F5" s="230"/>
    </row>
    <row r="6" spans="1:7" ht="5.25" customHeight="1" x14ac:dyDescent="0.25">
      <c r="A6" s="178"/>
    </row>
    <row r="7" spans="1:7" ht="18" customHeight="1" x14ac:dyDescent="0.25">
      <c r="A7" s="231" t="s">
        <v>5</v>
      </c>
      <c r="B7" s="179" t="s">
        <v>146</v>
      </c>
      <c r="C7" s="179" t="s">
        <v>147</v>
      </c>
      <c r="D7" s="179" t="s">
        <v>148</v>
      </c>
      <c r="E7" s="179" t="s">
        <v>149</v>
      </c>
      <c r="F7" s="231" t="s">
        <v>150</v>
      </c>
    </row>
    <row r="8" spans="1:7" ht="18" customHeight="1" x14ac:dyDescent="0.25">
      <c r="A8" s="232"/>
      <c r="B8" s="233">
        <v>1</v>
      </c>
      <c r="C8" s="233">
        <v>2</v>
      </c>
      <c r="D8" s="233">
        <v>3</v>
      </c>
      <c r="E8" s="233" t="s">
        <v>151</v>
      </c>
      <c r="F8" s="232"/>
    </row>
    <row r="9" spans="1:7" ht="19.5" customHeight="1" x14ac:dyDescent="0.25">
      <c r="A9" s="234" t="s">
        <v>6</v>
      </c>
      <c r="B9" s="235">
        <f>+B10+B18</f>
        <v>1032580655.08</v>
      </c>
      <c r="C9" s="235">
        <f>+C10+C18+0.5</f>
        <v>951587715.70000005</v>
      </c>
      <c r="D9" s="235">
        <f>+D10+D18+0.5</f>
        <v>885557885.5</v>
      </c>
      <c r="E9" s="235">
        <f>+E10+E18-0.6</f>
        <v>1098610484.6800001</v>
      </c>
      <c r="F9" s="235">
        <f>+F10+F18</f>
        <v>66029830.199999966</v>
      </c>
    </row>
    <row r="10" spans="1:7" ht="19.5" customHeight="1" x14ac:dyDescent="0.25">
      <c r="A10" s="236" t="s">
        <v>8</v>
      </c>
      <c r="B10" s="237">
        <f>SUM(B11:B17)</f>
        <v>8998478.0800000168</v>
      </c>
      <c r="C10" s="237">
        <f>SUM(C11:C17)</f>
        <v>903988393.20000005</v>
      </c>
      <c r="D10" s="237">
        <f>SUM(D11:D17)</f>
        <v>878845900</v>
      </c>
      <c r="E10" s="237">
        <f>SUM(E11:E17)</f>
        <v>34140971.279999986</v>
      </c>
      <c r="F10" s="237">
        <f>SUM(F11:F17)</f>
        <v>25142493.199999966</v>
      </c>
      <c r="G10" s="238"/>
    </row>
    <row r="11" spans="1:7" ht="19.5" customHeight="1" x14ac:dyDescent="0.25">
      <c r="A11" s="239" t="s">
        <v>10</v>
      </c>
      <c r="B11" s="240">
        <v>8580312.5400000177</v>
      </c>
      <c r="C11" s="241">
        <v>842300751.60000002</v>
      </c>
      <c r="D11" s="241">
        <v>823498728</v>
      </c>
      <c r="E11" s="241">
        <f>+B11+C11-D11</f>
        <v>27382336.139999986</v>
      </c>
      <c r="F11" s="240">
        <f>+E11-B11</f>
        <v>18802023.599999968</v>
      </c>
    </row>
    <row r="12" spans="1:7" ht="19.5" customHeight="1" x14ac:dyDescent="0.25">
      <c r="A12" s="239" t="s">
        <v>12</v>
      </c>
      <c r="B12" s="240">
        <v>418165.53999999992</v>
      </c>
      <c r="C12" s="241">
        <v>6142725.5999999996</v>
      </c>
      <c r="D12" s="241">
        <v>4073523</v>
      </c>
      <c r="E12" s="241">
        <f>+B12+C12-D12</f>
        <v>2487368.1399999997</v>
      </c>
      <c r="F12" s="240">
        <f>+E12-B12</f>
        <v>2069202.5999999996</v>
      </c>
    </row>
    <row r="13" spans="1:7" ht="19.5" customHeight="1" x14ac:dyDescent="0.25">
      <c r="A13" s="239" t="s">
        <v>14</v>
      </c>
      <c r="B13" s="242">
        <v>0</v>
      </c>
      <c r="C13" s="241">
        <v>4679658</v>
      </c>
      <c r="D13" s="242">
        <v>408391</v>
      </c>
      <c r="E13" s="241">
        <f t="shared" ref="E13:E27" si="0">+B13+C13-D13</f>
        <v>4271267</v>
      </c>
      <c r="F13" s="240">
        <f t="shared" ref="F13:F17" si="1">+E13-B13</f>
        <v>4271267</v>
      </c>
    </row>
    <row r="14" spans="1:7" ht="19.5" customHeight="1" x14ac:dyDescent="0.25">
      <c r="A14" s="239" t="s">
        <v>16</v>
      </c>
      <c r="B14" s="242">
        <v>0</v>
      </c>
      <c r="C14" s="242">
        <v>0</v>
      </c>
      <c r="D14" s="242">
        <v>0</v>
      </c>
      <c r="E14" s="240">
        <f t="shared" si="0"/>
        <v>0</v>
      </c>
      <c r="F14" s="240">
        <f t="shared" si="1"/>
        <v>0</v>
      </c>
    </row>
    <row r="15" spans="1:7" ht="19.5" customHeight="1" x14ac:dyDescent="0.25">
      <c r="A15" s="239" t="s">
        <v>18</v>
      </c>
      <c r="B15" s="242">
        <v>0</v>
      </c>
      <c r="C15" s="241">
        <v>50865258</v>
      </c>
      <c r="D15" s="241">
        <v>50865258</v>
      </c>
      <c r="E15" s="240">
        <f t="shared" si="0"/>
        <v>0</v>
      </c>
      <c r="F15" s="240">
        <f t="shared" si="1"/>
        <v>0</v>
      </c>
    </row>
    <row r="16" spans="1:7" ht="19.5" customHeight="1" x14ac:dyDescent="0.25">
      <c r="A16" s="239" t="s">
        <v>20</v>
      </c>
      <c r="B16" s="242">
        <v>0</v>
      </c>
      <c r="C16" s="242">
        <v>0</v>
      </c>
      <c r="D16" s="242">
        <v>0</v>
      </c>
      <c r="E16" s="240">
        <f t="shared" si="0"/>
        <v>0</v>
      </c>
      <c r="F16" s="240">
        <f t="shared" si="1"/>
        <v>0</v>
      </c>
    </row>
    <row r="17" spans="1:6" ht="19.5" customHeight="1" x14ac:dyDescent="0.25">
      <c r="A17" s="239" t="s">
        <v>22</v>
      </c>
      <c r="B17" s="242">
        <v>0</v>
      </c>
      <c r="C17" s="242">
        <v>0</v>
      </c>
      <c r="D17" s="242">
        <v>0</v>
      </c>
      <c r="E17" s="240">
        <f t="shared" si="0"/>
        <v>0</v>
      </c>
      <c r="F17" s="240">
        <f t="shared" si="1"/>
        <v>0</v>
      </c>
    </row>
    <row r="18" spans="1:6" ht="19.5" customHeight="1" x14ac:dyDescent="0.25">
      <c r="A18" s="236" t="s">
        <v>26</v>
      </c>
      <c r="B18" s="237">
        <f>SUM(B19:B27)</f>
        <v>1023582177</v>
      </c>
      <c r="C18" s="237">
        <f>SUM(C19:C27)</f>
        <v>47599322</v>
      </c>
      <c r="D18" s="237">
        <f>SUM(D19:D27)</f>
        <v>6711985</v>
      </c>
      <c r="E18" s="237">
        <f>SUM(E19:E27)</f>
        <v>1064469514</v>
      </c>
      <c r="F18" s="237">
        <f>SUM(F19:F27)</f>
        <v>40887337</v>
      </c>
    </row>
    <row r="19" spans="1:6" ht="19.5" customHeight="1" x14ac:dyDescent="0.25">
      <c r="A19" s="239" t="s">
        <v>28</v>
      </c>
      <c r="B19" s="242">
        <v>0</v>
      </c>
      <c r="C19" s="242">
        <v>0</v>
      </c>
      <c r="D19" s="242">
        <v>0</v>
      </c>
      <c r="E19" s="240">
        <f t="shared" si="0"/>
        <v>0</v>
      </c>
      <c r="F19" s="240">
        <f t="shared" ref="F19:F27" si="2">+E19-B19</f>
        <v>0</v>
      </c>
    </row>
    <row r="20" spans="1:6" ht="19.5" customHeight="1" x14ac:dyDescent="0.25">
      <c r="A20" s="239" t="s">
        <v>30</v>
      </c>
      <c r="B20" s="242">
        <v>0</v>
      </c>
      <c r="C20" s="242">
        <v>0</v>
      </c>
      <c r="D20" s="242">
        <v>0</v>
      </c>
      <c r="E20" s="240">
        <f t="shared" si="0"/>
        <v>0</v>
      </c>
      <c r="F20" s="240">
        <f t="shared" si="2"/>
        <v>0</v>
      </c>
    </row>
    <row r="21" spans="1:6" ht="19.5" customHeight="1" x14ac:dyDescent="0.25">
      <c r="A21" s="239" t="s">
        <v>32</v>
      </c>
      <c r="B21" s="241">
        <v>930918780</v>
      </c>
      <c r="C21" s="241">
        <v>47181772.5</v>
      </c>
      <c r="D21" s="242">
        <v>0</v>
      </c>
      <c r="E21" s="241">
        <f t="shared" si="0"/>
        <v>978100552.5</v>
      </c>
      <c r="F21" s="241">
        <f t="shared" si="2"/>
        <v>47181772.5</v>
      </c>
    </row>
    <row r="22" spans="1:6" ht="19.5" customHeight="1" x14ac:dyDescent="0.25">
      <c r="A22" s="239" t="s">
        <v>34</v>
      </c>
      <c r="B22" s="241">
        <v>137296056</v>
      </c>
      <c r="C22" s="241">
        <v>8808.5</v>
      </c>
      <c r="D22" s="241">
        <v>524900</v>
      </c>
      <c r="E22" s="241">
        <f t="shared" si="0"/>
        <v>136779964.5</v>
      </c>
      <c r="F22" s="241">
        <f t="shared" si="2"/>
        <v>-516091.5</v>
      </c>
    </row>
    <row r="23" spans="1:6" ht="19.5" customHeight="1" x14ac:dyDescent="0.25">
      <c r="A23" s="239" t="s">
        <v>36</v>
      </c>
      <c r="B23" s="241">
        <v>6595046</v>
      </c>
      <c r="C23" s="242">
        <v>0</v>
      </c>
      <c r="D23" s="242">
        <v>0</v>
      </c>
      <c r="E23" s="241">
        <f t="shared" si="0"/>
        <v>6595046</v>
      </c>
      <c r="F23" s="241">
        <f t="shared" si="2"/>
        <v>0</v>
      </c>
    </row>
    <row r="24" spans="1:6" ht="19.5" customHeight="1" x14ac:dyDescent="0.25">
      <c r="A24" s="239" t="s">
        <v>38</v>
      </c>
      <c r="B24" s="241">
        <v>-51227705</v>
      </c>
      <c r="C24" s="241">
        <v>408741</v>
      </c>
      <c r="D24" s="243">
        <v>6187085</v>
      </c>
      <c r="E24" s="241">
        <f t="shared" si="0"/>
        <v>-57006049</v>
      </c>
      <c r="F24" s="241">
        <f t="shared" si="2"/>
        <v>-5778344</v>
      </c>
    </row>
    <row r="25" spans="1:6" ht="19.5" customHeight="1" x14ac:dyDescent="0.25">
      <c r="A25" s="239" t="s">
        <v>40</v>
      </c>
      <c r="B25" s="242">
        <v>0</v>
      </c>
      <c r="C25" s="242">
        <v>0</v>
      </c>
      <c r="D25" s="242">
        <v>0</v>
      </c>
      <c r="E25" s="240">
        <f t="shared" si="0"/>
        <v>0</v>
      </c>
      <c r="F25" s="240">
        <f t="shared" si="2"/>
        <v>0</v>
      </c>
    </row>
    <row r="26" spans="1:6" ht="19.5" customHeight="1" x14ac:dyDescent="0.25">
      <c r="A26" s="239" t="s">
        <v>42</v>
      </c>
      <c r="B26" s="242">
        <v>0</v>
      </c>
      <c r="C26" s="242">
        <v>0</v>
      </c>
      <c r="D26" s="242">
        <v>0</v>
      </c>
      <c r="E26" s="240">
        <f t="shared" si="0"/>
        <v>0</v>
      </c>
      <c r="F26" s="240">
        <f t="shared" si="2"/>
        <v>0</v>
      </c>
    </row>
    <row r="27" spans="1:6" ht="19.5" customHeight="1" x14ac:dyDescent="0.25">
      <c r="A27" s="239" t="s">
        <v>44</v>
      </c>
      <c r="B27" s="242">
        <v>0</v>
      </c>
      <c r="C27" s="242">
        <v>0</v>
      </c>
      <c r="D27" s="242">
        <v>0</v>
      </c>
      <c r="E27" s="240">
        <f t="shared" si="0"/>
        <v>0</v>
      </c>
      <c r="F27" s="240">
        <f t="shared" si="2"/>
        <v>0</v>
      </c>
    </row>
    <row r="28" spans="1:6" ht="9" customHeight="1" x14ac:dyDescent="0.25">
      <c r="A28" s="214"/>
    </row>
    <row r="29" spans="1:6" ht="6" customHeight="1" x14ac:dyDescent="0.25">
      <c r="A29" s="214"/>
    </row>
    <row r="30" spans="1:6" x14ac:dyDescent="0.25">
      <c r="A30" s="214"/>
      <c r="B30" s="244"/>
      <c r="C30" s="244"/>
    </row>
    <row r="31" spans="1:6" s="218" customFormat="1" ht="36.75" customHeight="1" x14ac:dyDescent="0.25">
      <c r="A31" s="245" t="s">
        <v>64</v>
      </c>
      <c r="B31" s="220" t="s">
        <v>65</v>
      </c>
      <c r="C31" s="220"/>
      <c r="D31" s="246" t="s">
        <v>66</v>
      </c>
      <c r="E31" s="246"/>
      <c r="F31" s="246"/>
    </row>
    <row r="32" spans="1:6" s="218" customFormat="1" ht="15" customHeight="1" x14ac:dyDescent="0.25">
      <c r="A32" s="247" t="s">
        <v>67</v>
      </c>
      <c r="B32" s="248" t="s">
        <v>68</v>
      </c>
      <c r="C32" s="248"/>
      <c r="D32" s="249"/>
      <c r="E32" s="249"/>
      <c r="F32" s="249"/>
    </row>
    <row r="43" spans="4:4" x14ac:dyDescent="0.25">
      <c r="D43" s="225"/>
    </row>
  </sheetData>
  <mergeCells count="11">
    <mergeCell ref="A7:A8"/>
    <mergeCell ref="F7:F8"/>
    <mergeCell ref="B31:C31"/>
    <mergeCell ref="D31:F31"/>
    <mergeCell ref="B32:C32"/>
    <mergeCell ref="A1:A5"/>
    <mergeCell ref="B1:F1"/>
    <mergeCell ref="B2:F2"/>
    <mergeCell ref="B3:F3"/>
    <mergeCell ref="B4:F4"/>
    <mergeCell ref="B5:F5"/>
  </mergeCells>
  <pageMargins left="0.51181102362204722" right="0.51181102362204722" top="0.74803149606299213" bottom="0.55118110236220474" header="0.31496062992125984" footer="0.31496062992125984"/>
  <pageSetup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19</vt:i4>
      </vt:variant>
    </vt:vector>
  </HeadingPairs>
  <TitlesOfParts>
    <vt:vector size="30" baseType="lpstr">
      <vt:lpstr>Edo Sit Financiera</vt:lpstr>
      <vt:lpstr>Edo Actividades</vt:lpstr>
      <vt:lpstr>Edo. Actividades Junio 22</vt:lpstr>
      <vt:lpstr>Ejercicio del Gasto K10</vt:lpstr>
      <vt:lpstr>Ejercicio del Gasto S192</vt:lpstr>
      <vt:lpstr>Ejercicio del Gasto U006</vt:lpstr>
      <vt:lpstr>Destino del Gasto S192</vt:lpstr>
      <vt:lpstr>Edo Camb Sit Financiera</vt:lpstr>
      <vt:lpstr>Edo Analitico Activo</vt:lpstr>
      <vt:lpstr>Edo Analitico Pasivo</vt:lpstr>
      <vt:lpstr>Edo Objeto del Gasto</vt:lpstr>
      <vt:lpstr>'Destino del Gasto S192'!Área_de_impresión</vt:lpstr>
      <vt:lpstr>'Edo Actividades'!Área_de_impresión</vt:lpstr>
      <vt:lpstr>'Edo Analitico Activo'!Área_de_impresión</vt:lpstr>
      <vt:lpstr>'Edo Analitico Pasivo'!Área_de_impresión</vt:lpstr>
      <vt:lpstr>'Edo Camb Sit Financiera'!Área_de_impresión</vt:lpstr>
      <vt:lpstr>'Edo Sit Financiera'!Área_de_impresión</vt:lpstr>
      <vt:lpstr>'Edo. Actividades Junio 22'!Área_de_impresión</vt:lpstr>
      <vt:lpstr>'Ejercicio del Gasto K10'!Área_de_impresión</vt:lpstr>
      <vt:lpstr>'Ejercicio del Gasto S192'!Área_de_impresión</vt:lpstr>
      <vt:lpstr>'Destino del Gasto S192'!Print_Area</vt:lpstr>
      <vt:lpstr>'Ejercicio del Gasto K10'!Print_Area</vt:lpstr>
      <vt:lpstr>'Ejercicio del Gasto S192'!Print_Area</vt:lpstr>
      <vt:lpstr>'Destino del Gasto S192'!Print_Titles</vt:lpstr>
      <vt:lpstr>'Ejercicio del Gasto K10'!Print_Titles</vt:lpstr>
      <vt:lpstr>'Ejercicio del Gasto S192'!Print_Titles</vt:lpstr>
      <vt:lpstr>'Destino del Gasto S192'!Títulos_a_imprimir</vt:lpstr>
      <vt:lpstr>'Edo Actividades'!Títulos_a_imprimir</vt:lpstr>
      <vt:lpstr>'Ejercicio del Gasto K10'!Títulos_a_imprimir</vt:lpstr>
      <vt:lpstr>'Ejercicio del Gasto S192'!Títulos_a_imprimir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Flores Flores</dc:creator>
  <cp:lastModifiedBy>Erika Flores Flores</cp:lastModifiedBy>
  <dcterms:created xsi:type="dcterms:W3CDTF">2022-07-13T16:36:19Z</dcterms:created>
  <dcterms:modified xsi:type="dcterms:W3CDTF">2022-07-13T17:18:07Z</dcterms:modified>
</cp:coreProperties>
</file>