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TERCER TRIMESTRE\TERCER TRIMESTRE 2022\"/>
    </mc:Choice>
  </mc:AlternateContent>
  <bookViews>
    <workbookView xWindow="0" yWindow="0" windowWidth="20490" windowHeight="7650" firstSheet="4" activeTab="6"/>
  </bookViews>
  <sheets>
    <sheet name="Edo Sit Financiera" sheetId="1" r:id="rId1"/>
    <sheet name="Edo Actividades" sheetId="2" r:id="rId2"/>
    <sheet name="Edo. Actividades Sept. 22" sheetId="3" r:id="rId3"/>
    <sheet name="Edo Camb Sit Financiera" sheetId="4" r:id="rId4"/>
    <sheet name="Edo Analitico Activo" sheetId="5" r:id="rId5"/>
    <sheet name="Edo Analitico Pasivo" sheetId="6" r:id="rId6"/>
    <sheet name="Edo Objeto del Gasto" sheetId="7" r:id="rId7"/>
  </sheets>
  <externalReferences>
    <externalReference r:id="rId8"/>
  </externalReferences>
  <definedNames>
    <definedName name="_xlnm.Print_Area" localSheetId="1">'Edo Actividades'!$A$1:$C$69</definedName>
    <definedName name="_xlnm.Print_Area" localSheetId="4">'Edo Analitico Activo'!$A$1:$F$32</definedName>
    <definedName name="_xlnm.Print_Area" localSheetId="5">'Edo Analitico Pasivo'!$A$1:$E$38</definedName>
    <definedName name="_xlnm.Print_Area" localSheetId="3">'Edo Camb Sit Financiera'!$A$1:$C$62</definedName>
    <definedName name="_xlnm.Print_Area" localSheetId="0">'Edo Sit Financiera'!$A$1:$F$49</definedName>
    <definedName name="_xlnm.Print_Area" localSheetId="2">'Edo. Actividades Sept. 22'!$A$1:$I$32</definedName>
    <definedName name="_xlnm.Print_Titles" localSheetId="1">'Edo Actividades'!$1:$5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6" l="1"/>
  <c r="D33" i="6"/>
  <c r="B4" i="6"/>
  <c r="E27" i="5"/>
  <c r="F27" i="5"/>
  <c r="E26" i="5"/>
  <c r="F26" i="5"/>
  <c r="E25" i="5"/>
  <c r="F25" i="5"/>
  <c r="E24" i="5"/>
  <c r="F24" i="5"/>
  <c r="E23" i="5"/>
  <c r="F23" i="5"/>
  <c r="E22" i="5"/>
  <c r="F22" i="5"/>
  <c r="E21" i="5"/>
  <c r="F21" i="5"/>
  <c r="E20" i="5"/>
  <c r="F20" i="5"/>
  <c r="E19" i="5"/>
  <c r="F19" i="5"/>
  <c r="F18" i="5"/>
  <c r="E18" i="5"/>
  <c r="D18" i="5"/>
  <c r="C18" i="5"/>
  <c r="B18" i="5"/>
  <c r="E17" i="5"/>
  <c r="F17" i="5"/>
  <c r="E16" i="5"/>
  <c r="F16" i="5"/>
  <c r="E15" i="5"/>
  <c r="F15" i="5"/>
  <c r="E14" i="5"/>
  <c r="F14" i="5"/>
  <c r="E13" i="5"/>
  <c r="F13" i="5"/>
  <c r="E12" i="5"/>
  <c r="F12" i="5"/>
  <c r="E11" i="5"/>
  <c r="F11" i="5"/>
  <c r="F10" i="5"/>
  <c r="E10" i="5"/>
  <c r="D10" i="5"/>
  <c r="C10" i="5"/>
  <c r="B10" i="5"/>
  <c r="F9" i="5"/>
  <c r="E9" i="5"/>
  <c r="D9" i="5"/>
  <c r="C9" i="5"/>
  <c r="B9" i="5"/>
  <c r="B4" i="5"/>
  <c r="C56" i="4"/>
  <c r="B56" i="4"/>
  <c r="C50" i="4"/>
  <c r="B50" i="4"/>
  <c r="C46" i="4"/>
  <c r="B46" i="4"/>
  <c r="C45" i="4"/>
  <c r="B45" i="4"/>
  <c r="C37" i="4"/>
  <c r="B37" i="4"/>
  <c r="C28" i="4"/>
  <c r="B28" i="4"/>
  <c r="C27" i="4"/>
  <c r="B27" i="4"/>
  <c r="C17" i="4"/>
  <c r="B17" i="4"/>
  <c r="C9" i="4"/>
  <c r="B9" i="4"/>
  <c r="C8" i="4"/>
  <c r="B8" i="4"/>
  <c r="G8" i="3"/>
  <c r="G12" i="3"/>
  <c r="G15" i="3"/>
  <c r="G23" i="3"/>
  <c r="C9" i="2"/>
  <c r="C17" i="2"/>
  <c r="C26" i="2"/>
  <c r="C29" i="2"/>
  <c r="C33" i="2"/>
  <c r="C53" i="2"/>
  <c r="C62" i="2"/>
  <c r="C64" i="2"/>
  <c r="B9" i="2"/>
  <c r="B17" i="2"/>
  <c r="B20" i="2"/>
  <c r="B26" i="2"/>
  <c r="B29" i="2"/>
  <c r="B33" i="2"/>
  <c r="B53" i="2"/>
  <c r="B62" i="2"/>
  <c r="B64" i="2"/>
  <c r="F40" i="1"/>
  <c r="F34" i="1"/>
  <c r="F30" i="1"/>
  <c r="F43" i="1"/>
  <c r="F18" i="1"/>
  <c r="F27" i="1"/>
  <c r="F45" i="1"/>
  <c r="C17" i="1"/>
  <c r="C28" i="1"/>
  <c r="C29" i="1"/>
  <c r="F56" i="1"/>
  <c r="B17" i="1"/>
  <c r="B28" i="1"/>
  <c r="B29" i="1"/>
  <c r="E40" i="1"/>
  <c r="E34" i="1"/>
  <c r="E30" i="1"/>
  <c r="E43" i="1"/>
  <c r="E18" i="1"/>
  <c r="E27" i="1"/>
  <c r="E45" i="1"/>
  <c r="E56" i="1"/>
  <c r="H45" i="1"/>
</calcChain>
</file>

<file path=xl/sharedStrings.xml><?xml version="1.0" encoding="utf-8"?>
<sst xmlns="http://schemas.openxmlformats.org/spreadsheetml/2006/main" count="386" uniqueCount="256">
  <si>
    <t>UNIVERSIDAD TECNOLOGICA DE QUERETARO</t>
  </si>
  <si>
    <t>Ejercicio 2022</t>
  </si>
  <si>
    <t>ESTADO DE SITUACIÓN FINANCIERA</t>
  </si>
  <si>
    <t>Al  30 de Septiembre 2022 y 2021</t>
  </si>
  <si>
    <t xml:space="preserve">(Pesos) 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</si>
  <si>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</si>
  <si>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</si>
  <si>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</si>
  <si>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</si>
  <si>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</si>
  <si>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</si>
  <si>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</si>
  <si>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</si>
  <si>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</si>
  <si>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</si>
  <si>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</si>
  <si>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</si>
  <si>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</si>
  <si>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</si>
  <si>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</si>
  <si>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</si>
  <si>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</si>
  <si>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</si>
  <si>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</si>
  <si>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</si>
  <si>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</si>
  <si>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</si>
  <si>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</si>
  <si>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</si>
  <si>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</si>
  <si>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</si>
  <si>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</si>
  <si>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</si>
  <si>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</si>
  <si>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</si>
  <si>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</si>
  <si>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</si>
  <si>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</si>
  <si>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</si>
  <si>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</si>
  <si>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</si>
  <si>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</si>
  <si>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</si>
  <si>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</si>
  <si>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</si>
  <si>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</si>
  <si>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</si>
  <si>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</si>
  <si>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</si>
  <si>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</si>
  <si>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</si>
  <si>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</si>
  <si>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</si>
  <si>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</si>
  <si>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</si>
  <si>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</si>
  <si>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</si>
  <si>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</si>
  <si>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</si>
  <si>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</si>
  <si>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</si>
  <si>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</si>
  <si>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</si>
  <si>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</si>
  <si>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M. EN C. JOSE CARLOS ARREDONDO VELÁZQUEZ</t>
  </si>
  <si>
    <t>MDCO. APOLINAR VILLEGAS ARCOS</t>
  </si>
  <si>
    <t>Bajo protesta de decir verdad declaramos que los Estados Financieros y sus Notas son razonablemente correctos y responsabilidad del emisor</t>
  </si>
  <si>
    <t>RECTOR U.T.E.Q.</t>
  </si>
  <si>
    <t>SECRETARIO DE ADMON Y FINANZAS</t>
  </si>
  <si>
    <t>ESTADO DE ACTIVIDADES</t>
  </si>
  <si>
    <t>Del 01 de Enero al 30 de septiembre de 2022 y 2021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</si>
  <si>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</si>
  <si>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</si>
  <si>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</si>
  <si>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</si>
  <si>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</si>
  <si>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</si>
  <si>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</si>
  <si>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</si>
  <si>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</si>
  <si>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</si>
  <si>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</si>
  <si>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</si>
  <si>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 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</si>
  <si>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</si>
  <si>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</si>
  <si>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</si>
  <si>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</si>
  <si>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</si>
  <si>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</si>
  <si>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</si>
  <si>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</si>
  <si>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</si>
  <si>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</si>
  <si>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</si>
  <si>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</si>
  <si>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</si>
  <si>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</si>
  <si>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</si>
  <si>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</si>
  <si>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</si>
  <si>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</si>
  <si>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</si>
  <si>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</si>
  <si>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</si>
  <si>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</si>
  <si>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</si>
  <si>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</si>
  <si>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</si>
  <si>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</si>
  <si>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</si>
  <si>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</si>
  <si>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</si>
  <si>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</si>
  <si>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</si>
  <si>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</si>
  <si>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</si>
  <si>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</si>
  <si>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</si>
  <si>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</si>
  <si>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</si>
  <si>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</si>
  <si>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</si>
  <si>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</si>
  <si>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 xml:space="preserve">Resultados del Ejercicio (Ahorro/Desahorro) </t>
  </si>
  <si>
    <t>EJERCICIO 2022</t>
  </si>
  <si>
    <t xml:space="preserve">ESTADO DE ACTIVIDADES DE RECURSOS PUBLICOS FEDERALES  </t>
  </si>
  <si>
    <t>AL 30 DE SEPTIEMBRE DE 2022</t>
  </si>
  <si>
    <t>(Pesos)</t>
  </si>
  <si>
    <t>TRANSFERENCIAS FEDERALES</t>
  </si>
  <si>
    <t>TOTAL DE INGRESOS</t>
  </si>
  <si>
    <t>GASTOS Y OTRAS PERDIDAS</t>
  </si>
  <si>
    <t>GASTOS DE FUNCIONAMIENTO</t>
  </si>
  <si>
    <t>SERVICIOS PERSONALES</t>
  </si>
  <si>
    <t>MATERIALES Y SUMINISTROS</t>
  </si>
  <si>
    <t>SERVICIOS GENERALES</t>
  </si>
  <si>
    <t>AHORRO/DESAHORRO NETO DEL EJERCICIO</t>
  </si>
  <si>
    <t>MCDO. APOLONAR VILLEGAS ARCOS</t>
  </si>
  <si>
    <t>C.P. JOSE LUIS ELIZONDO MARTINEZ</t>
  </si>
  <si>
    <t>SECRETARIO DE ADMON. Y FINANZAS</t>
  </si>
  <si>
    <t>JEFE DEL DEPARTAMENTO DE CONTABILIDAD</t>
  </si>
  <si>
    <t>ESTADO DE CAMBIOS EN LA SITUACIÓN FINANCIERA</t>
  </si>
  <si>
    <t>Del 01 de enero al 30 de septiembre de 2022</t>
  </si>
  <si>
    <t>ORIGEN2022</t>
  </si>
  <si>
    <t>APLICACIÓN2021</t>
  </si>
  <si>
    <t>AA</t>
  </si>
  <si>
    <t>ESTADO ANALÍTICO DEL ACTIVO</t>
  </si>
  <si>
    <r>
      <t>(Pesos)</t>
    </r>
    <r>
      <rPr>
        <sz val="8"/>
        <color rgb="FF000000"/>
        <rFont val="Times New Roman"/>
        <family val="1"/>
      </rPr>
      <t xml:space="preserve"> </t>
    </r>
  </si>
  <si>
    <t xml:space="preserve">Saldo Inicial </t>
  </si>
  <si>
    <t>Cargos del Periodo</t>
  </si>
  <si>
    <t xml:space="preserve">Abonos del Periodo </t>
  </si>
  <si>
    <t xml:space="preserve">Saldo Final </t>
  </si>
  <si>
    <t>Variación del Periodo (4 - 1)</t>
  </si>
  <si>
    <t>4 (1+2-3)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</si>
  <si>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</si>
  <si>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</si>
  <si>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</si>
  <si>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</si>
  <si>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</si>
  <si>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</si>
  <si>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</si>
  <si>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</si>
  <si>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</si>
  <si>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</si>
  <si>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</si>
  <si>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</si>
  <si>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</si>
  <si>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</si>
  <si>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</si>
  <si>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SubTotal  Corto Plazo </t>
  </si>
  <si>
    <t>Largo Plazo</t>
  </si>
  <si>
    <t xml:space="preserve">SubTotal  Largo Plazo </t>
  </si>
  <si>
    <t>Otros Pasivos</t>
  </si>
  <si>
    <t>Total Deuda y Otros Pasivos</t>
  </si>
  <si>
    <t>ESTADO ANALÍTICO DEL EJERCICIO DEL PRESUPUESTO DE EGRESOS</t>
  </si>
  <si>
    <t>CLASIFICACIÓN POR OBJETO DEL GASTO (CAPÍTULO Y CONCEPTO)</t>
  </si>
  <si>
    <t xml:space="preserve">Del 01 de enero al 30 de septiembre de 2022 </t>
  </si>
  <si>
    <t>Egresos</t>
  </si>
  <si>
    <t>Subejercicio</t>
  </si>
  <si>
    <t>Aprobado</t>
  </si>
  <si>
    <t>Ampliaciones  / (Reducciones)</t>
  </si>
  <si>
    <t>Modificado</t>
  </si>
  <si>
    <t>Devengado</t>
  </si>
  <si>
    <t>Pagado</t>
  </si>
  <si>
    <t>3 = (1 + 2)</t>
  </si>
  <si>
    <t>6 = (3 - 4)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</si>
  <si>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</si>
  <si>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</si>
  <si>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</si>
  <si>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</si>
  <si>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</si>
  <si>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</si>
  <si>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</si>
  <si>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</si>
  <si>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</si>
  <si>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</si>
  <si>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</si>
  <si>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FARMACEÚTICOS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</si>
  <si>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</si>
  <si>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</si>
  <si>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</si>
  <si>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</si>
  <si>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</si>
  <si>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</si>
  <si>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</si>
  <si>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</si>
  <si>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</si>
  <si>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</si>
  <si>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</si>
  <si>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</si>
  <si>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</si>
  <si>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</si>
  <si>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</si>
  <si>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</si>
  <si>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</si>
  <si>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</si>
  <si>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</si>
  <si>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</si>
  <si>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</si>
  <si>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</si>
  <si>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</si>
  <si>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</si>
  <si>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</si>
  <si>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</si>
  <si>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</si>
  <si>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</si>
  <si>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</si>
  <si>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</si>
  <si>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</si>
  <si>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</si>
  <si>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</si>
  <si>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</si>
  <si>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</si>
  <si>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</si>
  <si>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</si>
  <si>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</si>
  <si>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</si>
  <si>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</si>
  <si>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</si>
  <si>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</si>
  <si>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</si>
  <si>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</si>
  <si>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</si>
  <si>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</si>
  <si>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</si>
  <si>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</si>
  <si>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</si>
  <si>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</si>
  <si>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  INTERESES DE LA DEUDA PÚBLICA</t>
  </si>
  <si>
    <t>COMISIONES DE LA DEUDA PÚBLICA</t>
  </si>
  <si>
    <t>  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</si>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</sst>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rgb="FF00CC00"/>
      <name val="Arial"/>
      <family val="2"/>
    </font>
    <font>
      <b/>
      <sz val="8"/>
      <name val="Arial"/>
      <family val="2"/>
    </font>
    <font>
      <sz val="5"/>
      <name val="Times New Roman"/>
      <family val="1"/>
    </font>
    <font>
      <b/>
      <sz val="10"/>
      <name val="Arial"/>
      <family val="2"/>
    </font>
    <font>
      <b/>
      <sz val="10"/>
      <color rgb="FF6600FF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rgb="FF0000FF"/>
      <name val="Arial"/>
      <family val="2"/>
    </font>
    <font>
      <b/>
      <sz val="11"/>
      <color rgb="FF6600FF"/>
      <name val="Arial"/>
      <family val="2"/>
    </font>
    <font>
      <b/>
      <sz val="11"/>
      <color rgb="FF0000FF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theme="4" tint="0.39997558519241921"/>
      <name val="Calibri"/>
      <family val="2"/>
      <scheme val="minor"/>
    </font>
    <font>
      <b/>
      <sz val="11"/>
      <name val="Arial"/>
      <family val="2"/>
    </font>
    <font>
      <b/>
      <sz val="12"/>
      <color rgb="FF6600FF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5"/>
      <color rgb="FF000000"/>
      <name val="Times New Roman"/>
      <family val="1"/>
    </font>
    <font>
      <b/>
      <sz val="8"/>
      <color rgb="FF6600FF"/>
      <name val="Arial"/>
      <family val="2"/>
    </font>
    <font>
      <b/>
      <u/>
      <sz val="8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9"/>
      <color rgb="FF0000FF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6600FF"/>
      <name val="Arial"/>
      <family val="2"/>
    </font>
    <font>
      <sz val="8"/>
      <color rgb="FFFFFFFF"/>
      <name val="Arial"/>
      <family val="2"/>
    </font>
    <font>
      <b/>
      <u/>
      <sz val="10"/>
      <color rgb="FF6600FF"/>
      <name val="Arial"/>
      <family val="2"/>
    </font>
    <font>
      <sz val="12"/>
      <color rgb="FF000000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u/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4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3" fontId="12" fillId="2" borderId="0" xfId="0" applyNumberFormat="1" applyFont="1" applyFill="1" applyAlignment="1">
      <alignment horizontal="right" vertical="center" wrapText="1"/>
    </xf>
    <xf numFmtId="43" fontId="3" fillId="3" borderId="0" xfId="1" applyFont="1" applyFill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right" vertical="center" wrapText="1"/>
    </xf>
    <xf numFmtId="164" fontId="12" fillId="2" borderId="0" xfId="1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right" vertical="center" wrapText="1"/>
    </xf>
    <xf numFmtId="3" fontId="10" fillId="2" borderId="0" xfId="0" applyNumberFormat="1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horizontal="center" vertical="center" wrapText="1"/>
    </xf>
    <xf numFmtId="3" fontId="9" fillId="6" borderId="0" xfId="0" applyNumberFormat="1" applyFont="1" applyFill="1" applyAlignment="1">
      <alignment horizontal="right" vertical="center" wrapText="1"/>
    </xf>
    <xf numFmtId="3" fontId="10" fillId="6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13" fillId="6" borderId="0" xfId="0" applyFont="1" applyFill="1" applyAlignment="1">
      <alignment horizontal="center" vertical="center" wrapText="1"/>
    </xf>
    <xf numFmtId="3" fontId="14" fillId="6" borderId="0" xfId="0" applyNumberFormat="1" applyFont="1" applyFill="1" applyAlignment="1">
      <alignment horizontal="right" vertical="center" wrapText="1"/>
    </xf>
    <xf numFmtId="3" fontId="15" fillId="6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5" borderId="0" xfId="0" applyFont="1" applyFill="1" applyAlignment="1">
      <alignment vertical="center" wrapText="1"/>
    </xf>
    <xf numFmtId="3" fontId="9" fillId="5" borderId="0" xfId="0" applyNumberFormat="1" applyFont="1" applyFill="1" applyAlignment="1">
      <alignment horizontal="right" vertical="center" wrapText="1"/>
    </xf>
    <xf numFmtId="3" fontId="10" fillId="5" borderId="0" xfId="0" applyNumberFormat="1" applyFont="1" applyFill="1" applyAlignment="1">
      <alignment horizontal="right" vertical="center" wrapText="1"/>
    </xf>
    <xf numFmtId="3" fontId="16" fillId="2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vertical="center" wrapText="1"/>
    </xf>
    <xf numFmtId="165" fontId="3" fillId="3" borderId="0" xfId="0" applyNumberFormat="1" applyFont="1" applyFill="1" applyAlignment="1">
      <alignment vertical="center"/>
    </xf>
    <xf numFmtId="0" fontId="6" fillId="6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7" fillId="3" borderId="4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18" fillId="3" borderId="0" xfId="0" applyNumberFormat="1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vertical="center" wrapText="1"/>
    </xf>
    <xf numFmtId="3" fontId="14" fillId="7" borderId="0" xfId="0" applyNumberFormat="1" applyFont="1" applyFill="1" applyBorder="1" applyAlignment="1">
      <alignment horizontal="right" vertical="center" wrapText="1"/>
    </xf>
    <xf numFmtId="3" fontId="15" fillId="7" borderId="9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3" fontId="12" fillId="3" borderId="0" xfId="0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horizontal="right" vertical="center" wrapText="1"/>
    </xf>
    <xf numFmtId="0" fontId="6" fillId="7" borderId="8" xfId="0" applyFont="1" applyFill="1" applyBorder="1" applyAlignment="1">
      <alignment vertical="center" wrapText="1"/>
    </xf>
    <xf numFmtId="164" fontId="12" fillId="3" borderId="0" xfId="1" applyNumberFormat="1" applyFont="1" applyFill="1" applyBorder="1" applyAlignment="1">
      <alignment horizontal="right" vertical="center" wrapText="1"/>
    </xf>
    <xf numFmtId="0" fontId="8" fillId="7" borderId="8" xfId="0" applyFont="1" applyFill="1" applyBorder="1" applyAlignment="1">
      <alignment vertical="center" wrapText="1"/>
    </xf>
    <xf numFmtId="164" fontId="14" fillId="7" borderId="0" xfId="1" applyNumberFormat="1" applyFont="1" applyFill="1" applyBorder="1" applyAlignment="1">
      <alignment horizontal="right" vertical="center" wrapText="1"/>
    </xf>
    <xf numFmtId="164" fontId="14" fillId="7" borderId="9" xfId="1" applyNumberFormat="1" applyFont="1" applyFill="1" applyBorder="1" applyAlignment="1">
      <alignment horizontal="right" vertical="center" wrapText="1"/>
    </xf>
    <xf numFmtId="3" fontId="20" fillId="7" borderId="0" xfId="0" applyNumberFormat="1" applyFont="1" applyFill="1" applyBorder="1" applyAlignment="1">
      <alignment horizontal="right" vertical="center" wrapText="1"/>
    </xf>
    <xf numFmtId="3" fontId="21" fillId="7" borderId="9" xfId="0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164" fontId="12" fillId="3" borderId="9" xfId="1" applyNumberFormat="1" applyFont="1" applyFill="1" applyBorder="1" applyAlignment="1">
      <alignment horizontal="right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5" fillId="7" borderId="9" xfId="0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11" fillId="3" borderId="9" xfId="0" applyFont="1" applyFill="1" applyBorder="1" applyAlignment="1">
      <alignment horizontal="right" vertical="center" wrapText="1"/>
    </xf>
    <xf numFmtId="0" fontId="9" fillId="7" borderId="0" xfId="0" applyFont="1" applyFill="1" applyBorder="1" applyAlignment="1">
      <alignment horizontal="right" vertical="center" wrapText="1"/>
    </xf>
    <xf numFmtId="0" fontId="8" fillId="7" borderId="9" xfId="0" applyFont="1" applyFill="1" applyBorder="1" applyAlignment="1">
      <alignment horizontal="right" vertical="center" wrapText="1"/>
    </xf>
    <xf numFmtId="0" fontId="16" fillId="3" borderId="8" xfId="0" applyFont="1" applyFill="1" applyBorder="1" applyAlignment="1">
      <alignment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8" fillId="3" borderId="9" xfId="0" applyNumberFormat="1" applyFont="1" applyFill="1" applyBorder="1" applyAlignment="1">
      <alignment horizontal="right" vertical="center" wrapText="1"/>
    </xf>
    <xf numFmtId="0" fontId="16" fillId="7" borderId="10" xfId="0" applyFont="1" applyFill="1" applyBorder="1" applyAlignment="1">
      <alignment horizontal="left" vertical="center" wrapText="1"/>
    </xf>
    <xf numFmtId="164" fontId="20" fillId="7" borderId="4" xfId="1" applyNumberFormat="1" applyFont="1" applyFill="1" applyBorder="1" applyAlignment="1">
      <alignment horizontal="right" vertical="center" wrapText="1"/>
    </xf>
    <xf numFmtId="3" fontId="21" fillId="7" borderId="11" xfId="0" applyNumberFormat="1" applyFont="1" applyFill="1" applyBorder="1" applyAlignment="1">
      <alignment horizontal="right" vertical="center" wrapText="1"/>
    </xf>
    <xf numFmtId="0" fontId="22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4" fontId="0" fillId="0" borderId="18" xfId="0" applyNumberFormat="1" applyBorder="1"/>
    <xf numFmtId="44" fontId="0" fillId="0" borderId="0" xfId="0" applyNumberFormat="1" applyBorder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/>
    <xf numFmtId="0" fontId="0" fillId="0" borderId="23" xfId="0" applyBorder="1"/>
    <xf numFmtId="44" fontId="0" fillId="0" borderId="24" xfId="0" applyNumberFormat="1" applyBorder="1"/>
    <xf numFmtId="0" fontId="0" fillId="0" borderId="25" xfId="0" applyBorder="1"/>
    <xf numFmtId="0" fontId="0" fillId="0" borderId="0" xfId="0" applyBorder="1"/>
    <xf numFmtId="0" fontId="2" fillId="0" borderId="22" xfId="0" applyFont="1" applyBorder="1"/>
    <xf numFmtId="0" fontId="2" fillId="0" borderId="23" xfId="0" applyFont="1" applyBorder="1"/>
    <xf numFmtId="0" fontId="0" fillId="0" borderId="24" xfId="0" applyBorder="1"/>
    <xf numFmtId="44" fontId="2" fillId="0" borderId="25" xfId="0" applyNumberFormat="1" applyFont="1" applyBorder="1"/>
    <xf numFmtId="44" fontId="2" fillId="0" borderId="0" xfId="0" applyNumberFormat="1" applyFont="1" applyBorder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0" xfId="0" applyFont="1" applyBorder="1" applyAlignment="1"/>
    <xf numFmtId="44" fontId="0" fillId="0" borderId="24" xfId="2" applyFont="1" applyBorder="1"/>
    <xf numFmtId="0" fontId="0" fillId="0" borderId="26" xfId="0" applyBorder="1"/>
    <xf numFmtId="0" fontId="0" fillId="0" borderId="27" xfId="0" applyBorder="1"/>
    <xf numFmtId="44" fontId="0" fillId="0" borderId="28" xfId="2" applyFont="1" applyBorder="1"/>
    <xf numFmtId="0" fontId="0" fillId="0" borderId="29" xfId="0" applyBorder="1"/>
    <xf numFmtId="0" fontId="2" fillId="9" borderId="30" xfId="0" applyFont="1" applyFill="1" applyBorder="1" applyAlignment="1">
      <alignment horizontal="left"/>
    </xf>
    <xf numFmtId="0" fontId="2" fillId="9" borderId="31" xfId="0" applyFont="1" applyFill="1" applyBorder="1" applyAlignment="1">
      <alignment horizontal="left"/>
    </xf>
    <xf numFmtId="0" fontId="2" fillId="9" borderId="32" xfId="0" applyFont="1" applyFill="1" applyBorder="1" applyAlignment="1">
      <alignment horizontal="left"/>
    </xf>
    <xf numFmtId="44" fontId="2" fillId="9" borderId="33" xfId="0" applyNumberFormat="1" applyFont="1" applyFill="1" applyBorder="1"/>
    <xf numFmtId="44" fontId="2" fillId="0" borderId="0" xfId="0" applyNumberFormat="1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4" fillId="3" borderId="6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8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0" fontId="25" fillId="4" borderId="12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3" fontId="20" fillId="7" borderId="5" xfId="0" applyNumberFormat="1" applyFont="1" applyFill="1" applyBorder="1" applyAlignment="1">
      <alignment horizontal="right" vertical="center" wrapText="1"/>
    </xf>
    <xf numFmtId="3" fontId="21" fillId="7" borderId="7" xfId="0" applyNumberFormat="1" applyFont="1" applyFill="1" applyBorder="1" applyAlignment="1">
      <alignment horizontal="right" vertical="center" wrapText="1"/>
    </xf>
    <xf numFmtId="0" fontId="28" fillId="7" borderId="8" xfId="0" applyFont="1" applyFill="1" applyBorder="1" applyAlignment="1">
      <alignment horizontal="center" vertical="center" wrapText="1"/>
    </xf>
    <xf numFmtId="3" fontId="29" fillId="7" borderId="0" xfId="0" applyNumberFormat="1" applyFont="1" applyFill="1" applyBorder="1" applyAlignment="1">
      <alignment vertical="center" wrapText="1"/>
    </xf>
    <xf numFmtId="3" fontId="30" fillId="7" borderId="9" xfId="0" applyNumberFormat="1" applyFont="1" applyFill="1" applyBorder="1" applyAlignment="1">
      <alignment vertical="center" wrapText="1"/>
    </xf>
    <xf numFmtId="0" fontId="31" fillId="3" borderId="8" xfId="0" applyFont="1" applyFill="1" applyBorder="1" applyAlignment="1">
      <alignment vertical="center" wrapText="1"/>
    </xf>
    <xf numFmtId="0" fontId="32" fillId="3" borderId="0" xfId="0" applyFont="1" applyFill="1" applyBorder="1" applyAlignment="1">
      <alignment vertical="center" wrapText="1"/>
    </xf>
    <xf numFmtId="164" fontId="32" fillId="3" borderId="9" xfId="1" applyNumberFormat="1" applyFont="1" applyFill="1" applyBorder="1" applyAlignment="1">
      <alignment vertical="center" wrapText="1"/>
    </xf>
    <xf numFmtId="164" fontId="32" fillId="3" borderId="9" xfId="1" applyNumberFormat="1" applyFont="1" applyFill="1" applyBorder="1" applyAlignment="1">
      <alignment horizontal="right" vertical="center" wrapText="1"/>
    </xf>
    <xf numFmtId="0" fontId="32" fillId="3" borderId="9" xfId="0" applyFont="1" applyFill="1" applyBorder="1" applyAlignment="1">
      <alignment horizontal="right" vertical="center" wrapText="1"/>
    </xf>
    <xf numFmtId="3" fontId="33" fillId="7" borderId="0" xfId="0" applyNumberFormat="1" applyFont="1" applyFill="1" applyBorder="1" applyAlignment="1">
      <alignment vertical="center" wrapText="1"/>
    </xf>
    <xf numFmtId="164" fontId="32" fillId="3" borderId="0" xfId="1" applyNumberFormat="1" applyFont="1" applyFill="1" applyBorder="1" applyAlignment="1">
      <alignment vertical="center" wrapText="1"/>
    </xf>
    <xf numFmtId="0" fontId="24" fillId="7" borderId="8" xfId="0" applyFont="1" applyFill="1" applyBorder="1" applyAlignment="1">
      <alignment horizontal="center" vertical="center" wrapText="1"/>
    </xf>
    <xf numFmtId="3" fontId="33" fillId="7" borderId="0" xfId="0" applyNumberFormat="1" applyFont="1" applyFill="1" applyBorder="1" applyAlignment="1">
      <alignment horizontal="right" vertical="center" wrapText="1"/>
    </xf>
    <xf numFmtId="3" fontId="30" fillId="7" borderId="9" xfId="0" applyNumberFormat="1" applyFont="1" applyFill="1" applyBorder="1" applyAlignment="1">
      <alignment horizontal="right" vertical="center" wrapText="1"/>
    </xf>
    <xf numFmtId="0" fontId="32" fillId="3" borderId="0" xfId="0" applyFont="1" applyFill="1" applyBorder="1" applyAlignment="1">
      <alignment horizontal="right" vertical="center" wrapText="1"/>
    </xf>
    <xf numFmtId="0" fontId="29" fillId="7" borderId="0" xfId="0" applyFont="1" applyFill="1" applyBorder="1" applyAlignment="1">
      <alignment horizontal="right" vertical="center" wrapText="1"/>
    </xf>
    <xf numFmtId="0" fontId="29" fillId="7" borderId="9" xfId="0" applyFont="1" applyFill="1" applyBorder="1" applyAlignment="1">
      <alignment horizontal="right" vertical="center" wrapText="1"/>
    </xf>
    <xf numFmtId="0" fontId="34" fillId="3" borderId="8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 wrapText="1"/>
    </xf>
    <xf numFmtId="0" fontId="34" fillId="3" borderId="9" xfId="0" applyFont="1" applyFill="1" applyBorder="1" applyAlignment="1">
      <alignment vertical="center" wrapText="1"/>
    </xf>
    <xf numFmtId="3" fontId="35" fillId="7" borderId="0" xfId="0" applyNumberFormat="1" applyFont="1" applyFill="1" applyBorder="1" applyAlignment="1">
      <alignment horizontal="right" vertical="center" wrapText="1"/>
    </xf>
    <xf numFmtId="3" fontId="29" fillId="7" borderId="9" xfId="0" applyNumberFormat="1" applyFont="1" applyFill="1" applyBorder="1" applyAlignment="1">
      <alignment horizontal="right" vertical="center" wrapText="1"/>
    </xf>
    <xf numFmtId="3" fontId="32" fillId="3" borderId="0" xfId="0" applyNumberFormat="1" applyFont="1" applyFill="1" applyBorder="1" applyAlignment="1">
      <alignment horizontal="right" vertical="center" wrapText="1"/>
    </xf>
    <xf numFmtId="164" fontId="32" fillId="3" borderId="0" xfId="1" applyNumberFormat="1" applyFont="1" applyFill="1" applyBorder="1" applyAlignment="1">
      <alignment horizontal="right" vertical="center" wrapText="1"/>
    </xf>
    <xf numFmtId="0" fontId="33" fillId="7" borderId="0" xfId="0" applyFont="1" applyFill="1" applyBorder="1" applyAlignment="1">
      <alignment horizontal="right" vertical="center" wrapText="1"/>
    </xf>
    <xf numFmtId="0" fontId="30" fillId="7" borderId="9" xfId="0" applyFont="1" applyFill="1" applyBorder="1" applyAlignment="1">
      <alignment horizontal="right" vertical="center" wrapText="1"/>
    </xf>
    <xf numFmtId="0" fontId="31" fillId="3" borderId="10" xfId="0" applyFont="1" applyFill="1" applyBorder="1" applyAlignment="1">
      <alignment vertical="center" wrapText="1"/>
    </xf>
    <xf numFmtId="0" fontId="32" fillId="3" borderId="4" xfId="0" applyFont="1" applyFill="1" applyBorder="1" applyAlignment="1">
      <alignment horizontal="right" vertical="center" wrapText="1"/>
    </xf>
    <xf numFmtId="0" fontId="32" fillId="3" borderId="11" xfId="0" applyFont="1" applyFill="1" applyBorder="1" applyAlignment="1">
      <alignment horizontal="right" vertical="center" wrapText="1"/>
    </xf>
    <xf numFmtId="0" fontId="36" fillId="3" borderId="0" xfId="0" applyFont="1" applyFill="1" applyAlignment="1">
      <alignment vertical="center"/>
    </xf>
    <xf numFmtId="0" fontId="25" fillId="3" borderId="6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vertical="center"/>
    </xf>
    <xf numFmtId="0" fontId="25" fillId="3" borderId="8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vertical="center"/>
    </xf>
    <xf numFmtId="0" fontId="37" fillId="3" borderId="0" xfId="0" applyFont="1" applyFill="1" applyBorder="1" applyAlignment="1">
      <alignment vertical="center"/>
    </xf>
    <xf numFmtId="0" fontId="37" fillId="3" borderId="9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2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39" fillId="7" borderId="3" xfId="0" applyFont="1" applyFill="1" applyBorder="1" applyAlignment="1">
      <alignment horizontal="center" vertical="center" wrapText="1"/>
    </xf>
    <xf numFmtId="3" fontId="15" fillId="7" borderId="3" xfId="0" applyNumberFormat="1" applyFont="1" applyFill="1" applyBorder="1" applyAlignment="1">
      <alignment horizontal="right" vertical="center" wrapText="1"/>
    </xf>
    <xf numFmtId="0" fontId="29" fillId="3" borderId="0" xfId="0" applyFont="1" applyFill="1" applyAlignment="1">
      <alignment horizontal="center" vertical="center" wrapText="1"/>
    </xf>
    <xf numFmtId="3" fontId="40" fillId="3" borderId="0" xfId="0" applyNumberFormat="1" applyFont="1" applyFill="1" applyAlignment="1">
      <alignment horizontal="right" vertical="center" wrapText="1"/>
    </xf>
    <xf numFmtId="0" fontId="41" fillId="3" borderId="0" xfId="0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3" fontId="32" fillId="3" borderId="0" xfId="0" applyNumberFormat="1" applyFont="1" applyFill="1" applyAlignment="1">
      <alignment horizontal="right" vertical="center" wrapText="1"/>
    </xf>
    <xf numFmtId="164" fontId="32" fillId="3" borderId="0" xfId="1" applyNumberFormat="1" applyFont="1" applyFill="1" applyAlignment="1">
      <alignment horizontal="right" vertical="center" wrapText="1"/>
    </xf>
    <xf numFmtId="0" fontId="32" fillId="3" borderId="0" xfId="0" applyFont="1" applyFill="1" applyAlignment="1">
      <alignment horizontal="right" vertical="center" wrapText="1"/>
    </xf>
    <xf numFmtId="164" fontId="32" fillId="3" borderId="0" xfId="0" applyNumberFormat="1" applyFont="1" applyFill="1" applyAlignment="1">
      <alignment horizontal="right" vertical="center" wrapText="1"/>
    </xf>
    <xf numFmtId="0" fontId="0" fillId="3" borderId="4" xfId="0" applyFill="1" applyBorder="1" applyAlignment="1">
      <alignment vertical="center"/>
    </xf>
    <xf numFmtId="0" fontId="25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Border="1" applyAlignment="1">
      <alignment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28" fillId="3" borderId="0" xfId="0" applyFont="1" applyFill="1" applyAlignment="1">
      <alignment vertical="center" wrapText="1"/>
    </xf>
    <xf numFmtId="0" fontId="25" fillId="3" borderId="0" xfId="0" applyFont="1" applyFill="1" applyAlignment="1">
      <alignment horizontal="right" vertical="center" wrapText="1"/>
    </xf>
    <xf numFmtId="0" fontId="31" fillId="3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right" vertical="center" wrapText="1"/>
    </xf>
    <xf numFmtId="0" fontId="25" fillId="7" borderId="0" xfId="0" applyFont="1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13" fillId="7" borderId="0" xfId="0" applyFont="1" applyFill="1" applyAlignment="1">
      <alignment horizontal="right" vertical="center" wrapText="1"/>
    </xf>
    <xf numFmtId="0" fontId="27" fillId="7" borderId="0" xfId="0" applyFont="1" applyFill="1" applyAlignment="1">
      <alignment horizontal="right" vertical="center" wrapText="1"/>
    </xf>
    <xf numFmtId="0" fontId="25" fillId="7" borderId="0" xfId="0" applyFont="1" applyFill="1" applyAlignment="1">
      <alignment horizontal="right" vertical="center" wrapText="1"/>
    </xf>
    <xf numFmtId="0" fontId="39" fillId="7" borderId="0" xfId="0" applyFont="1" applyFill="1" applyAlignment="1">
      <alignment horizontal="right" vertical="center" wrapText="1"/>
    </xf>
    <xf numFmtId="0" fontId="41" fillId="7" borderId="0" xfId="0" applyFont="1" applyFill="1" applyAlignment="1">
      <alignment vertical="center" wrapText="1"/>
    </xf>
    <xf numFmtId="3" fontId="10" fillId="7" borderId="0" xfId="0" applyNumberFormat="1" applyFont="1" applyFill="1" applyAlignment="1">
      <alignment horizontal="right" vertical="center" wrapText="1"/>
    </xf>
    <xf numFmtId="3" fontId="9" fillId="7" borderId="0" xfId="0" applyNumberFormat="1" applyFont="1" applyFill="1" applyAlignment="1">
      <alignment horizontal="right" vertical="center" wrapText="1"/>
    </xf>
    <xf numFmtId="0" fontId="42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vertical="center" wrapText="1"/>
    </xf>
    <xf numFmtId="3" fontId="21" fillId="7" borderId="0" xfId="0" applyNumberFormat="1" applyFont="1" applyFill="1" applyAlignment="1">
      <alignment horizontal="right" vertical="center" wrapText="1"/>
    </xf>
    <xf numFmtId="3" fontId="20" fillId="7" borderId="0" xfId="0" applyNumberFormat="1" applyFont="1" applyFill="1" applyAlignment="1">
      <alignment horizontal="right" vertical="center" wrapText="1"/>
    </xf>
    <xf numFmtId="0" fontId="36" fillId="3" borderId="4" xfId="0" applyFont="1" applyFill="1" applyBorder="1" applyAlignment="1">
      <alignment vertical="center"/>
    </xf>
    <xf numFmtId="0" fontId="25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43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2" borderId="0" xfId="0" applyFill="1" applyAlignment="1">
      <alignment vertical="top" wrapText="1"/>
    </xf>
    <xf numFmtId="0" fontId="39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vertical="top" wrapText="1"/>
    </xf>
    <xf numFmtId="0" fontId="39" fillId="2" borderId="1" xfId="0" applyFont="1" applyFill="1" applyBorder="1" applyAlignment="1">
      <alignment horizontal="center" wrapText="1"/>
    </xf>
    <xf numFmtId="0" fontId="26" fillId="0" borderId="0" xfId="0" applyFont="1"/>
    <xf numFmtId="0" fontId="25" fillId="2" borderId="12" xfId="0" applyFont="1" applyFill="1" applyBorder="1" applyAlignment="1">
      <alignment horizontal="center" wrapText="1"/>
    </xf>
    <xf numFmtId="0" fontId="25" fillId="2" borderId="36" xfId="0" applyFont="1" applyFill="1" applyBorder="1" applyAlignment="1">
      <alignment horizontal="center" wrapText="1"/>
    </xf>
    <xf numFmtId="0" fontId="25" fillId="2" borderId="37" xfId="0" applyFont="1" applyFill="1" applyBorder="1" applyAlignment="1">
      <alignment horizontal="center" wrapText="1"/>
    </xf>
    <xf numFmtId="0" fontId="25" fillId="2" borderId="38" xfId="0" applyFont="1" applyFill="1" applyBorder="1" applyAlignment="1">
      <alignment horizontal="center" wrapText="1"/>
    </xf>
    <xf numFmtId="0" fontId="25" fillId="2" borderId="39" xfId="0" applyFont="1" applyFill="1" applyBorder="1" applyAlignment="1">
      <alignment horizontal="center" wrapText="1"/>
    </xf>
    <xf numFmtId="0" fontId="25" fillId="2" borderId="2" xfId="0" applyFont="1" applyFill="1" applyBorder="1" applyAlignment="1">
      <alignment horizontal="center" wrapText="1"/>
    </xf>
    <xf numFmtId="0" fontId="25" fillId="2" borderId="35" xfId="0" applyFont="1" applyFill="1" applyBorder="1" applyAlignment="1">
      <alignment horizontal="center" wrapText="1"/>
    </xf>
    <xf numFmtId="0" fontId="25" fillId="2" borderId="40" xfId="0" applyFont="1" applyFill="1" applyBorder="1" applyAlignment="1">
      <alignment wrapText="1"/>
    </xf>
    <xf numFmtId="3" fontId="25" fillId="2" borderId="0" xfId="0" applyNumberFormat="1" applyFont="1" applyFill="1" applyAlignment="1">
      <alignment horizontal="right" wrapText="1"/>
    </xf>
    <xf numFmtId="3" fontId="25" fillId="2" borderId="41" xfId="0" applyNumberFormat="1" applyFont="1" applyFill="1" applyBorder="1" applyAlignment="1">
      <alignment horizontal="right" wrapText="1"/>
    </xf>
    <xf numFmtId="0" fontId="31" fillId="2" borderId="40" xfId="0" applyFont="1" applyFill="1" applyBorder="1" applyAlignment="1">
      <alignment horizontal="left" vertical="top" wrapText="1" indent="1"/>
    </xf>
    <xf numFmtId="3" fontId="31" fillId="2" borderId="0" xfId="0" applyNumberFormat="1" applyFont="1" applyFill="1" applyAlignment="1">
      <alignment horizontal="right" wrapText="1"/>
    </xf>
    <xf numFmtId="3" fontId="31" fillId="2" borderId="41" xfId="0" applyNumberFormat="1" applyFont="1" applyFill="1" applyBorder="1" applyAlignment="1">
      <alignment horizontal="right" wrapText="1"/>
    </xf>
    <xf numFmtId="0" fontId="31" fillId="2" borderId="0" xfId="0" applyFont="1" applyFill="1" applyAlignment="1">
      <alignment horizontal="right" wrapText="1"/>
    </xf>
    <xf numFmtId="0" fontId="31" fillId="2" borderId="41" xfId="0" applyFont="1" applyFill="1" applyBorder="1" applyAlignment="1">
      <alignment horizontal="right" wrapText="1"/>
    </xf>
    <xf numFmtId="0" fontId="25" fillId="2" borderId="0" xfId="0" applyFont="1" applyFill="1" applyAlignment="1">
      <alignment horizontal="right" wrapText="1"/>
    </xf>
    <xf numFmtId="0" fontId="25" fillId="2" borderId="41" xfId="0" applyFont="1" applyFill="1" applyBorder="1" applyAlignment="1">
      <alignment horizontal="right" wrapText="1"/>
    </xf>
    <xf numFmtId="3" fontId="25" fillId="2" borderId="2" xfId="0" applyNumberFormat="1" applyFont="1" applyFill="1" applyBorder="1" applyAlignment="1">
      <alignment horizontal="right" wrapText="1"/>
    </xf>
    <xf numFmtId="0" fontId="36" fillId="0" borderId="0" xfId="0" applyFont="1"/>
    <xf numFmtId="0" fontId="44" fillId="2" borderId="3" xfId="0" applyFont="1" applyFill="1" applyBorder="1" applyAlignment="1">
      <alignment horizontal="center" wrapText="1"/>
    </xf>
    <xf numFmtId="0" fontId="45" fillId="2" borderId="3" xfId="0" applyFont="1" applyFill="1" applyBorder="1" applyAlignment="1">
      <alignment wrapText="1"/>
    </xf>
    <xf numFmtId="0" fontId="46" fillId="2" borderId="0" xfId="0" applyFont="1" applyFill="1" applyAlignment="1">
      <alignment horizontal="center" wrapText="1"/>
    </xf>
    <xf numFmtId="0" fontId="45" fillId="2" borderId="0" xfId="0" applyFont="1" applyFill="1" applyBorder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571500</xdr:colOff>
      <xdr:row>4</xdr:row>
      <xdr:rowOff>114300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r="71070" b="89143"/>
        <a:stretch>
          <a:fillRect/>
        </a:stretch>
      </xdr:blipFill>
      <xdr:spPr>
        <a:xfrm>
          <a:off x="0" y="0"/>
          <a:ext cx="14859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2022/ART%2036/TERCER%20TRIMESTRE/ESTADOS%20FINANCIEROS/UTEQ%2009%20Estados%20Financieros%20Septiembre%202022%20C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."/>
      <sheetName val="ESF."/>
      <sheetName val="EVHP."/>
      <sheetName val="ECSF."/>
      <sheetName val="EFE."/>
      <sheetName val="ISPC"/>
      <sheetName val="EAA."/>
      <sheetName val="EAD y OP."/>
      <sheetName val="EAD y OP FF"/>
      <sheetName val="EAD Y OP EN"/>
      <sheetName val="EAD y OP ID."/>
      <sheetName val="EB"/>
      <sheetName val="CF"/>
      <sheetName val="IADP y OP-LDF."/>
      <sheetName val="ESFDetll-LDF"/>
      <sheetName val="IAODF-LDF"/>
      <sheetName val="Balanza Comp."/>
    </sheetNames>
    <sheetDataSet>
      <sheetData sheetId="0"/>
      <sheetData sheetId="1"/>
      <sheetData sheetId="2">
        <row r="4">
          <cell r="B4" t="str">
            <v xml:space="preserve">Del 01 de Enero al 30 de Septiembre de 2022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26"/>
  <sheetViews>
    <sheetView zoomScaleNormal="100" workbookViewId="0">
      <selection activeCell="B44" sqref="B44"/>
    </sheetView>
  </sheetViews>
  <sheetFormatPr baseColWidth="10" defaultRowHeight="15" x14ac:dyDescent="0.25"/>
  <cols>
    <col min="1" max="1" width="49.85546875" style="8" customWidth="1"/>
    <col min="2" max="3" width="20.7109375" style="8" customWidth="1"/>
    <col min="4" max="4" width="48.85546875" style="8" customWidth="1"/>
    <col min="5" max="5" width="20.7109375" style="8" customWidth="1"/>
    <col min="6" max="6" width="23.85546875" style="8" customWidth="1"/>
    <col min="7" max="7" width="14.28515625" style="3" bestFit="1" customWidth="1"/>
    <col min="8" max="8" width="14.140625" style="3" bestFit="1" customWidth="1"/>
    <col min="9" max="33" width="11.42578125" style="3"/>
    <col min="34" max="16384" width="11.42578125" style="8"/>
  </cols>
  <sheetData>
    <row r="1" spans="1:9" ht="15" customHeight="1" x14ac:dyDescent="0.25">
      <c r="A1" s="1"/>
      <c r="B1" s="2" t="s">
        <v>0</v>
      </c>
      <c r="C1" s="2"/>
      <c r="D1" s="2"/>
      <c r="E1" s="2"/>
      <c r="F1" s="2"/>
    </row>
    <row r="2" spans="1:9" ht="15" customHeight="1" x14ac:dyDescent="0.25">
      <c r="A2" s="1"/>
      <c r="B2" s="2" t="s">
        <v>1</v>
      </c>
      <c r="C2" s="2"/>
      <c r="D2" s="2"/>
      <c r="E2" s="2"/>
      <c r="F2" s="2"/>
    </row>
    <row r="3" spans="1:9" ht="15" customHeight="1" x14ac:dyDescent="0.25">
      <c r="A3" s="1"/>
      <c r="B3" s="4" t="s">
        <v>2</v>
      </c>
      <c r="C3" s="4"/>
      <c r="D3" s="4"/>
      <c r="E3" s="4"/>
      <c r="F3" s="4"/>
    </row>
    <row r="4" spans="1:9" ht="15" customHeight="1" x14ac:dyDescent="0.25">
      <c r="A4" s="1"/>
      <c r="B4" s="2" t="s">
        <v>3</v>
      </c>
      <c r="C4" s="2"/>
      <c r="D4" s="2"/>
      <c r="E4" s="2"/>
      <c r="F4" s="2"/>
    </row>
    <row r="5" spans="1:9" ht="15" customHeight="1" x14ac:dyDescent="0.25">
      <c r="A5" s="5"/>
      <c r="B5" s="6" t="s">
        <v>4</v>
      </c>
      <c r="C5" s="6"/>
      <c r="D5" s="6"/>
      <c r="E5" s="6"/>
      <c r="F5" s="6"/>
    </row>
    <row r="6" spans="1:9" ht="4.5" customHeight="1" x14ac:dyDescent="0.25">
      <c r="A6" s="7"/>
    </row>
    <row r="7" spans="1:9" ht="15.75" customHeight="1" x14ac:dyDescent="0.25">
      <c r="A7" s="9" t="s">
        <v>5</v>
      </c>
      <c r="B7" s="10">
        <v>2022</v>
      </c>
      <c r="C7" s="11">
        <v>2021</v>
      </c>
      <c r="D7" s="9" t="s">
        <v>5</v>
      </c>
      <c r="E7" s="10">
        <v>2022</v>
      </c>
      <c r="F7" s="11">
        <v>2021</v>
      </c>
    </row>
    <row r="8" spans="1:9" ht="16.5" customHeight="1" x14ac:dyDescent="0.25">
      <c r="A8" s="12" t="s">
        <v>6</v>
      </c>
      <c r="B8" s="12"/>
      <c r="C8" s="12"/>
      <c r="D8" s="12" t="s">
        <v>7</v>
      </c>
      <c r="E8" s="12"/>
      <c r="F8" s="12"/>
    </row>
    <row r="9" spans="1:9" ht="16.5" customHeight="1" x14ac:dyDescent="0.25">
      <c r="A9" s="13" t="s">
        <v>8</v>
      </c>
      <c r="B9" s="14"/>
      <c r="C9" s="14"/>
      <c r="D9" s="13" t="s">
        <v>9</v>
      </c>
      <c r="E9" s="14"/>
      <c r="F9" s="14"/>
    </row>
    <row r="10" spans="1:9" ht="21" customHeight="1" x14ac:dyDescent="0.25">
      <c r="A10" s="15" t="s">
        <v>10</v>
      </c>
      <c r="B10" s="16">
        <v>45284544</v>
      </c>
      <c r="C10" s="16">
        <v>8580312.5</v>
      </c>
      <c r="D10" s="15" t="s">
        <v>11</v>
      </c>
      <c r="E10" s="16">
        <v>8258845</v>
      </c>
      <c r="F10" s="16">
        <v>11029035</v>
      </c>
      <c r="H10" s="17"/>
      <c r="I10" s="18"/>
    </row>
    <row r="11" spans="1:9" ht="21" customHeight="1" x14ac:dyDescent="0.25">
      <c r="A11" s="15" t="s">
        <v>12</v>
      </c>
      <c r="B11" s="16">
        <v>3353017.5</v>
      </c>
      <c r="C11" s="16">
        <v>418165.5</v>
      </c>
      <c r="D11" s="15" t="s">
        <v>13</v>
      </c>
      <c r="E11" s="19">
        <v>0</v>
      </c>
      <c r="F11" s="19">
        <v>0</v>
      </c>
    </row>
    <row r="12" spans="1:9" ht="21" customHeight="1" x14ac:dyDescent="0.25">
      <c r="A12" s="15" t="s">
        <v>14</v>
      </c>
      <c r="B12" s="16">
        <v>2835294.5</v>
      </c>
      <c r="C12" s="16">
        <v>0</v>
      </c>
      <c r="D12" s="15" t="s">
        <v>15</v>
      </c>
      <c r="E12" s="19">
        <v>0</v>
      </c>
      <c r="F12" s="19">
        <v>0</v>
      </c>
    </row>
    <row r="13" spans="1:9" ht="21" customHeight="1" x14ac:dyDescent="0.25">
      <c r="A13" s="15" t="s">
        <v>16</v>
      </c>
      <c r="B13" s="19">
        <v>0</v>
      </c>
      <c r="C13" s="19">
        <v>0</v>
      </c>
      <c r="D13" s="15" t="s">
        <v>17</v>
      </c>
      <c r="E13" s="19">
        <v>0</v>
      </c>
      <c r="F13" s="19">
        <v>0</v>
      </c>
    </row>
    <row r="14" spans="1:9" ht="21" customHeight="1" x14ac:dyDescent="0.25">
      <c r="A14" s="15" t="s">
        <v>18</v>
      </c>
      <c r="B14" s="19">
        <v>0</v>
      </c>
      <c r="C14" s="19">
        <v>0</v>
      </c>
      <c r="D14" s="15" t="s">
        <v>19</v>
      </c>
      <c r="E14" s="19">
        <v>0</v>
      </c>
      <c r="F14" s="19">
        <v>0</v>
      </c>
    </row>
    <row r="15" spans="1:9" ht="21" customHeight="1" x14ac:dyDescent="0.25">
      <c r="A15" s="15" t="s">
        <v>20</v>
      </c>
      <c r="B15" s="19">
        <v>0</v>
      </c>
      <c r="C15" s="19">
        <v>0</v>
      </c>
      <c r="D15" s="15" t="s">
        <v>21</v>
      </c>
      <c r="E15" s="20">
        <v>650857</v>
      </c>
      <c r="F15" s="16">
        <v>32532</v>
      </c>
    </row>
    <row r="16" spans="1:9" ht="21" customHeight="1" x14ac:dyDescent="0.25">
      <c r="A16" s="15" t="s">
        <v>22</v>
      </c>
      <c r="B16" s="19">
        <v>0</v>
      </c>
      <c r="C16" s="19">
        <v>0</v>
      </c>
      <c r="D16" s="15" t="s">
        <v>23</v>
      </c>
      <c r="E16" s="19">
        <v>0</v>
      </c>
      <c r="F16" s="19">
        <v>0</v>
      </c>
    </row>
    <row r="17" spans="1:8" ht="21" customHeight="1" x14ac:dyDescent="0.25">
      <c r="A17" s="21" t="s">
        <v>24</v>
      </c>
      <c r="B17" s="22">
        <f>SUM(B10:B16)</f>
        <v>51472856</v>
      </c>
      <c r="C17" s="23">
        <f>SUM(C10:C16)</f>
        <v>8998478</v>
      </c>
      <c r="D17" s="15" t="s">
        <v>25</v>
      </c>
      <c r="E17" s="19">
        <v>0</v>
      </c>
      <c r="F17" s="19">
        <v>0</v>
      </c>
    </row>
    <row r="18" spans="1:8" ht="15.75" customHeight="1" x14ac:dyDescent="0.25">
      <c r="A18" s="13" t="s">
        <v>26</v>
      </c>
      <c r="B18" s="14"/>
      <c r="C18" s="14"/>
      <c r="D18" s="21" t="s">
        <v>27</v>
      </c>
      <c r="E18" s="22">
        <f>SUM(E10:E17)</f>
        <v>8909702</v>
      </c>
      <c r="F18" s="23">
        <f>SUM(F10:F17)</f>
        <v>11061567</v>
      </c>
    </row>
    <row r="19" spans="1:8" ht="15" customHeight="1" x14ac:dyDescent="0.25">
      <c r="A19" s="15" t="s">
        <v>28</v>
      </c>
      <c r="B19" s="19">
        <v>0</v>
      </c>
      <c r="C19" s="19">
        <v>0</v>
      </c>
      <c r="D19" s="13" t="s">
        <v>29</v>
      </c>
      <c r="E19" s="14"/>
      <c r="F19" s="14"/>
    </row>
    <row r="20" spans="1:8" ht="21" customHeight="1" x14ac:dyDescent="0.25">
      <c r="A20" s="15" t="s">
        <v>30</v>
      </c>
      <c r="B20" s="19">
        <v>0</v>
      </c>
      <c r="C20" s="19">
        <v>0</v>
      </c>
      <c r="D20" s="15" t="s">
        <v>31</v>
      </c>
      <c r="E20" s="19">
        <v>0</v>
      </c>
      <c r="F20" s="19">
        <v>0</v>
      </c>
    </row>
    <row r="21" spans="1:8" ht="21" customHeight="1" x14ac:dyDescent="0.25">
      <c r="A21" s="15" t="s">
        <v>32</v>
      </c>
      <c r="B21" s="20">
        <v>978100553</v>
      </c>
      <c r="C21" s="16">
        <v>930918780</v>
      </c>
      <c r="D21" s="15" t="s">
        <v>33</v>
      </c>
      <c r="E21" s="19">
        <v>0</v>
      </c>
      <c r="F21" s="19">
        <v>0</v>
      </c>
    </row>
    <row r="22" spans="1:8" ht="21" customHeight="1" x14ac:dyDescent="0.25">
      <c r="A22" s="15" t="s">
        <v>34</v>
      </c>
      <c r="B22" s="20">
        <v>137676210</v>
      </c>
      <c r="C22" s="16">
        <v>137296056</v>
      </c>
      <c r="D22" s="15" t="s">
        <v>35</v>
      </c>
      <c r="E22" s="19">
        <v>0</v>
      </c>
      <c r="F22" s="19">
        <v>0</v>
      </c>
    </row>
    <row r="23" spans="1:8" ht="21" customHeight="1" x14ac:dyDescent="0.25">
      <c r="A23" s="15" t="s">
        <v>36</v>
      </c>
      <c r="B23" s="20">
        <v>6595046</v>
      </c>
      <c r="C23" s="16">
        <v>6595046</v>
      </c>
      <c r="D23" s="15" t="s">
        <v>37</v>
      </c>
      <c r="E23" s="19">
        <v>0</v>
      </c>
      <c r="F23" s="19">
        <v>0</v>
      </c>
    </row>
    <row r="24" spans="1:8" ht="21" customHeight="1" x14ac:dyDescent="0.25">
      <c r="A24" s="15" t="s">
        <v>38</v>
      </c>
      <c r="B24" s="20">
        <v>-59460420</v>
      </c>
      <c r="C24" s="16">
        <v>-51227705</v>
      </c>
      <c r="D24" s="15" t="s">
        <v>39</v>
      </c>
      <c r="E24" s="19">
        <v>0</v>
      </c>
      <c r="F24" s="19">
        <v>0</v>
      </c>
    </row>
    <row r="25" spans="1:8" ht="21" customHeight="1" x14ac:dyDescent="0.25">
      <c r="A25" s="15" t="s">
        <v>40</v>
      </c>
      <c r="B25" s="19">
        <v>0</v>
      </c>
      <c r="C25" s="19">
        <v>0</v>
      </c>
      <c r="D25" s="15" t="s">
        <v>41</v>
      </c>
      <c r="E25" s="19">
        <v>0</v>
      </c>
      <c r="F25" s="19">
        <v>0</v>
      </c>
    </row>
    <row r="26" spans="1:8" ht="21" customHeight="1" x14ac:dyDescent="0.25">
      <c r="A26" s="15" t="s">
        <v>42</v>
      </c>
      <c r="B26" s="19">
        <v>0</v>
      </c>
      <c r="C26" s="19">
        <v>0</v>
      </c>
      <c r="D26" s="21" t="s">
        <v>43</v>
      </c>
      <c r="E26" s="24">
        <v>0</v>
      </c>
      <c r="F26" s="24">
        <v>0</v>
      </c>
    </row>
    <row r="27" spans="1:8" ht="21" customHeight="1" x14ac:dyDescent="0.25">
      <c r="A27" s="15" t="s">
        <v>44</v>
      </c>
      <c r="B27" s="19">
        <v>0</v>
      </c>
      <c r="C27" s="19">
        <v>0</v>
      </c>
      <c r="D27" s="25" t="s">
        <v>45</v>
      </c>
      <c r="E27" s="26">
        <f>+E18+E26</f>
        <v>8909702</v>
      </c>
      <c r="F27" s="27">
        <f>+F18+F26</f>
        <v>11061567</v>
      </c>
    </row>
    <row r="28" spans="1:8" ht="17.25" customHeight="1" x14ac:dyDescent="0.25">
      <c r="A28" s="21" t="s">
        <v>46</v>
      </c>
      <c r="B28" s="22">
        <f>SUM(B19:B27)</f>
        <v>1062911389</v>
      </c>
      <c r="C28" s="23">
        <f>SUM(C19:C27)</f>
        <v>1023582177</v>
      </c>
      <c r="D28" s="28"/>
      <c r="E28" s="28"/>
      <c r="F28" s="28"/>
    </row>
    <row r="29" spans="1:8" ht="21" customHeight="1" x14ac:dyDescent="0.25">
      <c r="A29" s="29" t="s">
        <v>47</v>
      </c>
      <c r="B29" s="30">
        <f>+B17+B28-0.4</f>
        <v>1114384244.5999999</v>
      </c>
      <c r="C29" s="31">
        <f>+C17+C28</f>
        <v>1032580655</v>
      </c>
      <c r="D29" s="32" t="s">
        <v>48</v>
      </c>
      <c r="E29" s="32"/>
      <c r="F29" s="32"/>
    </row>
    <row r="30" spans="1:8" ht="20.25" customHeight="1" x14ac:dyDescent="0.25">
      <c r="A30" s="33"/>
      <c r="B30" s="33"/>
      <c r="C30" s="33"/>
      <c r="D30" s="34" t="s">
        <v>49</v>
      </c>
      <c r="E30" s="35">
        <f>SUM(E31:E33)</f>
        <v>503624441</v>
      </c>
      <c r="F30" s="36">
        <f>SUM(F31:F33)</f>
        <v>503611421</v>
      </c>
      <c r="G30" s="18"/>
      <c r="H30" s="18"/>
    </row>
    <row r="31" spans="1:8" ht="20.25" customHeight="1" x14ac:dyDescent="0.25">
      <c r="A31" s="33"/>
      <c r="B31" s="33"/>
      <c r="C31" s="33"/>
      <c r="D31" s="15" t="s">
        <v>50</v>
      </c>
      <c r="E31" s="16">
        <v>503112541</v>
      </c>
      <c r="F31" s="16">
        <v>503099521</v>
      </c>
    </row>
    <row r="32" spans="1:8" ht="20.25" customHeight="1" x14ac:dyDescent="0.25">
      <c r="A32" s="33"/>
      <c r="B32" s="33"/>
      <c r="C32" s="33"/>
      <c r="D32" s="15" t="s">
        <v>51</v>
      </c>
      <c r="E32" s="16">
        <v>511900</v>
      </c>
      <c r="F32" s="16">
        <v>511900</v>
      </c>
    </row>
    <row r="33" spans="1:8" ht="20.25" customHeight="1" x14ac:dyDescent="0.25">
      <c r="A33" s="33"/>
      <c r="B33" s="33"/>
      <c r="C33" s="33"/>
      <c r="D33" s="15" t="s">
        <v>52</v>
      </c>
      <c r="E33" s="19">
        <v>0</v>
      </c>
      <c r="F33" s="19">
        <v>0</v>
      </c>
    </row>
    <row r="34" spans="1:8" ht="20.25" customHeight="1" x14ac:dyDescent="0.25">
      <c r="A34" s="33"/>
      <c r="B34" s="33"/>
      <c r="C34" s="33"/>
      <c r="D34" s="34" t="s">
        <v>53</v>
      </c>
      <c r="E34" s="35">
        <f>SUM(E35:E39)</f>
        <v>601850102</v>
      </c>
      <c r="F34" s="36">
        <f>SUM(F35:F39)</f>
        <v>517907667.75999993</v>
      </c>
      <c r="G34" s="18"/>
      <c r="H34" s="18"/>
    </row>
    <row r="35" spans="1:8" ht="20.25" customHeight="1" x14ac:dyDescent="0.25">
      <c r="A35" s="33"/>
      <c r="B35" s="33"/>
      <c r="C35" s="33"/>
      <c r="D35" s="15" t="s">
        <v>54</v>
      </c>
      <c r="E35" s="37">
        <v>38267447</v>
      </c>
      <c r="F35" s="37">
        <v>-8100594</v>
      </c>
    </row>
    <row r="36" spans="1:8" ht="20.25" customHeight="1" x14ac:dyDescent="0.25">
      <c r="A36" s="33"/>
      <c r="B36" s="33"/>
      <c r="C36" s="33"/>
      <c r="D36" s="15" t="s">
        <v>55</v>
      </c>
      <c r="E36" s="16">
        <v>127154456</v>
      </c>
      <c r="F36" s="16">
        <v>136761835.24000001</v>
      </c>
    </row>
    <row r="37" spans="1:8" ht="20.25" customHeight="1" x14ac:dyDescent="0.25">
      <c r="A37" s="33"/>
      <c r="B37" s="33"/>
      <c r="C37" s="33"/>
      <c r="D37" s="15" t="s">
        <v>56</v>
      </c>
      <c r="E37" s="16">
        <v>547884708</v>
      </c>
      <c r="F37" s="16">
        <v>500702935.06</v>
      </c>
    </row>
    <row r="38" spans="1:8" ht="20.25" customHeight="1" x14ac:dyDescent="0.25">
      <c r="A38" s="33"/>
      <c r="B38" s="33"/>
      <c r="C38" s="33"/>
      <c r="D38" s="15" t="s">
        <v>57</v>
      </c>
      <c r="E38" s="16">
        <v>0</v>
      </c>
      <c r="F38" s="19">
        <v>0</v>
      </c>
    </row>
    <row r="39" spans="1:8" ht="20.25" customHeight="1" x14ac:dyDescent="0.25">
      <c r="A39" s="33"/>
      <c r="B39" s="33"/>
      <c r="C39" s="33"/>
      <c r="D39" s="15" t="s">
        <v>58</v>
      </c>
      <c r="E39" s="16">
        <v>-111456509</v>
      </c>
      <c r="F39" s="16">
        <v>-111456508.54000001</v>
      </c>
    </row>
    <row r="40" spans="1:8" ht="20.25" customHeight="1" x14ac:dyDescent="0.25">
      <c r="A40" s="33"/>
      <c r="B40" s="33"/>
      <c r="C40" s="33"/>
      <c r="D40" s="34" t="s">
        <v>59</v>
      </c>
      <c r="E40" s="38">
        <f>SUM(E41:E42)</f>
        <v>0</v>
      </c>
      <c r="F40" s="38">
        <f>SUM(F41:F42)</f>
        <v>0</v>
      </c>
    </row>
    <row r="41" spans="1:8" ht="20.25" customHeight="1" x14ac:dyDescent="0.25">
      <c r="A41" s="33"/>
      <c r="B41" s="33"/>
      <c r="C41" s="33"/>
      <c r="D41" s="15" t="s">
        <v>60</v>
      </c>
      <c r="E41" s="19">
        <v>0</v>
      </c>
      <c r="F41" s="19">
        <v>0</v>
      </c>
    </row>
    <row r="42" spans="1:8" ht="20.25" customHeight="1" x14ac:dyDescent="0.25">
      <c r="A42" s="33"/>
      <c r="B42" s="33"/>
      <c r="C42" s="33"/>
      <c r="D42" s="15" t="s">
        <v>61</v>
      </c>
      <c r="E42" s="19">
        <v>0</v>
      </c>
      <c r="F42" s="19">
        <v>0</v>
      </c>
    </row>
    <row r="43" spans="1:8" ht="20.25" customHeight="1" x14ac:dyDescent="0.25">
      <c r="A43" s="33"/>
      <c r="B43" s="33"/>
      <c r="C43" s="33"/>
      <c r="D43" s="39" t="s">
        <v>62</v>
      </c>
      <c r="E43" s="26">
        <f>+E40+E34+E30</f>
        <v>1105474543</v>
      </c>
      <c r="F43" s="27">
        <f>+F40+F34+F30</f>
        <v>1021519088.76</v>
      </c>
      <c r="G43" s="40"/>
      <c r="H43" s="40"/>
    </row>
    <row r="44" spans="1:8" ht="4.5" customHeight="1" x14ac:dyDescent="0.25">
      <c r="A44" s="33"/>
      <c r="B44" s="33"/>
      <c r="C44" s="33"/>
      <c r="D44" s="3"/>
      <c r="E44" s="3"/>
      <c r="F44" s="3"/>
    </row>
    <row r="45" spans="1:8" ht="21" customHeight="1" x14ac:dyDescent="0.25">
      <c r="A45" s="33"/>
      <c r="B45" s="33"/>
      <c r="C45" s="33"/>
      <c r="D45" s="41" t="s">
        <v>63</v>
      </c>
      <c r="E45" s="30">
        <f>+E43+E27</f>
        <v>1114384245</v>
      </c>
      <c r="F45" s="31">
        <f>+F43+F27-0.5</f>
        <v>1032580655.26</v>
      </c>
      <c r="H45" s="18">
        <f>+F45-C29</f>
        <v>0.25999999046325684</v>
      </c>
    </row>
    <row r="46" spans="1:8" ht="12.75" customHeight="1" x14ac:dyDescent="0.25">
      <c r="A46" s="33"/>
      <c r="B46" s="33"/>
      <c r="C46" s="33"/>
      <c r="D46" s="1"/>
      <c r="E46" s="1"/>
      <c r="F46" s="1"/>
    </row>
    <row r="47" spans="1:8" s="44" customFormat="1" ht="11.25" x14ac:dyDescent="0.25">
      <c r="A47" s="42"/>
      <c r="B47" s="43"/>
      <c r="C47" s="43"/>
    </row>
    <row r="48" spans="1:8" s="44" customFormat="1" ht="15.6" customHeight="1" x14ac:dyDescent="0.25">
      <c r="A48" s="45" t="s">
        <v>64</v>
      </c>
      <c r="B48" s="46" t="s">
        <v>65</v>
      </c>
      <c r="C48" s="46"/>
      <c r="D48" s="47" t="s">
        <v>66</v>
      </c>
      <c r="E48" s="47"/>
      <c r="F48" s="47"/>
      <c r="G48" s="48"/>
    </row>
    <row r="49" spans="1:7" s="44" customFormat="1" ht="21.75" customHeight="1" x14ac:dyDescent="0.25">
      <c r="A49" s="49" t="s">
        <v>67</v>
      </c>
      <c r="B49" s="50" t="s">
        <v>68</v>
      </c>
      <c r="C49" s="50"/>
      <c r="D49" s="51"/>
      <c r="E49" s="51"/>
      <c r="F49" s="51"/>
      <c r="G49" s="52"/>
    </row>
    <row r="50" spans="1:7" s="3" customFormat="1" x14ac:dyDescent="0.25">
      <c r="F50" s="18"/>
    </row>
    <row r="51" spans="1:7" s="3" customFormat="1" x14ac:dyDescent="0.25"/>
    <row r="52" spans="1:7" s="3" customFormat="1" x14ac:dyDescent="0.25"/>
    <row r="53" spans="1:7" s="3" customFormat="1" x14ac:dyDescent="0.25"/>
    <row r="54" spans="1:7" s="3" customFormat="1" x14ac:dyDescent="0.25"/>
    <row r="55" spans="1:7" s="3" customFormat="1" x14ac:dyDescent="0.25"/>
    <row r="56" spans="1:7" s="3" customFormat="1" x14ac:dyDescent="0.25">
      <c r="E56" s="53">
        <f>+B29-E45</f>
        <v>-0.40000009536743164</v>
      </c>
      <c r="F56" s="53">
        <f>+F45-C29</f>
        <v>0.25999999046325684</v>
      </c>
      <c r="G56" s="54"/>
    </row>
    <row r="57" spans="1:7" s="3" customFormat="1" x14ac:dyDescent="0.25"/>
    <row r="58" spans="1:7" s="3" customFormat="1" x14ac:dyDescent="0.25"/>
    <row r="59" spans="1:7" s="3" customFormat="1" x14ac:dyDescent="0.25"/>
    <row r="60" spans="1:7" s="3" customFormat="1" x14ac:dyDescent="0.25"/>
    <row r="61" spans="1:7" s="3" customFormat="1" x14ac:dyDescent="0.25"/>
    <row r="62" spans="1:7" s="3" customFormat="1" x14ac:dyDescent="0.25"/>
    <row r="63" spans="1:7" s="3" customFormat="1" x14ac:dyDescent="0.25"/>
    <row r="64" spans="1:7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</sheetData>
  <mergeCells count="13">
    <mergeCell ref="A8:C8"/>
    <mergeCell ref="D8:F8"/>
    <mergeCell ref="D29:F29"/>
    <mergeCell ref="D46:F46"/>
    <mergeCell ref="B48:C48"/>
    <mergeCell ref="D48:F49"/>
    <mergeCell ref="B49:C49"/>
    <mergeCell ref="A1:A5"/>
    <mergeCell ref="B1:F1"/>
    <mergeCell ref="B2:F2"/>
    <mergeCell ref="B3:F3"/>
    <mergeCell ref="B4:F4"/>
    <mergeCell ref="B5:F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3"/>
  <sheetViews>
    <sheetView zoomScaleNormal="100" workbookViewId="0">
      <selection activeCell="B55" sqref="B55"/>
    </sheetView>
  </sheetViews>
  <sheetFormatPr baseColWidth="10" defaultRowHeight="15" customHeight="1" x14ac:dyDescent="0.25"/>
  <cols>
    <col min="1" max="1" width="55.5703125" style="3" customWidth="1"/>
    <col min="2" max="2" width="22.5703125" style="3" customWidth="1"/>
    <col min="3" max="3" width="22.42578125" style="3" customWidth="1"/>
    <col min="4" max="13" width="11.42578125" style="3"/>
    <col min="14" max="17" width="5.5703125" style="121" customWidth="1"/>
    <col min="18" max="16384" width="11.42578125" style="3"/>
  </cols>
  <sheetData>
    <row r="1" spans="1:6" ht="15" customHeight="1" x14ac:dyDescent="0.25">
      <c r="A1" s="55" t="s">
        <v>0</v>
      </c>
      <c r="B1" s="56"/>
      <c r="C1" s="57"/>
    </row>
    <row r="2" spans="1:6" ht="15" customHeight="1" x14ac:dyDescent="0.25">
      <c r="A2" s="58" t="s">
        <v>1</v>
      </c>
      <c r="B2" s="59"/>
      <c r="C2" s="60"/>
    </row>
    <row r="3" spans="1:6" ht="15" customHeight="1" x14ac:dyDescent="0.25">
      <c r="A3" s="61" t="s">
        <v>69</v>
      </c>
      <c r="B3" s="62"/>
      <c r="C3" s="63"/>
    </row>
    <row r="4" spans="1:6" ht="15" customHeight="1" x14ac:dyDescent="0.25">
      <c r="A4" s="64" t="s">
        <v>70</v>
      </c>
      <c r="B4" s="65"/>
      <c r="C4" s="66"/>
    </row>
    <row r="5" spans="1:6" ht="16.5" customHeight="1" x14ac:dyDescent="0.25">
      <c r="A5" s="67" t="s">
        <v>4</v>
      </c>
      <c r="B5" s="68"/>
      <c r="C5" s="69"/>
    </row>
    <row r="6" spans="1:6" ht="5.25" customHeight="1" x14ac:dyDescent="0.25">
      <c r="A6" s="70"/>
    </row>
    <row r="7" spans="1:6" ht="19.5" customHeight="1" x14ac:dyDescent="0.25">
      <c r="A7" s="71" t="s">
        <v>5</v>
      </c>
      <c r="B7" s="72">
        <v>2022</v>
      </c>
      <c r="C7" s="73">
        <v>2021</v>
      </c>
    </row>
    <row r="8" spans="1:6" ht="15" customHeight="1" x14ac:dyDescent="0.25">
      <c r="A8" s="74" t="s">
        <v>71</v>
      </c>
      <c r="B8" s="75"/>
      <c r="C8" s="76"/>
    </row>
    <row r="9" spans="1:6" ht="21.75" customHeight="1" x14ac:dyDescent="0.25">
      <c r="A9" s="77" t="s">
        <v>72</v>
      </c>
      <c r="B9" s="78">
        <f>SUM(B10:B16)</f>
        <v>69932159</v>
      </c>
      <c r="C9" s="79">
        <f>SUM(C10:C16)</f>
        <v>70376549</v>
      </c>
    </row>
    <row r="10" spans="1:6" ht="18.75" customHeight="1" x14ac:dyDescent="0.25">
      <c r="A10" s="80" t="s">
        <v>73</v>
      </c>
      <c r="B10" s="81">
        <v>0</v>
      </c>
      <c r="C10" s="82">
        <v>0</v>
      </c>
      <c r="F10" s="17"/>
    </row>
    <row r="11" spans="1:6" ht="18.75" customHeight="1" x14ac:dyDescent="0.25">
      <c r="A11" s="80" t="s">
        <v>74</v>
      </c>
      <c r="B11" s="81">
        <v>0</v>
      </c>
      <c r="C11" s="82">
        <v>0</v>
      </c>
      <c r="F11" s="17"/>
    </row>
    <row r="12" spans="1:6" ht="18.75" customHeight="1" x14ac:dyDescent="0.25">
      <c r="A12" s="80" t="s">
        <v>75</v>
      </c>
      <c r="B12" s="81">
        <v>0</v>
      </c>
      <c r="C12" s="82">
        <v>0</v>
      </c>
      <c r="F12" s="17"/>
    </row>
    <row r="13" spans="1:6" ht="25.5" customHeight="1" x14ac:dyDescent="0.25">
      <c r="A13" s="80" t="s">
        <v>76</v>
      </c>
      <c r="B13" s="81">
        <v>0</v>
      </c>
      <c r="C13" s="82">
        <v>0</v>
      </c>
      <c r="F13" s="17"/>
    </row>
    <row r="14" spans="1:6" ht="18.75" customHeight="1" x14ac:dyDescent="0.25">
      <c r="A14" s="80" t="s">
        <v>77</v>
      </c>
      <c r="B14" s="83">
        <v>585056.5</v>
      </c>
      <c r="C14" s="84">
        <v>385609.5</v>
      </c>
      <c r="F14" s="17"/>
    </row>
    <row r="15" spans="1:6" ht="18.75" customHeight="1" x14ac:dyDescent="0.25">
      <c r="A15" s="80" t="s">
        <v>78</v>
      </c>
      <c r="B15" s="81">
        <v>0</v>
      </c>
      <c r="C15" s="82">
        <v>0</v>
      </c>
      <c r="F15" s="17"/>
    </row>
    <row r="16" spans="1:6" ht="18.75" customHeight="1" x14ac:dyDescent="0.25">
      <c r="A16" s="80" t="s">
        <v>79</v>
      </c>
      <c r="B16" s="83">
        <v>69347102.5</v>
      </c>
      <c r="C16" s="84">
        <v>69990939.5</v>
      </c>
      <c r="D16" s="18"/>
      <c r="F16" s="17"/>
    </row>
    <row r="17" spans="1:6" ht="45" customHeight="1" x14ac:dyDescent="0.25">
      <c r="A17" s="85" t="s">
        <v>80</v>
      </c>
      <c r="B17" s="78">
        <f>SUM(B18:B19)</f>
        <v>248841442</v>
      </c>
      <c r="C17" s="79">
        <f>SUM(C18:C25)</f>
        <v>354572102</v>
      </c>
      <c r="F17" s="17"/>
    </row>
    <row r="18" spans="1:6" ht="34.5" customHeight="1" x14ac:dyDescent="0.25">
      <c r="A18" s="80" t="s">
        <v>81</v>
      </c>
      <c r="B18" s="86">
        <v>65341442</v>
      </c>
      <c r="C18" s="82">
        <v>0</v>
      </c>
    </row>
    <row r="19" spans="1:6" ht="22.5" customHeight="1" x14ac:dyDescent="0.25">
      <c r="A19" s="80" t="s">
        <v>82</v>
      </c>
      <c r="B19" s="86">
        <v>183500000</v>
      </c>
      <c r="C19" s="84">
        <v>354572102</v>
      </c>
    </row>
    <row r="20" spans="1:6" ht="18.75" customHeight="1" x14ac:dyDescent="0.25">
      <c r="A20" s="87" t="s">
        <v>83</v>
      </c>
      <c r="B20" s="88">
        <f>SUM(B21:B25)</f>
        <v>375101</v>
      </c>
      <c r="C20" s="89">
        <v>0</v>
      </c>
    </row>
    <row r="21" spans="1:6" ht="18.75" customHeight="1" x14ac:dyDescent="0.25">
      <c r="A21" s="80" t="s">
        <v>84</v>
      </c>
      <c r="B21" s="81">
        <v>0</v>
      </c>
      <c r="C21" s="82">
        <v>0</v>
      </c>
    </row>
    <row r="22" spans="1:6" ht="18.75" customHeight="1" x14ac:dyDescent="0.25">
      <c r="A22" s="80" t="s">
        <v>85</v>
      </c>
      <c r="B22" s="81">
        <v>0</v>
      </c>
      <c r="C22" s="82">
        <v>0</v>
      </c>
    </row>
    <row r="23" spans="1:6" ht="21.75" customHeight="1" x14ac:dyDescent="0.25">
      <c r="A23" s="80" t="s">
        <v>86</v>
      </c>
      <c r="B23" s="81">
        <v>0</v>
      </c>
      <c r="C23" s="82">
        <v>0</v>
      </c>
    </row>
    <row r="24" spans="1:6" ht="18.75" customHeight="1" x14ac:dyDescent="0.25">
      <c r="A24" s="80" t="s">
        <v>87</v>
      </c>
      <c r="B24" s="81">
        <v>0</v>
      </c>
      <c r="C24" s="82">
        <v>0</v>
      </c>
    </row>
    <row r="25" spans="1:6" ht="18.75" customHeight="1" x14ac:dyDescent="0.25">
      <c r="A25" s="80" t="s">
        <v>88</v>
      </c>
      <c r="B25" s="86">
        <v>375101</v>
      </c>
      <c r="C25" s="82">
        <v>0</v>
      </c>
    </row>
    <row r="26" spans="1:6" ht="29.25" customHeight="1" x14ac:dyDescent="0.25">
      <c r="A26" s="77" t="s">
        <v>89</v>
      </c>
      <c r="B26" s="90">
        <f>+B9+B17+B20</f>
        <v>319148702</v>
      </c>
      <c r="C26" s="91">
        <f>+C9+C17</f>
        <v>424948651</v>
      </c>
      <c r="F26" s="18"/>
    </row>
    <row r="27" spans="1:6" ht="7.5" customHeight="1" x14ac:dyDescent="0.25">
      <c r="A27" s="92"/>
      <c r="B27" s="93"/>
      <c r="C27" s="94"/>
    </row>
    <row r="28" spans="1:6" ht="18.75" customHeight="1" x14ac:dyDescent="0.25">
      <c r="A28" s="95" t="s">
        <v>90</v>
      </c>
      <c r="B28" s="96"/>
      <c r="C28" s="97"/>
    </row>
    <row r="29" spans="1:6" ht="18.75" customHeight="1" x14ac:dyDescent="0.25">
      <c r="A29" s="77" t="s">
        <v>91</v>
      </c>
      <c r="B29" s="78">
        <f>SUM(B30:B32)</f>
        <v>228928208.09999999</v>
      </c>
      <c r="C29" s="79">
        <f>SUM(C30:C32)</f>
        <v>374868065.60000002</v>
      </c>
    </row>
    <row r="30" spans="1:6" ht="18.75" customHeight="1" x14ac:dyDescent="0.25">
      <c r="A30" s="80" t="s">
        <v>92</v>
      </c>
      <c r="B30" s="83">
        <v>181372155.59999999</v>
      </c>
      <c r="C30" s="84">
        <v>274629141.30000001</v>
      </c>
    </row>
    <row r="31" spans="1:6" ht="18.75" customHeight="1" x14ac:dyDescent="0.25">
      <c r="A31" s="80" t="s">
        <v>93</v>
      </c>
      <c r="B31" s="83">
        <v>3306281</v>
      </c>
      <c r="C31" s="84">
        <v>4683695.3</v>
      </c>
    </row>
    <row r="32" spans="1:6" ht="18.75" customHeight="1" x14ac:dyDescent="0.25">
      <c r="A32" s="80" t="s">
        <v>94</v>
      </c>
      <c r="B32" s="83">
        <v>44249771.5</v>
      </c>
      <c r="C32" s="84">
        <v>95555229</v>
      </c>
    </row>
    <row r="33" spans="1:3" ht="18.75" customHeight="1" x14ac:dyDescent="0.25">
      <c r="A33" s="77" t="s">
        <v>95</v>
      </c>
      <c r="B33" s="78">
        <f>SUM(B34:B52)</f>
        <v>43165433</v>
      </c>
      <c r="C33" s="79">
        <f>SUM(C34:C52)</f>
        <v>50068025</v>
      </c>
    </row>
    <row r="34" spans="1:3" ht="26.25" customHeight="1" x14ac:dyDescent="0.25">
      <c r="A34" s="80" t="s">
        <v>96</v>
      </c>
      <c r="B34" s="81">
        <v>0</v>
      </c>
      <c r="C34" s="82">
        <v>0</v>
      </c>
    </row>
    <row r="35" spans="1:3" ht="18.75" customHeight="1" x14ac:dyDescent="0.25">
      <c r="A35" s="80" t="s">
        <v>97</v>
      </c>
      <c r="B35" s="81">
        <v>0</v>
      </c>
      <c r="C35" s="82">
        <v>0</v>
      </c>
    </row>
    <row r="36" spans="1:3" ht="18.75" customHeight="1" x14ac:dyDescent="0.25">
      <c r="A36" s="80" t="s">
        <v>98</v>
      </c>
      <c r="B36" s="81">
        <v>0</v>
      </c>
      <c r="C36" s="82">
        <v>0</v>
      </c>
    </row>
    <row r="37" spans="1:3" ht="18.75" customHeight="1" x14ac:dyDescent="0.25">
      <c r="A37" s="80" t="s">
        <v>99</v>
      </c>
      <c r="B37" s="83">
        <v>9197506</v>
      </c>
      <c r="C37" s="98">
        <v>13111313</v>
      </c>
    </row>
    <row r="38" spans="1:3" ht="18.75" customHeight="1" x14ac:dyDescent="0.25">
      <c r="A38" s="80" t="s">
        <v>100</v>
      </c>
      <c r="B38" s="83">
        <v>33967927</v>
      </c>
      <c r="C38" s="84">
        <v>36956712</v>
      </c>
    </row>
    <row r="39" spans="1:3" ht="18.75" customHeight="1" x14ac:dyDescent="0.25">
      <c r="A39" s="80" t="s">
        <v>101</v>
      </c>
      <c r="B39" s="81">
        <v>0</v>
      </c>
      <c r="C39" s="82">
        <v>0</v>
      </c>
    </row>
    <row r="40" spans="1:3" ht="18.75" customHeight="1" x14ac:dyDescent="0.25">
      <c r="A40" s="80" t="s">
        <v>102</v>
      </c>
      <c r="B40" s="81">
        <v>0</v>
      </c>
      <c r="C40" s="82">
        <v>0</v>
      </c>
    </row>
    <row r="41" spans="1:3" ht="18.75" customHeight="1" x14ac:dyDescent="0.25">
      <c r="A41" s="80" t="s">
        <v>103</v>
      </c>
      <c r="B41" s="81">
        <v>0</v>
      </c>
      <c r="C41" s="82">
        <v>0</v>
      </c>
    </row>
    <row r="42" spans="1:3" ht="20.25" customHeight="1" x14ac:dyDescent="0.25">
      <c r="A42" s="80" t="s">
        <v>104</v>
      </c>
      <c r="B42" s="81">
        <v>0</v>
      </c>
      <c r="C42" s="82">
        <v>0</v>
      </c>
    </row>
    <row r="43" spans="1:3" ht="18.75" customHeight="1" x14ac:dyDescent="0.25">
      <c r="A43" s="87" t="s">
        <v>105</v>
      </c>
      <c r="B43" s="99">
        <v>0</v>
      </c>
      <c r="C43" s="100">
        <v>0</v>
      </c>
    </row>
    <row r="44" spans="1:3" ht="18.75" customHeight="1" x14ac:dyDescent="0.25">
      <c r="A44" s="80" t="s">
        <v>106</v>
      </c>
      <c r="B44" s="101">
        <v>0</v>
      </c>
      <c r="C44" s="102">
        <v>0</v>
      </c>
    </row>
    <row r="45" spans="1:3" ht="18.75" customHeight="1" x14ac:dyDescent="0.25">
      <c r="A45" s="80" t="s">
        <v>50</v>
      </c>
      <c r="B45" s="101">
        <v>0</v>
      </c>
      <c r="C45" s="102">
        <v>0</v>
      </c>
    </row>
    <row r="46" spans="1:3" ht="18.75" customHeight="1" x14ac:dyDescent="0.25">
      <c r="A46" s="80" t="s">
        <v>107</v>
      </c>
      <c r="B46" s="101">
        <v>0</v>
      </c>
      <c r="C46" s="102">
        <v>0</v>
      </c>
    </row>
    <row r="47" spans="1:3" ht="28.5" customHeight="1" x14ac:dyDescent="0.25">
      <c r="A47" s="87" t="s">
        <v>108</v>
      </c>
      <c r="B47" s="99">
        <v>0</v>
      </c>
      <c r="C47" s="100">
        <v>0</v>
      </c>
    </row>
    <row r="48" spans="1:3" ht="18.75" customHeight="1" x14ac:dyDescent="0.25">
      <c r="A48" s="80" t="s">
        <v>109</v>
      </c>
      <c r="B48" s="101">
        <v>0</v>
      </c>
      <c r="C48" s="102">
        <v>0</v>
      </c>
    </row>
    <row r="49" spans="1:3" ht="18.75" customHeight="1" x14ac:dyDescent="0.25">
      <c r="A49" s="80" t="s">
        <v>110</v>
      </c>
      <c r="B49" s="101">
        <v>0</v>
      </c>
      <c r="C49" s="102">
        <v>0</v>
      </c>
    </row>
    <row r="50" spans="1:3" ht="18.75" customHeight="1" x14ac:dyDescent="0.25">
      <c r="A50" s="80" t="s">
        <v>111</v>
      </c>
      <c r="B50" s="101">
        <v>0</v>
      </c>
      <c r="C50" s="102">
        <v>0</v>
      </c>
    </row>
    <row r="51" spans="1:3" ht="18.75" customHeight="1" x14ac:dyDescent="0.25">
      <c r="A51" s="80" t="s">
        <v>112</v>
      </c>
      <c r="B51" s="101">
        <v>0</v>
      </c>
      <c r="C51" s="102">
        <v>0</v>
      </c>
    </row>
    <row r="52" spans="1:3" ht="18.75" customHeight="1" x14ac:dyDescent="0.25">
      <c r="A52" s="80" t="s">
        <v>113</v>
      </c>
      <c r="B52" s="101">
        <v>0</v>
      </c>
      <c r="C52" s="102">
        <v>0</v>
      </c>
    </row>
    <row r="53" spans="1:3" ht="18.75" customHeight="1" x14ac:dyDescent="0.25">
      <c r="A53" s="77" t="s">
        <v>114</v>
      </c>
      <c r="B53" s="78">
        <f>SUM(B54:B61)</f>
        <v>8787614</v>
      </c>
      <c r="C53" s="79">
        <f>SUM(C54:C61)</f>
        <v>8113154</v>
      </c>
    </row>
    <row r="54" spans="1:3" ht="18.75" customHeight="1" x14ac:dyDescent="0.25">
      <c r="A54" s="80" t="s">
        <v>115</v>
      </c>
      <c r="B54" s="83">
        <v>8787614</v>
      </c>
      <c r="C54" s="84">
        <v>8113154</v>
      </c>
    </row>
    <row r="55" spans="1:3" ht="18.75" customHeight="1" x14ac:dyDescent="0.25">
      <c r="A55" s="80" t="s">
        <v>116</v>
      </c>
      <c r="B55" s="81">
        <v>0</v>
      </c>
      <c r="C55" s="82">
        <v>0</v>
      </c>
    </row>
    <row r="56" spans="1:3" ht="18.75" customHeight="1" x14ac:dyDescent="0.25">
      <c r="A56" s="80" t="s">
        <v>117</v>
      </c>
      <c r="B56" s="81">
        <v>0</v>
      </c>
      <c r="C56" s="82">
        <v>0</v>
      </c>
    </row>
    <row r="57" spans="1:3" ht="18.75" customHeight="1" x14ac:dyDescent="0.25">
      <c r="A57" s="80" t="s">
        <v>118</v>
      </c>
      <c r="B57" s="81">
        <v>0</v>
      </c>
      <c r="C57" s="82">
        <v>0</v>
      </c>
    </row>
    <row r="58" spans="1:3" ht="18.75" customHeight="1" x14ac:dyDescent="0.25">
      <c r="A58" s="80" t="s">
        <v>119</v>
      </c>
      <c r="B58" s="81">
        <v>0</v>
      </c>
      <c r="C58" s="82">
        <v>0</v>
      </c>
    </row>
    <row r="59" spans="1:3" ht="18.75" customHeight="1" x14ac:dyDescent="0.25">
      <c r="A59" s="80" t="s">
        <v>120</v>
      </c>
      <c r="B59" s="81">
        <v>0</v>
      </c>
      <c r="C59" s="82">
        <v>0</v>
      </c>
    </row>
    <row r="60" spans="1:3" ht="18.75" customHeight="1" x14ac:dyDescent="0.25">
      <c r="A60" s="87" t="s">
        <v>121</v>
      </c>
      <c r="B60" s="103">
        <v>0</v>
      </c>
      <c r="C60" s="104">
        <v>0</v>
      </c>
    </row>
    <row r="61" spans="1:3" ht="18.75" customHeight="1" x14ac:dyDescent="0.25">
      <c r="A61" s="80" t="s">
        <v>122</v>
      </c>
      <c r="B61" s="101">
        <v>0</v>
      </c>
      <c r="C61" s="102">
        <v>0</v>
      </c>
    </row>
    <row r="62" spans="1:3" ht="23.25" customHeight="1" x14ac:dyDescent="0.25">
      <c r="A62" s="77" t="s">
        <v>123</v>
      </c>
      <c r="B62" s="78">
        <f>+B29+B33+B53</f>
        <v>280881255.10000002</v>
      </c>
      <c r="C62" s="79">
        <f>+C29+C33+C53</f>
        <v>433049244.60000002</v>
      </c>
    </row>
    <row r="63" spans="1:3" ht="6" customHeight="1" x14ac:dyDescent="0.25">
      <c r="A63" s="105"/>
      <c r="B63" s="106"/>
      <c r="C63" s="107"/>
    </row>
    <row r="64" spans="1:3" ht="18.75" customHeight="1" x14ac:dyDescent="0.25">
      <c r="A64" s="108" t="s">
        <v>124</v>
      </c>
      <c r="B64" s="109">
        <f>+B26-B62</f>
        <v>38267446.899999976</v>
      </c>
      <c r="C64" s="110">
        <f>+C26-C62</f>
        <v>-8100593.6000000238</v>
      </c>
    </row>
    <row r="65" spans="1:3" ht="4.5" customHeight="1" x14ac:dyDescent="0.25">
      <c r="A65" s="111"/>
      <c r="B65" s="112"/>
      <c r="C65" s="112"/>
    </row>
    <row r="66" spans="1:3" ht="29.25" customHeight="1" x14ac:dyDescent="0.25">
      <c r="A66" s="113" t="s">
        <v>64</v>
      </c>
      <c r="B66" s="46" t="s">
        <v>65</v>
      </c>
      <c r="C66" s="114"/>
    </row>
    <row r="67" spans="1:3" ht="15" customHeight="1" x14ac:dyDescent="0.25">
      <c r="A67" s="115" t="s">
        <v>67</v>
      </c>
      <c r="B67" s="50" t="s">
        <v>68</v>
      </c>
      <c r="C67" s="116"/>
    </row>
    <row r="68" spans="1:3" ht="15" customHeight="1" x14ac:dyDescent="0.25">
      <c r="A68" s="117"/>
      <c r="B68" s="118"/>
      <c r="C68" s="119"/>
    </row>
    <row r="69" spans="1:3" ht="41.25" customHeight="1" x14ac:dyDescent="0.25">
      <c r="A69" s="67" t="s">
        <v>66</v>
      </c>
      <c r="B69" s="68"/>
      <c r="C69" s="69"/>
    </row>
    <row r="73" spans="1:3" ht="15" customHeight="1" x14ac:dyDescent="0.25">
      <c r="B73" s="120"/>
    </row>
  </sheetData>
  <mergeCells count="11">
    <mergeCell ref="A27:C27"/>
    <mergeCell ref="A28:C28"/>
    <mergeCell ref="B66:C66"/>
    <mergeCell ref="B67:C67"/>
    <mergeCell ref="A69:C69"/>
    <mergeCell ref="A1:C1"/>
    <mergeCell ref="A2:C2"/>
    <mergeCell ref="A3:C3"/>
    <mergeCell ref="A4:C4"/>
    <mergeCell ref="A5:C5"/>
    <mergeCell ref="A8:C8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9"/>
  <sheetViews>
    <sheetView workbookViewId="0">
      <selection activeCell="I16" sqref="I16"/>
    </sheetView>
  </sheetViews>
  <sheetFormatPr baseColWidth="10" defaultColWidth="9.140625" defaultRowHeight="15" x14ac:dyDescent="0.25"/>
  <cols>
    <col min="1" max="2" width="1.7109375" customWidth="1"/>
    <col min="3" max="3" width="10.28515625" customWidth="1"/>
    <col min="4" max="4" width="38.7109375" customWidth="1"/>
    <col min="5" max="5" width="10.42578125" customWidth="1"/>
    <col min="6" max="6" width="18" bestFit="1" customWidth="1"/>
    <col min="7" max="7" width="16.28515625" bestFit="1" customWidth="1"/>
    <col min="8" max="8" width="10.5703125" customWidth="1"/>
    <col min="9" max="9" width="13.140625" customWidth="1"/>
  </cols>
  <sheetData>
    <row r="2" spans="3:8" x14ac:dyDescent="0.25">
      <c r="C2" s="122"/>
      <c r="D2" s="123" t="s">
        <v>0</v>
      </c>
      <c r="E2" s="123"/>
      <c r="F2" s="123"/>
      <c r="G2" s="123"/>
      <c r="H2" s="124"/>
    </row>
    <row r="3" spans="3:8" x14ac:dyDescent="0.25">
      <c r="C3" s="122"/>
      <c r="D3" s="123" t="s">
        <v>125</v>
      </c>
      <c r="E3" s="123"/>
      <c r="F3" s="123"/>
      <c r="G3" s="123"/>
      <c r="H3" s="124"/>
    </row>
    <row r="4" spans="3:8" x14ac:dyDescent="0.25">
      <c r="C4" s="122"/>
      <c r="D4" s="123" t="s">
        <v>126</v>
      </c>
      <c r="E4" s="123"/>
      <c r="F4" s="123"/>
      <c r="G4" s="123"/>
      <c r="H4" s="124"/>
    </row>
    <row r="5" spans="3:8" x14ac:dyDescent="0.25">
      <c r="C5" s="125"/>
      <c r="D5" s="126" t="s">
        <v>127</v>
      </c>
      <c r="E5" s="126"/>
      <c r="F5" s="126"/>
      <c r="G5" s="126"/>
      <c r="H5" s="127"/>
    </row>
    <row r="6" spans="3:8" x14ac:dyDescent="0.25">
      <c r="C6" s="125"/>
      <c r="D6" s="126" t="s">
        <v>128</v>
      </c>
      <c r="E6" s="126"/>
      <c r="F6" s="126"/>
      <c r="G6" s="126"/>
      <c r="H6" s="127"/>
    </row>
    <row r="7" spans="3:8" ht="15.75" thickBot="1" x14ac:dyDescent="0.3"/>
    <row r="8" spans="3:8" ht="15.75" thickTop="1" x14ac:dyDescent="0.25">
      <c r="D8" s="128" t="s">
        <v>71</v>
      </c>
      <c r="E8" s="129"/>
      <c r="F8" s="130"/>
      <c r="G8" s="131">
        <f>+F10</f>
        <v>65163795.700000003</v>
      </c>
      <c r="H8" s="132"/>
    </row>
    <row r="9" spans="3:8" x14ac:dyDescent="0.25">
      <c r="D9" s="133"/>
      <c r="E9" s="134"/>
      <c r="F9" s="134"/>
      <c r="G9" s="135"/>
      <c r="H9" s="122"/>
    </row>
    <row r="10" spans="3:8" x14ac:dyDescent="0.25">
      <c r="D10" s="136" t="s">
        <v>129</v>
      </c>
      <c r="E10" s="137"/>
      <c r="F10" s="138">
        <v>65163795.700000003</v>
      </c>
      <c r="G10" s="139"/>
      <c r="H10" s="140"/>
    </row>
    <row r="11" spans="3:8" x14ac:dyDescent="0.25">
      <c r="D11" s="133"/>
      <c r="E11" s="134"/>
      <c r="F11" s="134"/>
      <c r="G11" s="135"/>
      <c r="H11" s="122"/>
    </row>
    <row r="12" spans="3:8" x14ac:dyDescent="0.25">
      <c r="D12" s="141" t="s">
        <v>130</v>
      </c>
      <c r="E12" s="142"/>
      <c r="F12" s="143"/>
      <c r="G12" s="144">
        <f>+G8</f>
        <v>65163795.700000003</v>
      </c>
      <c r="H12" s="145"/>
    </row>
    <row r="13" spans="3:8" x14ac:dyDescent="0.25">
      <c r="D13" s="133"/>
      <c r="E13" s="134"/>
      <c r="F13" s="134"/>
      <c r="G13" s="135"/>
      <c r="H13" s="122"/>
    </row>
    <row r="14" spans="3:8" x14ac:dyDescent="0.25">
      <c r="D14" s="133"/>
      <c r="E14" s="134"/>
      <c r="F14" s="134"/>
      <c r="G14" s="135"/>
      <c r="H14" s="122"/>
    </row>
    <row r="15" spans="3:8" x14ac:dyDescent="0.25">
      <c r="D15" s="141" t="s">
        <v>131</v>
      </c>
      <c r="E15" s="142"/>
      <c r="F15" s="143"/>
      <c r="G15" s="144">
        <f>SUM(F18:F20)</f>
        <v>46299795.970000014</v>
      </c>
      <c r="H15" s="145"/>
    </row>
    <row r="16" spans="3:8" x14ac:dyDescent="0.25">
      <c r="D16" s="146"/>
      <c r="E16" s="147"/>
      <c r="F16" s="147"/>
      <c r="G16" s="148"/>
      <c r="H16" s="149"/>
    </row>
    <row r="17" spans="4:11" x14ac:dyDescent="0.25">
      <c r="D17" s="136" t="s">
        <v>132</v>
      </c>
      <c r="E17" s="137"/>
      <c r="F17" s="138"/>
      <c r="G17" s="139"/>
      <c r="H17" s="140"/>
    </row>
    <row r="18" spans="4:11" x14ac:dyDescent="0.25">
      <c r="D18" s="136" t="s">
        <v>133</v>
      </c>
      <c r="E18" s="137"/>
      <c r="F18" s="138">
        <v>38205910.230000019</v>
      </c>
      <c r="G18" s="139"/>
      <c r="H18" s="140"/>
    </row>
    <row r="19" spans="4:11" x14ac:dyDescent="0.25">
      <c r="D19" s="136" t="s">
        <v>134</v>
      </c>
      <c r="E19" s="137"/>
      <c r="F19" s="150">
        <v>1232108.2999999998</v>
      </c>
      <c r="G19" s="139"/>
      <c r="H19" s="140"/>
    </row>
    <row r="20" spans="4:11" ht="15.75" thickBot="1" x14ac:dyDescent="0.3">
      <c r="D20" s="151" t="s">
        <v>135</v>
      </c>
      <c r="E20" s="152"/>
      <c r="F20" s="153">
        <v>6861777.4399999995</v>
      </c>
      <c r="G20" s="154"/>
      <c r="H20" s="140"/>
    </row>
    <row r="21" spans="4:11" ht="15.75" thickTop="1" x14ac:dyDescent="0.25"/>
    <row r="22" spans="4:11" ht="15.75" thickBot="1" x14ac:dyDescent="0.3"/>
    <row r="23" spans="4:11" ht="16.5" thickTop="1" thickBot="1" x14ac:dyDescent="0.3">
      <c r="D23" s="155" t="s">
        <v>136</v>
      </c>
      <c r="E23" s="156"/>
      <c r="F23" s="157"/>
      <c r="G23" s="158">
        <f>+G12-G15</f>
        <v>18863999.729999989</v>
      </c>
      <c r="H23" s="159"/>
    </row>
    <row r="24" spans="4:11" ht="15.75" thickTop="1" x14ac:dyDescent="0.25"/>
    <row r="27" spans="4:11" x14ac:dyDescent="0.25">
      <c r="D27" s="160"/>
      <c r="F27" s="161"/>
      <c r="G27" s="161"/>
      <c r="H27" s="140"/>
    </row>
    <row r="28" spans="4:11" x14ac:dyDescent="0.25">
      <c r="D28" s="162" t="s">
        <v>137</v>
      </c>
      <c r="E28" s="163"/>
      <c r="F28" s="164" t="s">
        <v>138</v>
      </c>
      <c r="G28" s="164"/>
      <c r="H28" s="124"/>
      <c r="I28" s="165"/>
    </row>
    <row r="29" spans="4:11" x14ac:dyDescent="0.25">
      <c r="D29" s="162" t="s">
        <v>139</v>
      </c>
      <c r="E29" s="163"/>
      <c r="F29" s="164" t="s">
        <v>140</v>
      </c>
      <c r="G29" s="164"/>
    </row>
    <row r="32" spans="4:11" x14ac:dyDescent="0.25">
      <c r="D32" s="165"/>
      <c r="E32" s="165"/>
      <c r="G32" s="166"/>
      <c r="H32" s="166"/>
      <c r="I32" s="166"/>
      <c r="J32" s="166"/>
      <c r="K32" s="166"/>
    </row>
    <row r="39" spans="10:10" x14ac:dyDescent="0.25">
      <c r="J39" s="165"/>
    </row>
  </sheetData>
  <mergeCells count="10">
    <mergeCell ref="F27:G27"/>
    <mergeCell ref="F28:G28"/>
    <mergeCell ref="F29:G29"/>
    <mergeCell ref="G32:K32"/>
    <mergeCell ref="D2:G2"/>
    <mergeCell ref="D3:G3"/>
    <mergeCell ref="D4:G4"/>
    <mergeCell ref="D5:G5"/>
    <mergeCell ref="D6:G6"/>
    <mergeCell ref="D23:F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73"/>
  <sheetViews>
    <sheetView zoomScaleNormal="100" workbookViewId="0">
      <selection activeCell="D9" sqref="D9"/>
    </sheetView>
  </sheetViews>
  <sheetFormatPr baseColWidth="10" defaultRowHeight="15" x14ac:dyDescent="0.25"/>
  <cols>
    <col min="1" max="1" width="53.7109375" style="170" customWidth="1"/>
    <col min="2" max="2" width="22.5703125" style="170" customWidth="1"/>
    <col min="3" max="3" width="23.140625" style="170" customWidth="1"/>
    <col min="4" max="16384" width="11.42578125" style="170"/>
  </cols>
  <sheetData>
    <row r="1" spans="1:3" ht="15" customHeight="1" x14ac:dyDescent="0.25">
      <c r="A1" s="167" t="s">
        <v>0</v>
      </c>
      <c r="B1" s="168"/>
      <c r="C1" s="169"/>
    </row>
    <row r="2" spans="1:3" ht="15" customHeight="1" x14ac:dyDescent="0.25">
      <c r="A2" s="171" t="s">
        <v>1</v>
      </c>
      <c r="B2" s="172"/>
      <c r="C2" s="173"/>
    </row>
    <row r="3" spans="1:3" ht="15" customHeight="1" x14ac:dyDescent="0.25">
      <c r="A3" s="174" t="s">
        <v>141</v>
      </c>
      <c r="B3" s="175"/>
      <c r="C3" s="176"/>
    </row>
    <row r="4" spans="1:3" ht="18" customHeight="1" x14ac:dyDescent="0.25">
      <c r="A4" s="171" t="s">
        <v>142</v>
      </c>
      <c r="B4" s="172"/>
      <c r="C4" s="173"/>
    </row>
    <row r="5" spans="1:3" ht="15" customHeight="1" x14ac:dyDescent="0.25">
      <c r="A5" s="177" t="s">
        <v>4</v>
      </c>
      <c r="B5" s="178"/>
      <c r="C5" s="179"/>
    </row>
    <row r="6" spans="1:3" ht="6.75" customHeight="1" x14ac:dyDescent="0.25">
      <c r="A6" s="180"/>
    </row>
    <row r="7" spans="1:3" s="184" customFormat="1" ht="23.65" customHeight="1" x14ac:dyDescent="0.25">
      <c r="A7" s="181" t="s">
        <v>5</v>
      </c>
      <c r="B7" s="182" t="s">
        <v>143</v>
      </c>
      <c r="C7" s="183" t="s">
        <v>144</v>
      </c>
    </row>
    <row r="8" spans="1:3" ht="23.65" customHeight="1" x14ac:dyDescent="0.25">
      <c r="A8" s="185" t="s">
        <v>6</v>
      </c>
      <c r="B8" s="186">
        <f>+B9+B17</f>
        <v>8232715</v>
      </c>
      <c r="C8" s="187">
        <f>+C9+C17</f>
        <v>90036303.939999998</v>
      </c>
    </row>
    <row r="9" spans="1:3" ht="21" customHeight="1" x14ac:dyDescent="0.25">
      <c r="A9" s="188" t="s">
        <v>8</v>
      </c>
      <c r="B9" s="189">
        <f>SUM(B10:B16)</f>
        <v>0</v>
      </c>
      <c r="C9" s="190">
        <f>SUM(C10:C16)</f>
        <v>42474377.5</v>
      </c>
    </row>
    <row r="10" spans="1:3" ht="21" customHeight="1" x14ac:dyDescent="0.25">
      <c r="A10" s="191" t="s">
        <v>10</v>
      </c>
      <c r="B10" s="192">
        <v>0</v>
      </c>
      <c r="C10" s="193">
        <v>36704231</v>
      </c>
    </row>
    <row r="11" spans="1:3" ht="21" customHeight="1" x14ac:dyDescent="0.25">
      <c r="A11" s="191" t="s">
        <v>12</v>
      </c>
      <c r="B11" s="192">
        <v>0</v>
      </c>
      <c r="C11" s="194">
        <v>2934851.5</v>
      </c>
    </row>
    <row r="12" spans="1:3" ht="21" customHeight="1" x14ac:dyDescent="0.25">
      <c r="A12" s="191" t="s">
        <v>14</v>
      </c>
      <c r="B12" s="192">
        <v>0</v>
      </c>
      <c r="C12" s="194">
        <v>2835295</v>
      </c>
    </row>
    <row r="13" spans="1:3" ht="21" customHeight="1" x14ac:dyDescent="0.25">
      <c r="A13" s="191" t="s">
        <v>16</v>
      </c>
      <c r="B13" s="192">
        <v>0</v>
      </c>
      <c r="C13" s="195">
        <v>0</v>
      </c>
    </row>
    <row r="14" spans="1:3" ht="21" customHeight="1" x14ac:dyDescent="0.25">
      <c r="A14" s="191" t="s">
        <v>18</v>
      </c>
      <c r="B14" s="192">
        <v>0</v>
      </c>
      <c r="C14" s="195">
        <v>0</v>
      </c>
    </row>
    <row r="15" spans="1:3" ht="21" customHeight="1" x14ac:dyDescent="0.25">
      <c r="A15" s="191" t="s">
        <v>20</v>
      </c>
      <c r="B15" s="192">
        <v>0</v>
      </c>
      <c r="C15" s="195">
        <v>0</v>
      </c>
    </row>
    <row r="16" spans="1:3" ht="21" customHeight="1" x14ac:dyDescent="0.25">
      <c r="A16" s="191" t="s">
        <v>22</v>
      </c>
      <c r="B16" s="192">
        <v>0</v>
      </c>
      <c r="C16" s="195">
        <v>0</v>
      </c>
    </row>
    <row r="17" spans="1:3" ht="21" customHeight="1" x14ac:dyDescent="0.25">
      <c r="A17" s="188" t="s">
        <v>26</v>
      </c>
      <c r="B17" s="196">
        <f>SUM(B18:B26)</f>
        <v>8232715</v>
      </c>
      <c r="C17" s="190">
        <f>SUM(C18:C26)-0.56</f>
        <v>47561926.439999998</v>
      </c>
    </row>
    <row r="18" spans="1:3" ht="21" customHeight="1" x14ac:dyDescent="0.25">
      <c r="A18" s="191" t="s">
        <v>28</v>
      </c>
      <c r="B18" s="192">
        <v>0</v>
      </c>
      <c r="C18" s="195">
        <v>0</v>
      </c>
    </row>
    <row r="19" spans="1:3" ht="21" customHeight="1" x14ac:dyDescent="0.25">
      <c r="A19" s="191" t="s">
        <v>30</v>
      </c>
      <c r="B19" s="192">
        <v>0</v>
      </c>
      <c r="C19" s="195">
        <v>0</v>
      </c>
    </row>
    <row r="20" spans="1:3" ht="21" customHeight="1" x14ac:dyDescent="0.25">
      <c r="A20" s="191" t="s">
        <v>32</v>
      </c>
      <c r="B20" s="192">
        <v>0</v>
      </c>
      <c r="C20" s="194">
        <v>47181773</v>
      </c>
    </row>
    <row r="21" spans="1:3" ht="21" customHeight="1" x14ac:dyDescent="0.25">
      <c r="A21" s="191" t="s">
        <v>34</v>
      </c>
      <c r="B21" s="192">
        <v>0</v>
      </c>
      <c r="C21" s="194">
        <v>380154</v>
      </c>
    </row>
    <row r="22" spans="1:3" ht="21" customHeight="1" x14ac:dyDescent="0.25">
      <c r="A22" s="191" t="s">
        <v>36</v>
      </c>
      <c r="B22" s="192">
        <v>0</v>
      </c>
      <c r="C22" s="195">
        <v>0</v>
      </c>
    </row>
    <row r="23" spans="1:3" ht="21" customHeight="1" x14ac:dyDescent="0.25">
      <c r="A23" s="191" t="s">
        <v>38</v>
      </c>
      <c r="B23" s="197">
        <v>8232715</v>
      </c>
      <c r="C23" s="195">
        <v>0</v>
      </c>
    </row>
    <row r="24" spans="1:3" ht="21" customHeight="1" x14ac:dyDescent="0.25">
      <c r="A24" s="191" t="s">
        <v>40</v>
      </c>
      <c r="B24" s="192">
        <v>0</v>
      </c>
      <c r="C24" s="195">
        <v>0</v>
      </c>
    </row>
    <row r="25" spans="1:3" ht="21" customHeight="1" x14ac:dyDescent="0.25">
      <c r="A25" s="191" t="s">
        <v>42</v>
      </c>
      <c r="B25" s="192">
        <v>0</v>
      </c>
      <c r="C25" s="195">
        <v>0</v>
      </c>
    </row>
    <row r="26" spans="1:3" ht="21" customHeight="1" x14ac:dyDescent="0.25">
      <c r="A26" s="191" t="s">
        <v>44</v>
      </c>
      <c r="B26" s="192">
        <v>0</v>
      </c>
      <c r="C26" s="195">
        <v>0</v>
      </c>
    </row>
    <row r="27" spans="1:3" ht="21" customHeight="1" x14ac:dyDescent="0.25">
      <c r="A27" s="198" t="s">
        <v>7</v>
      </c>
      <c r="B27" s="90">
        <f>+B28+B37</f>
        <v>618325</v>
      </c>
      <c r="C27" s="91">
        <f>+C28+C37</f>
        <v>2770190</v>
      </c>
    </row>
    <row r="28" spans="1:3" ht="21" customHeight="1" x14ac:dyDescent="0.25">
      <c r="A28" s="188" t="s">
        <v>9</v>
      </c>
      <c r="B28" s="199">
        <f>SUM(B29:B36)</f>
        <v>618325</v>
      </c>
      <c r="C28" s="200">
        <f>SUM(C29:C36)</f>
        <v>2770190</v>
      </c>
    </row>
    <row r="29" spans="1:3" ht="21" customHeight="1" x14ac:dyDescent="0.25">
      <c r="A29" s="191" t="s">
        <v>11</v>
      </c>
      <c r="B29" s="201">
        <v>0</v>
      </c>
      <c r="C29" s="194">
        <v>2770190</v>
      </c>
    </row>
    <row r="30" spans="1:3" ht="21" customHeight="1" x14ac:dyDescent="0.25">
      <c r="A30" s="191" t="s">
        <v>13</v>
      </c>
      <c r="B30" s="201">
        <v>0</v>
      </c>
      <c r="C30" s="195">
        <v>0</v>
      </c>
    </row>
    <row r="31" spans="1:3" ht="21" customHeight="1" x14ac:dyDescent="0.25">
      <c r="A31" s="191" t="s">
        <v>15</v>
      </c>
      <c r="B31" s="201">
        <v>0</v>
      </c>
      <c r="C31" s="195">
        <v>0</v>
      </c>
    </row>
    <row r="32" spans="1:3" ht="21" customHeight="1" x14ac:dyDescent="0.25">
      <c r="A32" s="191" t="s">
        <v>17</v>
      </c>
      <c r="B32" s="201">
        <v>0</v>
      </c>
      <c r="C32" s="195">
        <v>0</v>
      </c>
    </row>
    <row r="33" spans="1:3" ht="21" customHeight="1" x14ac:dyDescent="0.25">
      <c r="A33" s="191" t="s">
        <v>19</v>
      </c>
      <c r="B33" s="201">
        <v>0</v>
      </c>
      <c r="C33" s="195">
        <v>0</v>
      </c>
    </row>
    <row r="34" spans="1:3" ht="21" customHeight="1" x14ac:dyDescent="0.25">
      <c r="A34" s="191" t="s">
        <v>21</v>
      </c>
      <c r="B34" s="201">
        <v>618325</v>
      </c>
      <c r="C34" s="195">
        <v>0</v>
      </c>
    </row>
    <row r="35" spans="1:3" ht="21" customHeight="1" x14ac:dyDescent="0.25">
      <c r="A35" s="191" t="s">
        <v>23</v>
      </c>
      <c r="B35" s="201">
        <v>0</v>
      </c>
      <c r="C35" s="195">
        <v>0</v>
      </c>
    </row>
    <row r="36" spans="1:3" ht="21" customHeight="1" x14ac:dyDescent="0.25">
      <c r="A36" s="191" t="s">
        <v>25</v>
      </c>
      <c r="B36" s="201">
        <v>0</v>
      </c>
      <c r="C36" s="195">
        <v>0</v>
      </c>
    </row>
    <row r="37" spans="1:3" ht="21" customHeight="1" x14ac:dyDescent="0.25">
      <c r="A37" s="188" t="s">
        <v>29</v>
      </c>
      <c r="B37" s="202">
        <f>SUM(B38:B43)</f>
        <v>0</v>
      </c>
      <c r="C37" s="203">
        <f>SUM(C38:C43)</f>
        <v>0</v>
      </c>
    </row>
    <row r="38" spans="1:3" ht="21" customHeight="1" x14ac:dyDescent="0.25">
      <c r="A38" s="191" t="s">
        <v>31</v>
      </c>
      <c r="B38" s="201">
        <v>0</v>
      </c>
      <c r="C38" s="195">
        <v>0</v>
      </c>
    </row>
    <row r="39" spans="1:3" ht="21" customHeight="1" x14ac:dyDescent="0.25">
      <c r="A39" s="191" t="s">
        <v>33</v>
      </c>
      <c r="B39" s="201">
        <v>0</v>
      </c>
      <c r="C39" s="195">
        <v>0</v>
      </c>
    </row>
    <row r="40" spans="1:3" ht="21" customHeight="1" x14ac:dyDescent="0.25">
      <c r="A40" s="191" t="s">
        <v>35</v>
      </c>
      <c r="B40" s="201">
        <v>0</v>
      </c>
      <c r="C40" s="195">
        <v>0</v>
      </c>
    </row>
    <row r="41" spans="1:3" ht="21" customHeight="1" x14ac:dyDescent="0.25">
      <c r="A41" s="191" t="s">
        <v>37</v>
      </c>
      <c r="B41" s="201">
        <v>0</v>
      </c>
      <c r="C41" s="195">
        <v>0</v>
      </c>
    </row>
    <row r="42" spans="1:3" ht="21" customHeight="1" x14ac:dyDescent="0.25">
      <c r="A42" s="191" t="s">
        <v>39</v>
      </c>
      <c r="B42" s="201">
        <v>0</v>
      </c>
      <c r="C42" s="195">
        <v>0</v>
      </c>
    </row>
    <row r="43" spans="1:3" ht="21" customHeight="1" x14ac:dyDescent="0.25">
      <c r="A43" s="191" t="s">
        <v>41</v>
      </c>
      <c r="B43" s="201">
        <v>0</v>
      </c>
      <c r="C43" s="195">
        <v>0</v>
      </c>
    </row>
    <row r="44" spans="1:3" ht="6" customHeight="1" x14ac:dyDescent="0.25">
      <c r="A44" s="204" t="s">
        <v>145</v>
      </c>
      <c r="B44" s="205"/>
      <c r="C44" s="206"/>
    </row>
    <row r="45" spans="1:3" ht="21" customHeight="1" x14ac:dyDescent="0.25">
      <c r="A45" s="198" t="s">
        <v>48</v>
      </c>
      <c r="B45" s="90">
        <f>+B46+B50+B56</f>
        <v>93562834</v>
      </c>
      <c r="C45" s="91">
        <f>+C46+C50+C56</f>
        <v>9607379</v>
      </c>
    </row>
    <row r="46" spans="1:3" ht="21" customHeight="1" x14ac:dyDescent="0.25">
      <c r="A46" s="188" t="s">
        <v>49</v>
      </c>
      <c r="B46" s="207">
        <f>SUM(B47:B49)</f>
        <v>13020</v>
      </c>
      <c r="C46" s="208">
        <f>SUM(C47:C49)</f>
        <v>0</v>
      </c>
    </row>
    <row r="47" spans="1:3" ht="21" customHeight="1" x14ac:dyDescent="0.25">
      <c r="A47" s="191" t="s">
        <v>50</v>
      </c>
      <c r="B47" s="209">
        <v>13020</v>
      </c>
      <c r="C47" s="195">
        <v>0</v>
      </c>
    </row>
    <row r="48" spans="1:3" ht="21" customHeight="1" x14ac:dyDescent="0.25">
      <c r="A48" s="191" t="s">
        <v>51</v>
      </c>
      <c r="B48" s="201">
        <v>0</v>
      </c>
      <c r="C48" s="195">
        <v>0</v>
      </c>
    </row>
    <row r="49" spans="1:3" ht="21" customHeight="1" x14ac:dyDescent="0.25">
      <c r="A49" s="191" t="s">
        <v>52</v>
      </c>
      <c r="B49" s="201">
        <v>0</v>
      </c>
      <c r="C49" s="195">
        <v>0</v>
      </c>
    </row>
    <row r="50" spans="1:3" ht="21" customHeight="1" x14ac:dyDescent="0.25">
      <c r="A50" s="188" t="s">
        <v>53</v>
      </c>
      <c r="B50" s="199">
        <f>SUM(B51:B55)</f>
        <v>93549814</v>
      </c>
      <c r="C50" s="200">
        <f>SUM(C51:C55)</f>
        <v>9607379</v>
      </c>
    </row>
    <row r="51" spans="1:3" ht="21" customHeight="1" x14ac:dyDescent="0.25">
      <c r="A51" s="191" t="s">
        <v>54</v>
      </c>
      <c r="B51" s="210">
        <v>46368041</v>
      </c>
      <c r="C51" s="195">
        <v>0</v>
      </c>
    </row>
    <row r="52" spans="1:3" ht="21" customHeight="1" x14ac:dyDescent="0.25">
      <c r="A52" s="191" t="s">
        <v>55</v>
      </c>
      <c r="B52" s="209">
        <v>0</v>
      </c>
      <c r="C52" s="194">
        <v>9607379</v>
      </c>
    </row>
    <row r="53" spans="1:3" ht="21" customHeight="1" x14ac:dyDescent="0.25">
      <c r="A53" s="191" t="s">
        <v>56</v>
      </c>
      <c r="B53" s="209">
        <v>47181773</v>
      </c>
      <c r="C53" s="195">
        <v>0</v>
      </c>
    </row>
    <row r="54" spans="1:3" ht="21" customHeight="1" x14ac:dyDescent="0.25">
      <c r="A54" s="191" t="s">
        <v>57</v>
      </c>
      <c r="B54" s="201">
        <v>0</v>
      </c>
      <c r="C54" s="195">
        <v>0</v>
      </c>
    </row>
    <row r="55" spans="1:3" ht="21" customHeight="1" x14ac:dyDescent="0.25">
      <c r="A55" s="191" t="s">
        <v>58</v>
      </c>
      <c r="B55" s="201">
        <v>0</v>
      </c>
      <c r="C55" s="195">
        <v>0</v>
      </c>
    </row>
    <row r="56" spans="1:3" ht="21" customHeight="1" x14ac:dyDescent="0.25">
      <c r="A56" s="188" t="s">
        <v>59</v>
      </c>
      <c r="B56" s="211">
        <f>SUM(B57:B58)</f>
        <v>0</v>
      </c>
      <c r="C56" s="212">
        <f>SUM(C57:C58)</f>
        <v>0</v>
      </c>
    </row>
    <row r="57" spans="1:3" ht="21" customHeight="1" x14ac:dyDescent="0.25">
      <c r="A57" s="191" t="s">
        <v>60</v>
      </c>
      <c r="B57" s="201">
        <v>0</v>
      </c>
      <c r="C57" s="195">
        <v>0</v>
      </c>
    </row>
    <row r="58" spans="1:3" ht="21" customHeight="1" x14ac:dyDescent="0.25">
      <c r="A58" s="213" t="s">
        <v>61</v>
      </c>
      <c r="B58" s="214">
        <v>0</v>
      </c>
      <c r="C58" s="215">
        <v>0</v>
      </c>
    </row>
    <row r="59" spans="1:3" ht="5.25" customHeight="1" x14ac:dyDescent="0.25">
      <c r="A59" s="216"/>
    </row>
    <row r="60" spans="1:3" ht="6" customHeight="1" x14ac:dyDescent="0.25">
      <c r="A60" s="216"/>
    </row>
    <row r="61" spans="1:3" s="218" customFormat="1" ht="33.75" customHeight="1" x14ac:dyDescent="0.25">
      <c r="A61" s="217" t="s">
        <v>64</v>
      </c>
      <c r="B61" s="46" t="s">
        <v>65</v>
      </c>
      <c r="C61" s="114"/>
    </row>
    <row r="62" spans="1:3" s="218" customFormat="1" ht="15.6" customHeight="1" x14ac:dyDescent="0.25">
      <c r="A62" s="219" t="s">
        <v>67</v>
      </c>
      <c r="B62" s="50" t="s">
        <v>68</v>
      </c>
      <c r="C62" s="116"/>
    </row>
    <row r="63" spans="1:3" s="218" customFormat="1" ht="11.25" x14ac:dyDescent="0.25">
      <c r="A63" s="220"/>
      <c r="B63" s="221"/>
      <c r="C63" s="222"/>
    </row>
    <row r="64" spans="1:3" ht="41.25" customHeight="1" x14ac:dyDescent="0.25">
      <c r="A64" s="177" t="s">
        <v>66</v>
      </c>
      <c r="B64" s="178"/>
      <c r="C64" s="179"/>
    </row>
    <row r="73" spans="2:2" x14ac:dyDescent="0.25">
      <c r="B73" s="223"/>
    </row>
  </sheetData>
  <mergeCells count="8">
    <mergeCell ref="B62:C62"/>
    <mergeCell ref="A64:C64"/>
    <mergeCell ref="A1:C1"/>
    <mergeCell ref="A2:C2"/>
    <mergeCell ref="A3:C3"/>
    <mergeCell ref="A4:C4"/>
    <mergeCell ref="A5:C5"/>
    <mergeCell ref="B61:C6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43"/>
  <sheetViews>
    <sheetView zoomScaleNormal="100" workbookViewId="0">
      <selection activeCell="F9" sqref="F9"/>
    </sheetView>
  </sheetViews>
  <sheetFormatPr baseColWidth="10" defaultRowHeight="15" x14ac:dyDescent="0.25"/>
  <cols>
    <col min="1" max="1" width="47" style="170" customWidth="1"/>
    <col min="2" max="5" width="25.7109375" style="170" customWidth="1"/>
    <col min="6" max="6" width="23.140625" style="170" customWidth="1"/>
    <col min="7" max="16384" width="11.42578125" style="170"/>
  </cols>
  <sheetData>
    <row r="1" spans="1:7" ht="15.75" x14ac:dyDescent="0.25">
      <c r="A1" s="224"/>
      <c r="B1" s="225" t="s">
        <v>0</v>
      </c>
      <c r="C1" s="225"/>
      <c r="D1" s="225"/>
      <c r="E1" s="225"/>
      <c r="F1" s="225"/>
    </row>
    <row r="2" spans="1:7" ht="15" customHeight="1" x14ac:dyDescent="0.25">
      <c r="A2" s="224"/>
      <c r="B2" s="225" t="s">
        <v>1</v>
      </c>
      <c r="C2" s="225"/>
      <c r="D2" s="225"/>
      <c r="E2" s="225"/>
      <c r="F2" s="225"/>
    </row>
    <row r="3" spans="1:7" ht="15" customHeight="1" x14ac:dyDescent="0.25">
      <c r="A3" s="224"/>
      <c r="B3" s="226" t="s">
        <v>146</v>
      </c>
      <c r="C3" s="226"/>
      <c r="D3" s="226"/>
      <c r="E3" s="226"/>
      <c r="F3" s="226"/>
    </row>
    <row r="4" spans="1:7" ht="15" customHeight="1" x14ac:dyDescent="0.25">
      <c r="A4" s="224"/>
      <c r="B4" s="225" t="str">
        <f>[1]EVHP.!B4</f>
        <v xml:space="preserve">Del 01 de Enero al 30 de Septiembre de 2022 </v>
      </c>
      <c r="C4" s="225"/>
      <c r="D4" s="225"/>
      <c r="E4" s="225"/>
      <c r="F4" s="225"/>
    </row>
    <row r="5" spans="1:7" ht="13.5" customHeight="1" x14ac:dyDescent="0.25">
      <c r="A5" s="227"/>
      <c r="B5" s="228" t="s">
        <v>147</v>
      </c>
      <c r="C5" s="228"/>
      <c r="D5" s="228"/>
      <c r="E5" s="228"/>
      <c r="F5" s="228"/>
    </row>
    <row r="6" spans="1:7" ht="5.25" customHeight="1" x14ac:dyDescent="0.25">
      <c r="A6" s="180"/>
    </row>
    <row r="7" spans="1:7" ht="18" customHeight="1" x14ac:dyDescent="0.25">
      <c r="A7" s="229" t="s">
        <v>5</v>
      </c>
      <c r="B7" s="181" t="s">
        <v>148</v>
      </c>
      <c r="C7" s="181" t="s">
        <v>149</v>
      </c>
      <c r="D7" s="181" t="s">
        <v>150</v>
      </c>
      <c r="E7" s="181" t="s">
        <v>151</v>
      </c>
      <c r="F7" s="229" t="s">
        <v>152</v>
      </c>
    </row>
    <row r="8" spans="1:7" ht="18" customHeight="1" x14ac:dyDescent="0.25">
      <c r="A8" s="230"/>
      <c r="B8" s="231">
        <v>1</v>
      </c>
      <c r="C8" s="231">
        <v>2</v>
      </c>
      <c r="D8" s="231">
        <v>3</v>
      </c>
      <c r="E8" s="231" t="s">
        <v>153</v>
      </c>
      <c r="F8" s="230"/>
    </row>
    <row r="9" spans="1:7" ht="19.5" customHeight="1" x14ac:dyDescent="0.25">
      <c r="A9" s="232" t="s">
        <v>6</v>
      </c>
      <c r="B9" s="233">
        <f>+B10+B18</f>
        <v>1032580655.08</v>
      </c>
      <c r="C9" s="233">
        <f>+C10+C18</f>
        <v>1437676354.5999999</v>
      </c>
      <c r="D9" s="233">
        <f>+D10+D18</f>
        <v>1355872766</v>
      </c>
      <c r="E9" s="233">
        <f>+E10+E18+0.5</f>
        <v>1114384244.6799998</v>
      </c>
      <c r="F9" s="233">
        <f>+F10+F18</f>
        <v>81803589.109999895</v>
      </c>
    </row>
    <row r="10" spans="1:7" ht="19.5" customHeight="1" x14ac:dyDescent="0.25">
      <c r="A10" s="234" t="s">
        <v>8</v>
      </c>
      <c r="B10" s="235">
        <f>SUM(B11:B17)</f>
        <v>8998478.0800000168</v>
      </c>
      <c r="C10" s="235">
        <f>SUM(C11:C17)</f>
        <v>1389110290.5999999</v>
      </c>
      <c r="D10" s="235">
        <f>SUM(D11:D17)</f>
        <v>1346635913</v>
      </c>
      <c r="E10" s="235">
        <f>SUM(E11:E17)</f>
        <v>51472855.679999918</v>
      </c>
      <c r="F10" s="235">
        <f>SUM(F11:F17)</f>
        <v>42474378.109999903</v>
      </c>
      <c r="G10" s="236"/>
    </row>
    <row r="11" spans="1:7" ht="19.5" customHeight="1" x14ac:dyDescent="0.25">
      <c r="A11" s="237" t="s">
        <v>10</v>
      </c>
      <c r="B11" s="238">
        <v>8580312.5400000177</v>
      </c>
      <c r="C11" s="239">
        <v>1287468407.3</v>
      </c>
      <c r="D11" s="239">
        <v>1250764176</v>
      </c>
      <c r="E11" s="239">
        <f>+B11+C11-D11-0.51</f>
        <v>45284543.329999916</v>
      </c>
      <c r="F11" s="238">
        <f>+E11-B11+0.51</f>
        <v>36704231.2999999</v>
      </c>
    </row>
    <row r="12" spans="1:7" ht="19.5" customHeight="1" x14ac:dyDescent="0.25">
      <c r="A12" s="237" t="s">
        <v>12</v>
      </c>
      <c r="B12" s="238">
        <v>418165.53999999992</v>
      </c>
      <c r="C12" s="239">
        <v>10235014.300000001</v>
      </c>
      <c r="D12" s="239">
        <v>7300162</v>
      </c>
      <c r="E12" s="239">
        <f>+B12+C12-D12+0.51</f>
        <v>3353018.3499999996</v>
      </c>
      <c r="F12" s="238">
        <f>+E12-B12</f>
        <v>2934852.8099999996</v>
      </c>
    </row>
    <row r="13" spans="1:7" ht="19.5" customHeight="1" x14ac:dyDescent="0.25">
      <c r="A13" s="237" t="s">
        <v>14</v>
      </c>
      <c r="B13" s="240">
        <v>0</v>
      </c>
      <c r="C13" s="239">
        <v>7866974</v>
      </c>
      <c r="D13" s="240">
        <v>5031680</v>
      </c>
      <c r="E13" s="239">
        <f t="shared" ref="E13:E27" si="0">+B13+C13-D13</f>
        <v>2835294</v>
      </c>
      <c r="F13" s="238">
        <f t="shared" ref="F13:F17" si="1">+E13-B13</f>
        <v>2835294</v>
      </c>
    </row>
    <row r="14" spans="1:7" ht="19.5" customHeight="1" x14ac:dyDescent="0.25">
      <c r="A14" s="237" t="s">
        <v>16</v>
      </c>
      <c r="B14" s="240">
        <v>0</v>
      </c>
      <c r="C14" s="240">
        <v>0</v>
      </c>
      <c r="D14" s="240">
        <v>0</v>
      </c>
      <c r="E14" s="238">
        <f t="shared" si="0"/>
        <v>0</v>
      </c>
      <c r="F14" s="238">
        <f t="shared" si="1"/>
        <v>0</v>
      </c>
    </row>
    <row r="15" spans="1:7" ht="19.5" customHeight="1" x14ac:dyDescent="0.25">
      <c r="A15" s="237" t="s">
        <v>18</v>
      </c>
      <c r="B15" s="240">
        <v>0</v>
      </c>
      <c r="C15" s="239">
        <v>83539895</v>
      </c>
      <c r="D15" s="239">
        <v>83539895</v>
      </c>
      <c r="E15" s="238">
        <f t="shared" si="0"/>
        <v>0</v>
      </c>
      <c r="F15" s="238">
        <f t="shared" si="1"/>
        <v>0</v>
      </c>
    </row>
    <row r="16" spans="1:7" ht="19.5" customHeight="1" x14ac:dyDescent="0.25">
      <c r="A16" s="237" t="s">
        <v>20</v>
      </c>
      <c r="B16" s="240">
        <v>0</v>
      </c>
      <c r="C16" s="240">
        <v>0</v>
      </c>
      <c r="D16" s="240">
        <v>0</v>
      </c>
      <c r="E16" s="238">
        <f t="shared" si="0"/>
        <v>0</v>
      </c>
      <c r="F16" s="238">
        <f t="shared" si="1"/>
        <v>0</v>
      </c>
    </row>
    <row r="17" spans="1:6" ht="19.5" customHeight="1" x14ac:dyDescent="0.25">
      <c r="A17" s="237" t="s">
        <v>22</v>
      </c>
      <c r="B17" s="240">
        <v>0</v>
      </c>
      <c r="C17" s="240">
        <v>0</v>
      </c>
      <c r="D17" s="240">
        <v>0</v>
      </c>
      <c r="E17" s="238">
        <f t="shared" si="0"/>
        <v>0</v>
      </c>
      <c r="F17" s="238">
        <f t="shared" si="1"/>
        <v>0</v>
      </c>
    </row>
    <row r="18" spans="1:6" ht="19.5" customHeight="1" x14ac:dyDescent="0.25">
      <c r="A18" s="234" t="s">
        <v>26</v>
      </c>
      <c r="B18" s="235">
        <f>SUM(B19:B27)</f>
        <v>1023582177</v>
      </c>
      <c r="C18" s="235">
        <f>SUM(C19:C27)</f>
        <v>48566064</v>
      </c>
      <c r="D18" s="235">
        <f>SUM(D19:D27)</f>
        <v>9236853</v>
      </c>
      <c r="E18" s="235">
        <f>SUM(E19:E27)+0.5</f>
        <v>1062911388.5</v>
      </c>
      <c r="F18" s="235">
        <f>SUM(F19:F27)</f>
        <v>39329211</v>
      </c>
    </row>
    <row r="19" spans="1:6" ht="19.5" customHeight="1" x14ac:dyDescent="0.25">
      <c r="A19" s="237" t="s">
        <v>28</v>
      </c>
      <c r="B19" s="240">
        <v>0</v>
      </c>
      <c r="C19" s="240">
        <v>0</v>
      </c>
      <c r="D19" s="240">
        <v>0</v>
      </c>
      <c r="E19" s="238">
        <f t="shared" si="0"/>
        <v>0</v>
      </c>
      <c r="F19" s="238">
        <f t="shared" ref="F19:F27" si="2">+E19-B19</f>
        <v>0</v>
      </c>
    </row>
    <row r="20" spans="1:6" ht="19.5" customHeight="1" x14ac:dyDescent="0.25">
      <c r="A20" s="237" t="s">
        <v>30</v>
      </c>
      <c r="B20" s="240">
        <v>0</v>
      </c>
      <c r="C20" s="240">
        <v>0</v>
      </c>
      <c r="D20" s="240">
        <v>0</v>
      </c>
      <c r="E20" s="238">
        <f t="shared" si="0"/>
        <v>0</v>
      </c>
      <c r="F20" s="238">
        <f t="shared" si="2"/>
        <v>0</v>
      </c>
    </row>
    <row r="21" spans="1:6" ht="19.5" customHeight="1" x14ac:dyDescent="0.25">
      <c r="A21" s="237" t="s">
        <v>32</v>
      </c>
      <c r="B21" s="239">
        <v>930918780</v>
      </c>
      <c r="C21" s="239">
        <v>47181772.5</v>
      </c>
      <c r="D21" s="240">
        <v>0</v>
      </c>
      <c r="E21" s="239">
        <f t="shared" si="0"/>
        <v>978100552.5</v>
      </c>
      <c r="F21" s="239">
        <f t="shared" si="2"/>
        <v>47181772.5</v>
      </c>
    </row>
    <row r="22" spans="1:6" ht="19.5" customHeight="1" x14ac:dyDescent="0.25">
      <c r="A22" s="237" t="s">
        <v>34</v>
      </c>
      <c r="B22" s="239">
        <v>137296056</v>
      </c>
      <c r="C22" s="239">
        <v>945551.5</v>
      </c>
      <c r="D22" s="239">
        <v>565398</v>
      </c>
      <c r="E22" s="239">
        <f t="shared" si="0"/>
        <v>137676209.5</v>
      </c>
      <c r="F22" s="239">
        <f t="shared" si="2"/>
        <v>380153.5</v>
      </c>
    </row>
    <row r="23" spans="1:6" ht="19.5" customHeight="1" x14ac:dyDescent="0.25">
      <c r="A23" s="237" t="s">
        <v>36</v>
      </c>
      <c r="B23" s="239">
        <v>6595046</v>
      </c>
      <c r="C23" s="240">
        <v>0</v>
      </c>
      <c r="D23" s="240">
        <v>0</v>
      </c>
      <c r="E23" s="239">
        <f t="shared" si="0"/>
        <v>6595046</v>
      </c>
      <c r="F23" s="239">
        <f t="shared" si="2"/>
        <v>0</v>
      </c>
    </row>
    <row r="24" spans="1:6" ht="19.5" customHeight="1" x14ac:dyDescent="0.25">
      <c r="A24" s="237" t="s">
        <v>38</v>
      </c>
      <c r="B24" s="239">
        <v>-51227705</v>
      </c>
      <c r="C24" s="239">
        <v>438740</v>
      </c>
      <c r="D24" s="241">
        <v>8671455</v>
      </c>
      <c r="E24" s="239">
        <f t="shared" si="0"/>
        <v>-59460420</v>
      </c>
      <c r="F24" s="239">
        <f t="shared" si="2"/>
        <v>-8232715</v>
      </c>
    </row>
    <row r="25" spans="1:6" ht="19.5" customHeight="1" x14ac:dyDescent="0.25">
      <c r="A25" s="237" t="s">
        <v>40</v>
      </c>
      <c r="B25" s="240">
        <v>0</v>
      </c>
      <c r="C25" s="240">
        <v>0</v>
      </c>
      <c r="D25" s="240">
        <v>0</v>
      </c>
      <c r="E25" s="238">
        <f t="shared" si="0"/>
        <v>0</v>
      </c>
      <c r="F25" s="238">
        <f t="shared" si="2"/>
        <v>0</v>
      </c>
    </row>
    <row r="26" spans="1:6" ht="19.5" customHeight="1" x14ac:dyDescent="0.25">
      <c r="A26" s="237" t="s">
        <v>42</v>
      </c>
      <c r="B26" s="240">
        <v>0</v>
      </c>
      <c r="C26" s="240">
        <v>0</v>
      </c>
      <c r="D26" s="240">
        <v>0</v>
      </c>
      <c r="E26" s="238">
        <f t="shared" si="0"/>
        <v>0</v>
      </c>
      <c r="F26" s="238">
        <f t="shared" si="2"/>
        <v>0</v>
      </c>
    </row>
    <row r="27" spans="1:6" ht="19.5" customHeight="1" x14ac:dyDescent="0.25">
      <c r="A27" s="237" t="s">
        <v>44</v>
      </c>
      <c r="B27" s="240">
        <v>0</v>
      </c>
      <c r="C27" s="240">
        <v>0</v>
      </c>
      <c r="D27" s="240">
        <v>0</v>
      </c>
      <c r="E27" s="238">
        <f t="shared" si="0"/>
        <v>0</v>
      </c>
      <c r="F27" s="238">
        <f t="shared" si="2"/>
        <v>0</v>
      </c>
    </row>
    <row r="28" spans="1:6" ht="9" customHeight="1" x14ac:dyDescent="0.25">
      <c r="A28" s="216"/>
    </row>
    <row r="29" spans="1:6" ht="6" customHeight="1" x14ac:dyDescent="0.25">
      <c r="A29" s="216"/>
    </row>
    <row r="30" spans="1:6" x14ac:dyDescent="0.25">
      <c r="A30" s="216"/>
      <c r="B30" s="242"/>
      <c r="C30" s="242"/>
    </row>
    <row r="31" spans="1:6" s="218" customFormat="1" ht="36.75" customHeight="1" x14ac:dyDescent="0.25">
      <c r="A31" s="243" t="s">
        <v>64</v>
      </c>
      <c r="B31" s="46" t="s">
        <v>65</v>
      </c>
      <c r="C31" s="46"/>
      <c r="D31" s="244" t="s">
        <v>66</v>
      </c>
      <c r="E31" s="244"/>
      <c r="F31" s="244"/>
    </row>
    <row r="32" spans="1:6" s="218" customFormat="1" ht="15" customHeight="1" x14ac:dyDescent="0.25">
      <c r="A32" s="245" t="s">
        <v>67</v>
      </c>
      <c r="B32" s="50" t="s">
        <v>68</v>
      </c>
      <c r="C32" s="50"/>
      <c r="D32" s="246"/>
      <c r="E32" s="246"/>
      <c r="F32" s="246"/>
    </row>
    <row r="43" spans="4:4" x14ac:dyDescent="0.25">
      <c r="D43" s="223"/>
    </row>
  </sheetData>
  <mergeCells count="11">
    <mergeCell ref="A7:A8"/>
    <mergeCell ref="F7:F8"/>
    <mergeCell ref="B31:C31"/>
    <mergeCell ref="D31:F31"/>
    <mergeCell ref="B32:C32"/>
    <mergeCell ref="A1:A5"/>
    <mergeCell ref="B1:F1"/>
    <mergeCell ref="B2:F2"/>
    <mergeCell ref="B3:F3"/>
    <mergeCell ref="B4:F4"/>
    <mergeCell ref="B5:F5"/>
  </mergeCells>
  <pageMargins left="0.51181102362204722" right="0.51181102362204722" top="0.74803149606299213" bottom="0.55118110236220474" header="0.31496062992125984" footer="0.31496062992125984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53"/>
  <sheetViews>
    <sheetView zoomScaleNormal="100" workbookViewId="0">
      <selection activeCell="E32" sqref="E32"/>
    </sheetView>
  </sheetViews>
  <sheetFormatPr baseColWidth="10" defaultRowHeight="15" x14ac:dyDescent="0.25"/>
  <cols>
    <col min="1" max="1" width="34.5703125" style="170" customWidth="1"/>
    <col min="2" max="2" width="24" style="170" customWidth="1"/>
    <col min="3" max="3" width="21.7109375" style="170" customWidth="1"/>
    <col min="4" max="4" width="23.140625" style="170" customWidth="1"/>
    <col min="5" max="5" width="25.42578125" style="170" customWidth="1"/>
    <col min="6" max="16384" width="11.42578125" style="170"/>
  </cols>
  <sheetData>
    <row r="1" spans="1:5" ht="15.75" x14ac:dyDescent="0.25">
      <c r="A1" s="224"/>
      <c r="B1" s="225" t="s">
        <v>0</v>
      </c>
      <c r="C1" s="225"/>
      <c r="D1" s="225"/>
      <c r="E1" s="225"/>
    </row>
    <row r="2" spans="1:5" ht="15.75" x14ac:dyDescent="0.25">
      <c r="A2" s="224"/>
      <c r="B2" s="225" t="s">
        <v>1</v>
      </c>
      <c r="C2" s="225"/>
      <c r="D2" s="225"/>
      <c r="E2" s="225"/>
    </row>
    <row r="3" spans="1:5" ht="15.75" x14ac:dyDescent="0.25">
      <c r="A3" s="224"/>
      <c r="B3" s="226" t="s">
        <v>154</v>
      </c>
      <c r="C3" s="226"/>
      <c r="D3" s="226"/>
      <c r="E3" s="226"/>
    </row>
    <row r="4" spans="1:5" ht="14.25" customHeight="1" x14ac:dyDescent="0.25">
      <c r="A4" s="224"/>
      <c r="B4" s="225" t="str">
        <f>[1]EVHP.!B4</f>
        <v xml:space="preserve">Del 01 de Enero al 30 de Septiembre de 2022 </v>
      </c>
      <c r="C4" s="225"/>
      <c r="D4" s="225"/>
      <c r="E4" s="225"/>
    </row>
    <row r="5" spans="1:5" ht="10.5" customHeight="1" x14ac:dyDescent="0.25">
      <c r="A5" s="227"/>
      <c r="B5" s="228" t="s">
        <v>4</v>
      </c>
      <c r="C5" s="228"/>
      <c r="D5" s="228"/>
      <c r="E5" s="228"/>
    </row>
    <row r="6" spans="1:5" ht="7.5" customHeight="1" x14ac:dyDescent="0.25">
      <c r="A6" s="180"/>
    </row>
    <row r="7" spans="1:5" ht="30" customHeight="1" x14ac:dyDescent="0.25">
      <c r="A7" s="247" t="s">
        <v>155</v>
      </c>
      <c r="B7" s="247" t="s">
        <v>156</v>
      </c>
      <c r="C7" s="247" t="s">
        <v>157</v>
      </c>
      <c r="D7" s="247" t="s">
        <v>158</v>
      </c>
      <c r="E7" s="247" t="s">
        <v>159</v>
      </c>
    </row>
    <row r="8" spans="1:5" ht="18.75" customHeight="1" x14ac:dyDescent="0.25">
      <c r="A8" s="248" t="s">
        <v>160</v>
      </c>
      <c r="B8" s="249"/>
      <c r="C8" s="249"/>
      <c r="D8" s="249"/>
      <c r="E8" s="249"/>
    </row>
    <row r="9" spans="1:5" ht="18.75" customHeight="1" x14ac:dyDescent="0.25">
      <c r="A9" s="245" t="s">
        <v>161</v>
      </c>
      <c r="B9" s="250"/>
      <c r="C9" s="250"/>
      <c r="D9" s="250"/>
      <c r="E9" s="250"/>
    </row>
    <row r="10" spans="1:5" ht="18.75" customHeight="1" x14ac:dyDescent="0.25">
      <c r="A10" s="251" t="s">
        <v>162</v>
      </c>
      <c r="B10" s="250"/>
      <c r="C10" s="250"/>
      <c r="D10" s="252">
        <v>0</v>
      </c>
      <c r="E10" s="252">
        <v>0</v>
      </c>
    </row>
    <row r="11" spans="1:5" ht="19.5" customHeight="1" x14ac:dyDescent="0.25">
      <c r="A11" s="253" t="s">
        <v>163</v>
      </c>
      <c r="B11" s="250"/>
      <c r="C11" s="250"/>
      <c r="D11" s="254">
        <v>0</v>
      </c>
      <c r="E11" s="254">
        <v>0</v>
      </c>
    </row>
    <row r="12" spans="1:5" ht="19.5" customHeight="1" x14ac:dyDescent="0.25">
      <c r="A12" s="253" t="s">
        <v>164</v>
      </c>
      <c r="B12" s="250"/>
      <c r="C12" s="250"/>
      <c r="D12" s="254">
        <v>0</v>
      </c>
      <c r="E12" s="254">
        <v>0</v>
      </c>
    </row>
    <row r="13" spans="1:5" ht="19.5" customHeight="1" x14ac:dyDescent="0.25">
      <c r="A13" s="253" t="s">
        <v>165</v>
      </c>
      <c r="B13" s="250"/>
      <c r="C13" s="250"/>
      <c r="D13" s="254">
        <v>0</v>
      </c>
      <c r="E13" s="254">
        <v>0</v>
      </c>
    </row>
    <row r="14" spans="1:5" ht="18.75" customHeight="1" x14ac:dyDescent="0.25">
      <c r="A14" s="251" t="s">
        <v>166</v>
      </c>
      <c r="B14" s="250"/>
      <c r="C14" s="250"/>
      <c r="D14" s="252">
        <v>0</v>
      </c>
      <c r="E14" s="252">
        <v>0</v>
      </c>
    </row>
    <row r="15" spans="1:5" ht="19.5" customHeight="1" x14ac:dyDescent="0.25">
      <c r="A15" s="253" t="s">
        <v>167</v>
      </c>
      <c r="B15" s="250"/>
      <c r="C15" s="250"/>
      <c r="D15" s="254">
        <v>0</v>
      </c>
      <c r="E15" s="254">
        <v>0</v>
      </c>
    </row>
    <row r="16" spans="1:5" ht="19.5" customHeight="1" x14ac:dyDescent="0.25">
      <c r="A16" s="253" t="s">
        <v>168</v>
      </c>
      <c r="B16" s="250"/>
      <c r="C16" s="250"/>
      <c r="D16" s="254">
        <v>0</v>
      </c>
      <c r="E16" s="254">
        <v>0</v>
      </c>
    </row>
    <row r="17" spans="1:5" ht="19.5" customHeight="1" x14ac:dyDescent="0.25">
      <c r="A17" s="253" t="s">
        <v>164</v>
      </c>
      <c r="B17" s="250"/>
      <c r="C17" s="250"/>
      <c r="D17" s="254">
        <v>0</v>
      </c>
      <c r="E17" s="254">
        <v>0</v>
      </c>
    </row>
    <row r="18" spans="1:5" ht="19.5" customHeight="1" x14ac:dyDescent="0.25">
      <c r="A18" s="253" t="s">
        <v>165</v>
      </c>
      <c r="B18" s="250"/>
      <c r="C18" s="250"/>
      <c r="D18" s="254">
        <v>0</v>
      </c>
      <c r="E18" s="254">
        <v>0</v>
      </c>
    </row>
    <row r="19" spans="1:5" ht="18.75" customHeight="1" x14ac:dyDescent="0.25">
      <c r="A19" s="255" t="s">
        <v>169</v>
      </c>
      <c r="B19" s="256"/>
      <c r="C19" s="256"/>
      <c r="D19" s="257">
        <v>0</v>
      </c>
      <c r="E19" s="258">
        <v>0</v>
      </c>
    </row>
    <row r="20" spans="1:5" ht="18.75" customHeight="1" x14ac:dyDescent="0.25">
      <c r="A20" s="245" t="s">
        <v>170</v>
      </c>
      <c r="B20" s="250"/>
      <c r="C20" s="250"/>
      <c r="D20" s="250"/>
      <c r="E20" s="250"/>
    </row>
    <row r="21" spans="1:5" ht="12.75" customHeight="1" x14ac:dyDescent="0.25">
      <c r="A21" s="251" t="s">
        <v>162</v>
      </c>
      <c r="B21" s="250"/>
      <c r="C21" s="250"/>
      <c r="D21" s="252">
        <v>0</v>
      </c>
      <c r="E21" s="252">
        <v>0</v>
      </c>
    </row>
    <row r="22" spans="1:5" ht="19.5" customHeight="1" x14ac:dyDescent="0.25">
      <c r="A22" s="253" t="s">
        <v>163</v>
      </c>
      <c r="B22" s="250"/>
      <c r="C22" s="250"/>
      <c r="D22" s="254">
        <v>0</v>
      </c>
      <c r="E22" s="254">
        <v>0</v>
      </c>
    </row>
    <row r="23" spans="1:5" ht="19.5" customHeight="1" x14ac:dyDescent="0.25">
      <c r="A23" s="253" t="s">
        <v>164</v>
      </c>
      <c r="B23" s="250"/>
      <c r="C23" s="250"/>
      <c r="D23" s="254">
        <v>0</v>
      </c>
      <c r="E23" s="254">
        <v>0</v>
      </c>
    </row>
    <row r="24" spans="1:5" ht="19.5" customHeight="1" x14ac:dyDescent="0.25">
      <c r="A24" s="253" t="s">
        <v>165</v>
      </c>
      <c r="B24" s="250"/>
      <c r="C24" s="250"/>
      <c r="D24" s="254">
        <v>0</v>
      </c>
      <c r="E24" s="254">
        <v>0</v>
      </c>
    </row>
    <row r="25" spans="1:5" ht="19.5" customHeight="1" x14ac:dyDescent="0.25">
      <c r="A25" s="251" t="s">
        <v>166</v>
      </c>
      <c r="B25" s="250"/>
      <c r="C25" s="250"/>
      <c r="D25" s="252">
        <v>0</v>
      </c>
      <c r="E25" s="252">
        <v>0</v>
      </c>
    </row>
    <row r="26" spans="1:5" ht="19.5" customHeight="1" x14ac:dyDescent="0.25">
      <c r="A26" s="253" t="s">
        <v>167</v>
      </c>
      <c r="B26" s="250"/>
      <c r="C26" s="250"/>
      <c r="D26" s="254">
        <v>0</v>
      </c>
      <c r="E26" s="254">
        <v>0</v>
      </c>
    </row>
    <row r="27" spans="1:5" ht="19.5" customHeight="1" x14ac:dyDescent="0.25">
      <c r="A27" s="253" t="s">
        <v>168</v>
      </c>
      <c r="B27" s="250"/>
      <c r="C27" s="250"/>
      <c r="D27" s="254">
        <v>0</v>
      </c>
      <c r="E27" s="254">
        <v>0</v>
      </c>
    </row>
    <row r="28" spans="1:5" ht="19.5" customHeight="1" x14ac:dyDescent="0.25">
      <c r="A28" s="253" t="s">
        <v>164</v>
      </c>
      <c r="B28" s="250"/>
      <c r="C28" s="250"/>
      <c r="D28" s="254">
        <v>0</v>
      </c>
      <c r="E28" s="254">
        <v>0</v>
      </c>
    </row>
    <row r="29" spans="1:5" ht="19.5" customHeight="1" x14ac:dyDescent="0.25">
      <c r="A29" s="253" t="s">
        <v>165</v>
      </c>
      <c r="B29" s="250"/>
      <c r="C29" s="250"/>
      <c r="D29" s="254">
        <v>0</v>
      </c>
      <c r="E29" s="254">
        <v>0</v>
      </c>
    </row>
    <row r="30" spans="1:5" x14ac:dyDescent="0.25">
      <c r="A30" s="255" t="s">
        <v>171</v>
      </c>
      <c r="B30" s="256"/>
      <c r="C30" s="256"/>
      <c r="D30" s="259">
        <v>0</v>
      </c>
      <c r="E30" s="259">
        <v>0</v>
      </c>
    </row>
    <row r="31" spans="1:5" ht="6.75" customHeight="1" x14ac:dyDescent="0.25">
      <c r="A31" s="250"/>
      <c r="B31" s="250"/>
      <c r="C31" s="250"/>
      <c r="D31" s="250"/>
      <c r="E31" s="250"/>
    </row>
    <row r="32" spans="1:5" ht="19.5" customHeight="1" x14ac:dyDescent="0.25">
      <c r="A32" s="260" t="s">
        <v>172</v>
      </c>
      <c r="B32" s="261"/>
      <c r="C32" s="261"/>
      <c r="D32" s="262">
        <v>11061567</v>
      </c>
      <c r="E32" s="263">
        <v>8909702</v>
      </c>
    </row>
    <row r="33" spans="1:5" ht="15.75" x14ac:dyDescent="0.25">
      <c r="A33" s="264" t="s">
        <v>173</v>
      </c>
      <c r="B33" s="265"/>
      <c r="C33" s="265"/>
      <c r="D33" s="266">
        <f>SUM(D32)</f>
        <v>11061567</v>
      </c>
      <c r="E33" s="267">
        <f>SUM(E32)</f>
        <v>8909702</v>
      </c>
    </row>
    <row r="34" spans="1:5" x14ac:dyDescent="0.25">
      <c r="A34" s="216"/>
    </row>
    <row r="35" spans="1:5" ht="9" customHeight="1" x14ac:dyDescent="0.25">
      <c r="A35" s="216"/>
    </row>
    <row r="36" spans="1:5" x14ac:dyDescent="0.25">
      <c r="A36" s="268"/>
      <c r="B36" s="242"/>
      <c r="C36" s="242"/>
    </row>
    <row r="37" spans="1:5" s="271" customFormat="1" ht="44.25" customHeight="1" x14ac:dyDescent="0.25">
      <c r="A37" s="269" t="s">
        <v>64</v>
      </c>
      <c r="B37" s="270" t="s">
        <v>65</v>
      </c>
      <c r="C37" s="270"/>
      <c r="D37" s="244" t="s">
        <v>66</v>
      </c>
      <c r="E37" s="244"/>
    </row>
    <row r="38" spans="1:5" s="271" customFormat="1" ht="13.5" customHeight="1" x14ac:dyDescent="0.25">
      <c r="A38" s="245" t="s">
        <v>67</v>
      </c>
      <c r="B38" s="272" t="s">
        <v>68</v>
      </c>
      <c r="C38" s="272"/>
      <c r="D38" s="273"/>
      <c r="E38" s="273"/>
    </row>
    <row r="39" spans="1:5" x14ac:dyDescent="0.25">
      <c r="A39" s="274"/>
      <c r="B39" s="274"/>
      <c r="C39" s="274"/>
    </row>
    <row r="53" spans="4:4" x14ac:dyDescent="0.25">
      <c r="D53" s="223"/>
    </row>
  </sheetData>
  <mergeCells count="9">
    <mergeCell ref="B37:C37"/>
    <mergeCell ref="D37:E37"/>
    <mergeCell ref="B38:C38"/>
    <mergeCell ref="A1:A5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92"/>
  <sheetViews>
    <sheetView showGridLines="0" tabSelected="1" workbookViewId="0">
      <selection activeCell="B15" sqref="B15"/>
    </sheetView>
  </sheetViews>
  <sheetFormatPr baseColWidth="10" defaultRowHeight="15" x14ac:dyDescent="0.25"/>
  <cols>
    <col min="1" max="1" width="45.7109375" bestFit="1" customWidth="1"/>
    <col min="2" max="2" width="26" bestFit="1" customWidth="1"/>
    <col min="3" max="3" width="41.7109375" customWidth="1"/>
    <col min="4" max="4" width="16" customWidth="1"/>
    <col min="5" max="5" width="16.140625" customWidth="1"/>
    <col min="6" max="6" width="16" customWidth="1"/>
    <col min="7" max="7" width="10.7109375" customWidth="1"/>
  </cols>
  <sheetData>
    <row r="1" spans="1:7" ht="15" customHeight="1" x14ac:dyDescent="0.25">
      <c r="A1" s="275"/>
      <c r="B1" s="276" t="s">
        <v>0</v>
      </c>
      <c r="C1" s="276"/>
      <c r="D1" s="276"/>
      <c r="E1" s="276"/>
      <c r="F1" s="276"/>
      <c r="G1" s="276"/>
    </row>
    <row r="2" spans="1:7" ht="15" customHeight="1" x14ac:dyDescent="0.25">
      <c r="A2" s="275"/>
      <c r="B2" s="277"/>
      <c r="C2" s="277"/>
      <c r="D2" s="277"/>
      <c r="E2" s="277"/>
      <c r="F2" s="277"/>
      <c r="G2" s="277"/>
    </row>
    <row r="3" spans="1:7" ht="15" customHeight="1" x14ac:dyDescent="0.25">
      <c r="A3" s="275"/>
      <c r="B3" s="276" t="s">
        <v>1</v>
      </c>
      <c r="C3" s="276"/>
      <c r="D3" s="276"/>
      <c r="E3" s="276"/>
      <c r="F3" s="276"/>
      <c r="G3" s="276"/>
    </row>
    <row r="4" spans="1:7" ht="15" customHeight="1" x14ac:dyDescent="0.25">
      <c r="A4" s="275"/>
      <c r="B4" s="276" t="s">
        <v>174</v>
      </c>
      <c r="C4" s="276"/>
      <c r="D4" s="276"/>
      <c r="E4" s="276"/>
      <c r="F4" s="276"/>
      <c r="G4" s="276"/>
    </row>
    <row r="5" spans="1:7" ht="15" customHeight="1" x14ac:dyDescent="0.25">
      <c r="A5" s="275"/>
      <c r="B5" s="276" t="s">
        <v>175</v>
      </c>
      <c r="C5" s="276"/>
      <c r="D5" s="276"/>
      <c r="E5" s="276"/>
      <c r="F5" s="276"/>
      <c r="G5" s="276"/>
    </row>
    <row r="6" spans="1:7" ht="15" customHeight="1" x14ac:dyDescent="0.25">
      <c r="A6" s="275"/>
      <c r="B6" s="276" t="s">
        <v>176</v>
      </c>
      <c r="C6" s="276"/>
      <c r="D6" s="276"/>
      <c r="E6" s="276"/>
      <c r="F6" s="276"/>
      <c r="G6" s="276"/>
    </row>
    <row r="7" spans="1:7" ht="15" customHeight="1" x14ac:dyDescent="0.25">
      <c r="A7" s="278"/>
      <c r="B7" s="279" t="s">
        <v>128</v>
      </c>
      <c r="C7" s="279"/>
      <c r="D7" s="279"/>
      <c r="E7" s="279"/>
      <c r="F7" s="279"/>
      <c r="G7" s="279"/>
    </row>
    <row r="8" spans="1:7" x14ac:dyDescent="0.25">
      <c r="A8" s="280"/>
    </row>
    <row r="9" spans="1:7" x14ac:dyDescent="0.25">
      <c r="A9" s="280"/>
    </row>
    <row r="10" spans="1:7" x14ac:dyDescent="0.25">
      <c r="A10" s="280"/>
    </row>
    <row r="11" spans="1:7" x14ac:dyDescent="0.25">
      <c r="A11" s="280"/>
    </row>
    <row r="12" spans="1:7" ht="15.6" customHeight="1" x14ac:dyDescent="0.25">
      <c r="A12" s="281" t="s">
        <v>5</v>
      </c>
      <c r="B12" s="282" t="s">
        <v>177</v>
      </c>
      <c r="C12" s="283"/>
      <c r="D12" s="283"/>
      <c r="E12" s="283"/>
      <c r="F12" s="284"/>
      <c r="G12" s="281" t="s">
        <v>178</v>
      </c>
    </row>
    <row r="13" spans="1:7" ht="15.6" customHeight="1" x14ac:dyDescent="0.25">
      <c r="A13" s="285"/>
      <c r="B13" s="286" t="s">
        <v>179</v>
      </c>
      <c r="C13" s="286" t="s">
        <v>180</v>
      </c>
      <c r="D13" s="286" t="s">
        <v>181</v>
      </c>
      <c r="E13" s="286" t="s">
        <v>182</v>
      </c>
      <c r="F13" s="286" t="s">
        <v>183</v>
      </c>
      <c r="G13" s="287"/>
    </row>
    <row r="14" spans="1:7" ht="15.6" customHeight="1" x14ac:dyDescent="0.25">
      <c r="A14" s="287"/>
      <c r="B14" s="286">
        <v>1</v>
      </c>
      <c r="C14" s="286">
        <v>2</v>
      </c>
      <c r="D14" s="286" t="s">
        <v>184</v>
      </c>
      <c r="E14" s="286">
        <v>4</v>
      </c>
      <c r="F14" s="286">
        <v>5</v>
      </c>
      <c r="G14" s="286" t="s">
        <v>185</v>
      </c>
    </row>
    <row r="15" spans="1:7" ht="24.2" customHeight="1" x14ac:dyDescent="0.25">
      <c r="A15" s="288" t="s">
        <v>133</v>
      </c>
      <c r="B15" s="289">
        <v>296761689</v>
      </c>
      <c r="C15" s="289">
        <v>-13951352</v>
      </c>
      <c r="D15" s="289">
        <v>282810337</v>
      </c>
      <c r="E15" s="289">
        <v>181372156</v>
      </c>
      <c r="F15" s="289">
        <v>181305108</v>
      </c>
      <c r="G15" s="290">
        <v>101438181</v>
      </c>
    </row>
    <row r="16" spans="1:7" ht="24.2" customHeight="1" x14ac:dyDescent="0.25">
      <c r="A16" s="291" t="s">
        <v>186</v>
      </c>
      <c r="B16" s="292">
        <v>139001149</v>
      </c>
      <c r="C16" s="292">
        <v>-395193</v>
      </c>
      <c r="D16" s="292">
        <v>138605956</v>
      </c>
      <c r="E16" s="292">
        <v>108641880</v>
      </c>
      <c r="F16" s="292">
        <v>108629748</v>
      </c>
      <c r="G16" s="293">
        <v>29964076</v>
      </c>
    </row>
    <row r="17" spans="1:7" ht="24.2" customHeight="1" x14ac:dyDescent="0.25">
      <c r="A17" s="291" t="s">
        <v>187</v>
      </c>
      <c r="B17" s="292">
        <v>5912436</v>
      </c>
      <c r="C17" s="294">
        <v>0</v>
      </c>
      <c r="D17" s="292">
        <v>5912436</v>
      </c>
      <c r="E17" s="292">
        <v>3272346</v>
      </c>
      <c r="F17" s="292">
        <v>3238944</v>
      </c>
      <c r="G17" s="293">
        <v>2640090</v>
      </c>
    </row>
    <row r="18" spans="1:7" ht="24.2" customHeight="1" x14ac:dyDescent="0.25">
      <c r="A18" s="291" t="s">
        <v>188</v>
      </c>
      <c r="B18" s="292">
        <v>48268243</v>
      </c>
      <c r="C18" s="292">
        <v>-9500000</v>
      </c>
      <c r="D18" s="292">
        <v>38768243</v>
      </c>
      <c r="E18" s="292">
        <v>16707531</v>
      </c>
      <c r="F18" s="292">
        <v>16691286</v>
      </c>
      <c r="G18" s="293">
        <v>22060712</v>
      </c>
    </row>
    <row r="19" spans="1:7" ht="24.2" customHeight="1" x14ac:dyDescent="0.25">
      <c r="A19" s="291" t="s">
        <v>189</v>
      </c>
      <c r="B19" s="292">
        <v>36308698</v>
      </c>
      <c r="C19" s="292">
        <v>-1056159</v>
      </c>
      <c r="D19" s="292">
        <v>35252539</v>
      </c>
      <c r="E19" s="292">
        <v>20830174</v>
      </c>
      <c r="F19" s="292">
        <v>20830174</v>
      </c>
      <c r="G19" s="293">
        <v>14422365</v>
      </c>
    </row>
    <row r="20" spans="1:7" ht="24.2" customHeight="1" x14ac:dyDescent="0.25">
      <c r="A20" s="291" t="s">
        <v>190</v>
      </c>
      <c r="B20" s="292">
        <v>51250551</v>
      </c>
      <c r="C20" s="294">
        <v>0</v>
      </c>
      <c r="D20" s="292">
        <v>51250551</v>
      </c>
      <c r="E20" s="292">
        <v>27086382</v>
      </c>
      <c r="F20" s="292">
        <v>27081112</v>
      </c>
      <c r="G20" s="293">
        <v>24164169</v>
      </c>
    </row>
    <row r="21" spans="1:7" ht="24.2" customHeight="1" x14ac:dyDescent="0.25">
      <c r="A21" s="291" t="s">
        <v>191</v>
      </c>
      <c r="B21" s="292">
        <v>6000000</v>
      </c>
      <c r="C21" s="292">
        <v>-3000000</v>
      </c>
      <c r="D21" s="292">
        <v>3000000</v>
      </c>
      <c r="E21" s="294">
        <v>0</v>
      </c>
      <c r="F21" s="294">
        <v>0</v>
      </c>
      <c r="G21" s="293">
        <v>3000000</v>
      </c>
    </row>
    <row r="22" spans="1:7" ht="24.2" customHeight="1" x14ac:dyDescent="0.25">
      <c r="A22" s="291" t="s">
        <v>192</v>
      </c>
      <c r="B22" s="292">
        <v>10020612</v>
      </c>
      <c r="C22" s="294">
        <v>0</v>
      </c>
      <c r="D22" s="292">
        <v>10020612</v>
      </c>
      <c r="E22" s="292">
        <v>4833843</v>
      </c>
      <c r="F22" s="292">
        <v>4833843</v>
      </c>
      <c r="G22" s="293">
        <v>5186769</v>
      </c>
    </row>
    <row r="23" spans="1:7" ht="24.2" customHeight="1" x14ac:dyDescent="0.25">
      <c r="A23" s="288" t="s">
        <v>134</v>
      </c>
      <c r="B23" s="289">
        <v>4735200</v>
      </c>
      <c r="C23" s="289">
        <v>851593</v>
      </c>
      <c r="D23" s="289">
        <v>5586793</v>
      </c>
      <c r="E23" s="289">
        <v>3306281</v>
      </c>
      <c r="F23" s="289">
        <v>3283823</v>
      </c>
      <c r="G23" s="290">
        <v>2280513</v>
      </c>
    </row>
    <row r="24" spans="1:7" ht="24.2" customHeight="1" x14ac:dyDescent="0.25">
      <c r="A24" s="291" t="s">
        <v>193</v>
      </c>
      <c r="B24" s="292">
        <v>1100000</v>
      </c>
      <c r="C24" s="292">
        <v>594302</v>
      </c>
      <c r="D24" s="292">
        <v>1694302</v>
      </c>
      <c r="E24" s="292">
        <v>1162508</v>
      </c>
      <c r="F24" s="292">
        <v>1162508</v>
      </c>
      <c r="G24" s="293">
        <v>531794</v>
      </c>
    </row>
    <row r="25" spans="1:7" ht="24.2" customHeight="1" x14ac:dyDescent="0.25">
      <c r="A25" s="291" t="s">
        <v>194</v>
      </c>
      <c r="B25" s="292">
        <v>300000</v>
      </c>
      <c r="C25" s="292">
        <v>-58197</v>
      </c>
      <c r="D25" s="292">
        <v>241803</v>
      </c>
      <c r="E25" s="292">
        <v>142783</v>
      </c>
      <c r="F25" s="292">
        <v>142783</v>
      </c>
      <c r="G25" s="293">
        <v>99020</v>
      </c>
    </row>
    <row r="26" spans="1:7" ht="24.2" customHeight="1" x14ac:dyDescent="0.25">
      <c r="A26" s="291" t="s">
        <v>195</v>
      </c>
      <c r="B26" s="294">
        <v>0</v>
      </c>
      <c r="C26" s="294">
        <v>0</v>
      </c>
      <c r="D26" s="294">
        <v>0</v>
      </c>
      <c r="E26" s="294">
        <v>0</v>
      </c>
      <c r="F26" s="294">
        <v>0</v>
      </c>
      <c r="G26" s="295">
        <v>0</v>
      </c>
    </row>
    <row r="27" spans="1:7" ht="24.2" customHeight="1" x14ac:dyDescent="0.25">
      <c r="A27" s="291" t="s">
        <v>196</v>
      </c>
      <c r="B27" s="292">
        <v>600000</v>
      </c>
      <c r="C27" s="292">
        <v>464017</v>
      </c>
      <c r="D27" s="292">
        <v>1064017</v>
      </c>
      <c r="E27" s="292">
        <v>682541</v>
      </c>
      <c r="F27" s="292">
        <v>682240</v>
      </c>
      <c r="G27" s="293">
        <v>381476</v>
      </c>
    </row>
    <row r="28" spans="1:7" ht="24.2" customHeight="1" x14ac:dyDescent="0.25">
      <c r="A28" s="291" t="s">
        <v>197</v>
      </c>
      <c r="B28" s="292">
        <v>335200</v>
      </c>
      <c r="C28" s="292">
        <v>384361</v>
      </c>
      <c r="D28" s="292">
        <v>719561</v>
      </c>
      <c r="E28" s="292">
        <v>208113</v>
      </c>
      <c r="F28" s="292">
        <v>205211</v>
      </c>
      <c r="G28" s="293">
        <v>511448</v>
      </c>
    </row>
    <row r="29" spans="1:7" ht="24.2" customHeight="1" x14ac:dyDescent="0.25">
      <c r="A29" s="291" t="s">
        <v>198</v>
      </c>
      <c r="B29" s="292">
        <v>700000</v>
      </c>
      <c r="C29" s="292">
        <v>-195039</v>
      </c>
      <c r="D29" s="292">
        <v>504961</v>
      </c>
      <c r="E29" s="292">
        <v>211626</v>
      </c>
      <c r="F29" s="292">
        <v>208277</v>
      </c>
      <c r="G29" s="293">
        <v>293335</v>
      </c>
    </row>
    <row r="30" spans="1:7" ht="24.2" customHeight="1" x14ac:dyDescent="0.25">
      <c r="A30" s="291" t="s">
        <v>199</v>
      </c>
      <c r="B30" s="292">
        <v>700000</v>
      </c>
      <c r="C30" s="292">
        <v>190022</v>
      </c>
      <c r="D30" s="292">
        <v>890022</v>
      </c>
      <c r="E30" s="292">
        <v>675780</v>
      </c>
      <c r="F30" s="292">
        <v>659875</v>
      </c>
      <c r="G30" s="293">
        <v>214242</v>
      </c>
    </row>
    <row r="31" spans="1:7" ht="24.2" customHeight="1" x14ac:dyDescent="0.25">
      <c r="A31" s="291" t="s">
        <v>200</v>
      </c>
      <c r="B31" s="294">
        <v>0</v>
      </c>
      <c r="C31" s="294">
        <v>0</v>
      </c>
      <c r="D31" s="294">
        <v>0</v>
      </c>
      <c r="E31" s="294">
        <v>0</v>
      </c>
      <c r="F31" s="294">
        <v>0</v>
      </c>
      <c r="G31" s="295">
        <v>0</v>
      </c>
    </row>
    <row r="32" spans="1:7" ht="24.2" customHeight="1" x14ac:dyDescent="0.25">
      <c r="A32" s="291" t="s">
        <v>201</v>
      </c>
      <c r="B32" s="292">
        <v>1000000</v>
      </c>
      <c r="C32" s="292">
        <v>-527873</v>
      </c>
      <c r="D32" s="292">
        <v>472127</v>
      </c>
      <c r="E32" s="292">
        <v>222929</v>
      </c>
      <c r="F32" s="292">
        <v>222929</v>
      </c>
      <c r="G32" s="293">
        <v>249198</v>
      </c>
    </row>
    <row r="33" spans="1:7" ht="24.2" customHeight="1" x14ac:dyDescent="0.25">
      <c r="A33" s="288" t="s">
        <v>135</v>
      </c>
      <c r="B33" s="289">
        <v>53223558</v>
      </c>
      <c r="C33" s="289">
        <v>10341662</v>
      </c>
      <c r="D33" s="289">
        <v>63565220</v>
      </c>
      <c r="E33" s="289">
        <v>44249772</v>
      </c>
      <c r="F33" s="289">
        <v>40658791</v>
      </c>
      <c r="G33" s="290">
        <v>19315449</v>
      </c>
    </row>
    <row r="34" spans="1:7" ht="24.2" customHeight="1" x14ac:dyDescent="0.25">
      <c r="A34" s="291" t="s">
        <v>202</v>
      </c>
      <c r="B34" s="292">
        <v>5933000</v>
      </c>
      <c r="C34" s="292">
        <v>371874</v>
      </c>
      <c r="D34" s="292">
        <v>6304874</v>
      </c>
      <c r="E34" s="292">
        <v>4334311</v>
      </c>
      <c r="F34" s="292">
        <v>4334311</v>
      </c>
      <c r="G34" s="293">
        <v>1970563</v>
      </c>
    </row>
    <row r="35" spans="1:7" ht="24.2" customHeight="1" x14ac:dyDescent="0.25">
      <c r="A35" s="291" t="s">
        <v>203</v>
      </c>
      <c r="B35" s="292">
        <v>4753091</v>
      </c>
      <c r="C35" s="292">
        <v>-2315789</v>
      </c>
      <c r="D35" s="292">
        <v>2437302</v>
      </c>
      <c r="E35" s="292">
        <v>1654953</v>
      </c>
      <c r="F35" s="292">
        <v>1653533</v>
      </c>
      <c r="G35" s="293">
        <v>782349</v>
      </c>
    </row>
    <row r="36" spans="1:7" ht="24.2" customHeight="1" x14ac:dyDescent="0.25">
      <c r="A36" s="291" t="s">
        <v>204</v>
      </c>
      <c r="B36" s="292">
        <v>21263114</v>
      </c>
      <c r="C36" s="292">
        <v>7401939</v>
      </c>
      <c r="D36" s="292">
        <v>28665053</v>
      </c>
      <c r="E36" s="292">
        <v>18340041</v>
      </c>
      <c r="F36" s="292">
        <v>17029275</v>
      </c>
      <c r="G36" s="293">
        <v>10325012</v>
      </c>
    </row>
    <row r="37" spans="1:7" ht="24.2" customHeight="1" x14ac:dyDescent="0.25">
      <c r="A37" s="291" t="s">
        <v>205</v>
      </c>
      <c r="B37" s="292">
        <v>2000000</v>
      </c>
      <c r="C37" s="292">
        <v>-867988</v>
      </c>
      <c r="D37" s="292">
        <v>1132012</v>
      </c>
      <c r="E37" s="292">
        <v>904293</v>
      </c>
      <c r="F37" s="292">
        <v>862269</v>
      </c>
      <c r="G37" s="293">
        <v>227719</v>
      </c>
    </row>
    <row r="38" spans="1:7" ht="24.2" customHeight="1" x14ac:dyDescent="0.25">
      <c r="A38" s="291" t="s">
        <v>206</v>
      </c>
      <c r="B38" s="292">
        <v>9474353</v>
      </c>
      <c r="C38" s="292">
        <v>6411250</v>
      </c>
      <c r="D38" s="292">
        <v>15885603</v>
      </c>
      <c r="E38" s="292">
        <v>11049151</v>
      </c>
      <c r="F38" s="292">
        <v>9173611</v>
      </c>
      <c r="G38" s="293">
        <v>4836452</v>
      </c>
    </row>
    <row r="39" spans="1:7" ht="24.2" customHeight="1" x14ac:dyDescent="0.25">
      <c r="A39" s="291" t="s">
        <v>207</v>
      </c>
      <c r="B39" s="292">
        <v>200000</v>
      </c>
      <c r="C39" s="292">
        <v>-23389</v>
      </c>
      <c r="D39" s="292">
        <v>176611</v>
      </c>
      <c r="E39" s="292">
        <v>42400</v>
      </c>
      <c r="F39" s="292">
        <v>42400</v>
      </c>
      <c r="G39" s="293">
        <v>134211</v>
      </c>
    </row>
    <row r="40" spans="1:7" ht="24.2" customHeight="1" x14ac:dyDescent="0.25">
      <c r="A40" s="291" t="s">
        <v>208</v>
      </c>
      <c r="B40" s="292">
        <v>500000</v>
      </c>
      <c r="C40" s="292">
        <v>847615</v>
      </c>
      <c r="D40" s="292">
        <v>1347615</v>
      </c>
      <c r="E40" s="292">
        <v>813631</v>
      </c>
      <c r="F40" s="292">
        <v>632194</v>
      </c>
      <c r="G40" s="293">
        <v>533984</v>
      </c>
    </row>
    <row r="41" spans="1:7" ht="24.2" customHeight="1" x14ac:dyDescent="0.25">
      <c r="A41" s="291" t="s">
        <v>209</v>
      </c>
      <c r="B41" s="292">
        <v>1700000</v>
      </c>
      <c r="C41" s="292">
        <v>533164</v>
      </c>
      <c r="D41" s="292">
        <v>2233164</v>
      </c>
      <c r="E41" s="292">
        <v>1784349</v>
      </c>
      <c r="F41" s="292">
        <v>1668251</v>
      </c>
      <c r="G41" s="293">
        <v>448816</v>
      </c>
    </row>
    <row r="42" spans="1:7" ht="24.2" customHeight="1" x14ac:dyDescent="0.25">
      <c r="A42" s="291" t="s">
        <v>210</v>
      </c>
      <c r="B42" s="292">
        <v>7400000</v>
      </c>
      <c r="C42" s="292">
        <v>-2017014</v>
      </c>
      <c r="D42" s="292">
        <v>5382986</v>
      </c>
      <c r="E42" s="292">
        <v>5326643</v>
      </c>
      <c r="F42" s="292">
        <v>5262948</v>
      </c>
      <c r="G42" s="293">
        <v>56343</v>
      </c>
    </row>
    <row r="43" spans="1:7" ht="24.2" customHeight="1" x14ac:dyDescent="0.25">
      <c r="A43" s="288" t="s">
        <v>211</v>
      </c>
      <c r="B43" s="289">
        <v>37835888</v>
      </c>
      <c r="C43" s="289">
        <v>9972081</v>
      </c>
      <c r="D43" s="289">
        <v>47807969</v>
      </c>
      <c r="E43" s="289">
        <v>43165433</v>
      </c>
      <c r="F43" s="289">
        <v>42917668</v>
      </c>
      <c r="G43" s="290">
        <v>4642536</v>
      </c>
    </row>
    <row r="44" spans="1:7" ht="24.2" customHeight="1" x14ac:dyDescent="0.25">
      <c r="A44" s="291" t="s">
        <v>212</v>
      </c>
      <c r="B44" s="294">
        <v>0</v>
      </c>
      <c r="C44" s="294">
        <v>0</v>
      </c>
      <c r="D44" s="294">
        <v>0</v>
      </c>
      <c r="E44" s="294">
        <v>0</v>
      </c>
      <c r="F44" s="294">
        <v>0</v>
      </c>
      <c r="G44" s="295">
        <v>0</v>
      </c>
    </row>
    <row r="45" spans="1:7" ht="24.2" customHeight="1" x14ac:dyDescent="0.25">
      <c r="A45" s="291" t="s">
        <v>213</v>
      </c>
      <c r="B45" s="294">
        <v>0</v>
      </c>
      <c r="C45" s="294">
        <v>0</v>
      </c>
      <c r="D45" s="294">
        <v>0</v>
      </c>
      <c r="E45" s="294">
        <v>0</v>
      </c>
      <c r="F45" s="294">
        <v>0</v>
      </c>
      <c r="G45" s="295">
        <v>0</v>
      </c>
    </row>
    <row r="46" spans="1:7" ht="24.2" customHeight="1" x14ac:dyDescent="0.25">
      <c r="A46" s="291" t="s">
        <v>214</v>
      </c>
      <c r="B46" s="294">
        <v>0</v>
      </c>
      <c r="C46" s="294">
        <v>0</v>
      </c>
      <c r="D46" s="294">
        <v>0</v>
      </c>
      <c r="E46" s="294">
        <v>0</v>
      </c>
      <c r="F46" s="294">
        <v>0</v>
      </c>
      <c r="G46" s="295">
        <v>0</v>
      </c>
    </row>
    <row r="47" spans="1:7" ht="24.2" customHeight="1" x14ac:dyDescent="0.25">
      <c r="A47" s="291" t="s">
        <v>215</v>
      </c>
      <c r="B47" s="292">
        <v>11418360</v>
      </c>
      <c r="C47" s="292">
        <v>472081</v>
      </c>
      <c r="D47" s="292">
        <v>11890441</v>
      </c>
      <c r="E47" s="292">
        <v>9197506</v>
      </c>
      <c r="F47" s="292">
        <v>9171806</v>
      </c>
      <c r="G47" s="293">
        <v>2692935</v>
      </c>
    </row>
    <row r="48" spans="1:7" ht="24.2" customHeight="1" x14ac:dyDescent="0.25">
      <c r="A48" s="291" t="s">
        <v>216</v>
      </c>
      <c r="B48" s="292">
        <v>26417528</v>
      </c>
      <c r="C48" s="292">
        <v>9500000</v>
      </c>
      <c r="D48" s="292">
        <v>35917528</v>
      </c>
      <c r="E48" s="292">
        <v>33967927</v>
      </c>
      <c r="F48" s="292">
        <v>33745862</v>
      </c>
      <c r="G48" s="293">
        <v>1949601</v>
      </c>
    </row>
    <row r="49" spans="1:7" ht="24.2" customHeight="1" x14ac:dyDescent="0.25">
      <c r="A49" s="291" t="s">
        <v>217</v>
      </c>
      <c r="B49" s="294">
        <v>0</v>
      </c>
      <c r="C49" s="294">
        <v>0</v>
      </c>
      <c r="D49" s="294">
        <v>0</v>
      </c>
      <c r="E49" s="294">
        <v>0</v>
      </c>
      <c r="F49" s="294">
        <v>0</v>
      </c>
      <c r="G49" s="295">
        <v>0</v>
      </c>
    </row>
    <row r="50" spans="1:7" ht="24.2" customHeight="1" x14ac:dyDescent="0.25">
      <c r="A50" s="291" t="s">
        <v>218</v>
      </c>
      <c r="B50" s="294">
        <v>0</v>
      </c>
      <c r="C50" s="294">
        <v>0</v>
      </c>
      <c r="D50" s="294">
        <v>0</v>
      </c>
      <c r="E50" s="294">
        <v>0</v>
      </c>
      <c r="F50" s="294">
        <v>0</v>
      </c>
      <c r="G50" s="295">
        <v>0</v>
      </c>
    </row>
    <row r="51" spans="1:7" ht="24.2" customHeight="1" x14ac:dyDescent="0.25">
      <c r="A51" s="291" t="s">
        <v>219</v>
      </c>
      <c r="B51" s="294">
        <v>0</v>
      </c>
      <c r="C51" s="294">
        <v>0</v>
      </c>
      <c r="D51" s="294">
        <v>0</v>
      </c>
      <c r="E51" s="294">
        <v>0</v>
      </c>
      <c r="F51" s="294">
        <v>0</v>
      </c>
      <c r="G51" s="295">
        <v>0</v>
      </c>
    </row>
    <row r="52" spans="1:7" ht="24.2" customHeight="1" x14ac:dyDescent="0.25">
      <c r="A52" s="291" t="s">
        <v>220</v>
      </c>
      <c r="B52" s="294">
        <v>0</v>
      </c>
      <c r="C52" s="294">
        <v>0</v>
      </c>
      <c r="D52" s="294">
        <v>0</v>
      </c>
      <c r="E52" s="294">
        <v>0</v>
      </c>
      <c r="F52" s="294">
        <v>0</v>
      </c>
      <c r="G52" s="295">
        <v>0</v>
      </c>
    </row>
    <row r="53" spans="1:7" ht="24.2" customHeight="1" x14ac:dyDescent="0.25">
      <c r="A53" s="288" t="s">
        <v>221</v>
      </c>
      <c r="B53" s="289">
        <v>9570000</v>
      </c>
      <c r="C53" s="289">
        <v>-7103064</v>
      </c>
      <c r="D53" s="289">
        <v>2466936</v>
      </c>
      <c r="E53" s="289">
        <v>895034</v>
      </c>
      <c r="F53" s="289">
        <v>895034</v>
      </c>
      <c r="G53" s="290">
        <v>1571902</v>
      </c>
    </row>
    <row r="54" spans="1:7" ht="24.2" customHeight="1" x14ac:dyDescent="0.25">
      <c r="A54" s="291" t="s">
        <v>222</v>
      </c>
      <c r="B54" s="292">
        <v>5600000</v>
      </c>
      <c r="C54" s="292">
        <v>-4374831</v>
      </c>
      <c r="D54" s="292">
        <v>1225169</v>
      </c>
      <c r="E54" s="292">
        <v>76742</v>
      </c>
      <c r="F54" s="292">
        <v>76742</v>
      </c>
      <c r="G54" s="293">
        <v>1148426</v>
      </c>
    </row>
    <row r="55" spans="1:7" ht="24.2" customHeight="1" x14ac:dyDescent="0.25">
      <c r="A55" s="291" t="s">
        <v>223</v>
      </c>
      <c r="B55" s="292">
        <v>200000</v>
      </c>
      <c r="C55" s="292">
        <v>-200000</v>
      </c>
      <c r="D55" s="294">
        <v>0</v>
      </c>
      <c r="E55" s="294">
        <v>0</v>
      </c>
      <c r="F55" s="294">
        <v>0</v>
      </c>
      <c r="G55" s="295">
        <v>0</v>
      </c>
    </row>
    <row r="56" spans="1:7" ht="24.2" customHeight="1" x14ac:dyDescent="0.25">
      <c r="A56" s="291" t="s">
        <v>224</v>
      </c>
      <c r="B56" s="292">
        <v>100000</v>
      </c>
      <c r="C56" s="292">
        <v>-100000</v>
      </c>
      <c r="D56" s="294">
        <v>0</v>
      </c>
      <c r="E56" s="294">
        <v>0</v>
      </c>
      <c r="F56" s="294">
        <v>0</v>
      </c>
      <c r="G56" s="295">
        <v>0</v>
      </c>
    </row>
    <row r="57" spans="1:7" ht="24.2" customHeight="1" x14ac:dyDescent="0.25">
      <c r="A57" s="291" t="s">
        <v>225</v>
      </c>
      <c r="B57" s="292">
        <v>870000</v>
      </c>
      <c r="C57" s="292">
        <v>-235100</v>
      </c>
      <c r="D57" s="292">
        <v>634900</v>
      </c>
      <c r="E57" s="292">
        <v>634900</v>
      </c>
      <c r="F57" s="292">
        <v>634900</v>
      </c>
      <c r="G57" s="295">
        <v>0</v>
      </c>
    </row>
    <row r="58" spans="1:7" ht="24.2" customHeight="1" x14ac:dyDescent="0.25">
      <c r="A58" s="291" t="s">
        <v>226</v>
      </c>
      <c r="B58" s="294">
        <v>0</v>
      </c>
      <c r="C58" s="294">
        <v>0</v>
      </c>
      <c r="D58" s="294">
        <v>0</v>
      </c>
      <c r="E58" s="294">
        <v>0</v>
      </c>
      <c r="F58" s="294">
        <v>0</v>
      </c>
      <c r="G58" s="295">
        <v>0</v>
      </c>
    </row>
    <row r="59" spans="1:7" ht="24.2" customHeight="1" x14ac:dyDescent="0.25">
      <c r="A59" s="291" t="s">
        <v>227</v>
      </c>
      <c r="B59" s="292">
        <v>800000</v>
      </c>
      <c r="C59" s="292">
        <v>-193133</v>
      </c>
      <c r="D59" s="292">
        <v>606867</v>
      </c>
      <c r="E59" s="292">
        <v>183391</v>
      </c>
      <c r="F59" s="292">
        <v>183391</v>
      </c>
      <c r="G59" s="293">
        <v>423476</v>
      </c>
    </row>
    <row r="60" spans="1:7" ht="24.2" customHeight="1" x14ac:dyDescent="0.25">
      <c r="A60" s="291" t="s">
        <v>228</v>
      </c>
      <c r="B60" s="294">
        <v>0</v>
      </c>
      <c r="C60" s="294">
        <v>0</v>
      </c>
      <c r="D60" s="294">
        <v>0</v>
      </c>
      <c r="E60" s="294">
        <v>0</v>
      </c>
      <c r="F60" s="294">
        <v>0</v>
      </c>
      <c r="G60" s="295">
        <v>0</v>
      </c>
    </row>
    <row r="61" spans="1:7" ht="24.2" customHeight="1" x14ac:dyDescent="0.25">
      <c r="A61" s="291" t="s">
        <v>229</v>
      </c>
      <c r="B61" s="294">
        <v>0</v>
      </c>
      <c r="C61" s="294">
        <v>0</v>
      </c>
      <c r="D61" s="294">
        <v>0</v>
      </c>
      <c r="E61" s="294">
        <v>0</v>
      </c>
      <c r="F61" s="294">
        <v>0</v>
      </c>
      <c r="G61" s="295">
        <v>0</v>
      </c>
    </row>
    <row r="62" spans="1:7" ht="24.2" customHeight="1" x14ac:dyDescent="0.25">
      <c r="A62" s="291" t="s">
        <v>230</v>
      </c>
      <c r="B62" s="292">
        <v>2000000</v>
      </c>
      <c r="C62" s="292">
        <v>-2000000</v>
      </c>
      <c r="D62" s="294">
        <v>0</v>
      </c>
      <c r="E62" s="294">
        <v>0</v>
      </c>
      <c r="F62" s="294">
        <v>0</v>
      </c>
      <c r="G62" s="295">
        <v>0</v>
      </c>
    </row>
    <row r="63" spans="1:7" ht="24.2" customHeight="1" x14ac:dyDescent="0.25">
      <c r="A63" s="288" t="s">
        <v>231</v>
      </c>
      <c r="B63" s="296">
        <v>0</v>
      </c>
      <c r="C63" s="296">
        <v>0</v>
      </c>
      <c r="D63" s="296">
        <v>0</v>
      </c>
      <c r="E63" s="296">
        <v>0</v>
      </c>
      <c r="F63" s="296">
        <v>0</v>
      </c>
      <c r="G63" s="297">
        <v>0</v>
      </c>
    </row>
    <row r="64" spans="1:7" ht="24.2" customHeight="1" x14ac:dyDescent="0.25">
      <c r="A64" s="291" t="s">
        <v>232</v>
      </c>
      <c r="B64" s="294">
        <v>0</v>
      </c>
      <c r="C64" s="294">
        <v>0</v>
      </c>
      <c r="D64" s="294">
        <v>0</v>
      </c>
      <c r="E64" s="294">
        <v>0</v>
      </c>
      <c r="F64" s="294">
        <v>0</v>
      </c>
      <c r="G64" s="295">
        <v>0</v>
      </c>
    </row>
    <row r="65" spans="1:7" ht="24.2" customHeight="1" x14ac:dyDescent="0.25">
      <c r="A65" s="291" t="s">
        <v>233</v>
      </c>
      <c r="B65" s="294">
        <v>0</v>
      </c>
      <c r="C65" s="294">
        <v>0</v>
      </c>
      <c r="D65" s="294">
        <v>0</v>
      </c>
      <c r="E65" s="294">
        <v>0</v>
      </c>
      <c r="F65" s="294">
        <v>0</v>
      </c>
      <c r="G65" s="295">
        <v>0</v>
      </c>
    </row>
    <row r="66" spans="1:7" ht="24.2" customHeight="1" x14ac:dyDescent="0.25">
      <c r="A66" s="291" t="s">
        <v>234</v>
      </c>
      <c r="B66" s="294">
        <v>0</v>
      </c>
      <c r="C66" s="294">
        <v>0</v>
      </c>
      <c r="D66" s="294">
        <v>0</v>
      </c>
      <c r="E66" s="294">
        <v>0</v>
      </c>
      <c r="F66" s="294">
        <v>0</v>
      </c>
      <c r="G66" s="295">
        <v>0</v>
      </c>
    </row>
    <row r="67" spans="1:7" ht="24.2" customHeight="1" x14ac:dyDescent="0.25">
      <c r="A67" s="288" t="s">
        <v>235</v>
      </c>
      <c r="B67" s="296">
        <v>0</v>
      </c>
      <c r="C67" s="296">
        <v>0</v>
      </c>
      <c r="D67" s="296">
        <v>0</v>
      </c>
      <c r="E67" s="296">
        <v>0</v>
      </c>
      <c r="F67" s="296">
        <v>0</v>
      </c>
      <c r="G67" s="297">
        <v>0</v>
      </c>
    </row>
    <row r="68" spans="1:7" ht="24.2" customHeight="1" x14ac:dyDescent="0.25">
      <c r="A68" s="291" t="s">
        <v>236</v>
      </c>
      <c r="B68" s="294">
        <v>0</v>
      </c>
      <c r="C68" s="294">
        <v>0</v>
      </c>
      <c r="D68" s="294">
        <v>0</v>
      </c>
      <c r="E68" s="294">
        <v>0</v>
      </c>
      <c r="F68" s="294">
        <v>0</v>
      </c>
      <c r="G68" s="295">
        <v>0</v>
      </c>
    </row>
    <row r="69" spans="1:7" ht="24.2" customHeight="1" x14ac:dyDescent="0.25">
      <c r="A69" s="291" t="s">
        <v>237</v>
      </c>
      <c r="B69" s="294">
        <v>0</v>
      </c>
      <c r="C69" s="294">
        <v>0</v>
      </c>
      <c r="D69" s="294">
        <v>0</v>
      </c>
      <c r="E69" s="294">
        <v>0</v>
      </c>
      <c r="F69" s="294">
        <v>0</v>
      </c>
      <c r="G69" s="295">
        <v>0</v>
      </c>
    </row>
    <row r="70" spans="1:7" ht="24.2" customHeight="1" x14ac:dyDescent="0.25">
      <c r="A70" s="291" t="s">
        <v>238</v>
      </c>
      <c r="B70" s="294">
        <v>0</v>
      </c>
      <c r="C70" s="294">
        <v>0</v>
      </c>
      <c r="D70" s="294">
        <v>0</v>
      </c>
      <c r="E70" s="294">
        <v>0</v>
      </c>
      <c r="F70" s="294">
        <v>0</v>
      </c>
      <c r="G70" s="295">
        <v>0</v>
      </c>
    </row>
    <row r="71" spans="1:7" ht="24.2" customHeight="1" x14ac:dyDescent="0.25">
      <c r="A71" s="291" t="s">
        <v>239</v>
      </c>
      <c r="B71" s="294">
        <v>0</v>
      </c>
      <c r="C71" s="294">
        <v>0</v>
      </c>
      <c r="D71" s="294">
        <v>0</v>
      </c>
      <c r="E71" s="294">
        <v>0</v>
      </c>
      <c r="F71" s="294">
        <v>0</v>
      </c>
      <c r="G71" s="295">
        <v>0</v>
      </c>
    </row>
    <row r="72" spans="1:7" ht="24.2" customHeight="1" x14ac:dyDescent="0.25">
      <c r="A72" s="291" t="s">
        <v>240</v>
      </c>
      <c r="B72" s="294">
        <v>0</v>
      </c>
      <c r="C72" s="294">
        <v>0</v>
      </c>
      <c r="D72" s="294">
        <v>0</v>
      </c>
      <c r="E72" s="294">
        <v>0</v>
      </c>
      <c r="F72" s="294">
        <v>0</v>
      </c>
      <c r="G72" s="295">
        <v>0</v>
      </c>
    </row>
    <row r="73" spans="1:7" ht="24.2" customHeight="1" x14ac:dyDescent="0.25">
      <c r="A73" s="291" t="s">
        <v>241</v>
      </c>
      <c r="B73" s="294">
        <v>0</v>
      </c>
      <c r="C73" s="294">
        <v>0</v>
      </c>
      <c r="D73" s="294">
        <v>0</v>
      </c>
      <c r="E73" s="294">
        <v>0</v>
      </c>
      <c r="F73" s="294">
        <v>0</v>
      </c>
      <c r="G73" s="295">
        <v>0</v>
      </c>
    </row>
    <row r="74" spans="1:7" ht="24.2" customHeight="1" x14ac:dyDescent="0.25">
      <c r="A74" s="291" t="s">
        <v>242</v>
      </c>
      <c r="B74" s="294">
        <v>0</v>
      </c>
      <c r="C74" s="294">
        <v>0</v>
      </c>
      <c r="D74" s="294">
        <v>0</v>
      </c>
      <c r="E74" s="294">
        <v>0</v>
      </c>
      <c r="F74" s="294">
        <v>0</v>
      </c>
      <c r="G74" s="295">
        <v>0</v>
      </c>
    </row>
    <row r="75" spans="1:7" ht="24.2" customHeight="1" x14ac:dyDescent="0.25">
      <c r="A75" s="288" t="s">
        <v>243</v>
      </c>
      <c r="B75" s="296">
        <v>0</v>
      </c>
      <c r="C75" s="296">
        <v>0</v>
      </c>
      <c r="D75" s="296">
        <v>0</v>
      </c>
      <c r="E75" s="296">
        <v>0</v>
      </c>
      <c r="F75" s="296">
        <v>0</v>
      </c>
      <c r="G75" s="297">
        <v>0</v>
      </c>
    </row>
    <row r="76" spans="1:7" ht="24.2" customHeight="1" x14ac:dyDescent="0.25">
      <c r="A76" s="291" t="s">
        <v>244</v>
      </c>
      <c r="B76" s="294">
        <v>0</v>
      </c>
      <c r="C76" s="294">
        <v>0</v>
      </c>
      <c r="D76" s="294">
        <v>0</v>
      </c>
      <c r="E76" s="294">
        <v>0</v>
      </c>
      <c r="F76" s="294">
        <v>0</v>
      </c>
      <c r="G76" s="295">
        <v>0</v>
      </c>
    </row>
    <row r="77" spans="1:7" ht="24.2" customHeight="1" x14ac:dyDescent="0.25">
      <c r="A77" s="291" t="s">
        <v>245</v>
      </c>
      <c r="B77" s="294">
        <v>0</v>
      </c>
      <c r="C77" s="294">
        <v>0</v>
      </c>
      <c r="D77" s="294">
        <v>0</v>
      </c>
      <c r="E77" s="294">
        <v>0</v>
      </c>
      <c r="F77" s="294">
        <v>0</v>
      </c>
      <c r="G77" s="295">
        <v>0</v>
      </c>
    </row>
    <row r="78" spans="1:7" ht="24.2" customHeight="1" x14ac:dyDescent="0.25">
      <c r="A78" s="291" t="s">
        <v>246</v>
      </c>
      <c r="B78" s="294">
        <v>0</v>
      </c>
      <c r="C78" s="294">
        <v>0</v>
      </c>
      <c r="D78" s="294">
        <v>0</v>
      </c>
      <c r="E78" s="294">
        <v>0</v>
      </c>
      <c r="F78" s="294">
        <v>0</v>
      </c>
      <c r="G78" s="295">
        <v>0</v>
      </c>
    </row>
    <row r="79" spans="1:7" ht="24.2" customHeight="1" x14ac:dyDescent="0.25">
      <c r="A79" s="288" t="s">
        <v>160</v>
      </c>
      <c r="B79" s="296">
        <v>0</v>
      </c>
      <c r="C79" s="296">
        <v>0</v>
      </c>
      <c r="D79" s="296">
        <v>0</v>
      </c>
      <c r="E79" s="296">
        <v>0</v>
      </c>
      <c r="F79" s="296">
        <v>0</v>
      </c>
      <c r="G79" s="297">
        <v>0</v>
      </c>
    </row>
    <row r="80" spans="1:7" ht="24.2" customHeight="1" x14ac:dyDescent="0.25">
      <c r="A80" s="291" t="s">
        <v>247</v>
      </c>
      <c r="B80" s="294">
        <v>0</v>
      </c>
      <c r="C80" s="294">
        <v>0</v>
      </c>
      <c r="D80" s="294">
        <v>0</v>
      </c>
      <c r="E80" s="294">
        <v>0</v>
      </c>
      <c r="F80" s="294">
        <v>0</v>
      </c>
      <c r="G80" s="295">
        <v>0</v>
      </c>
    </row>
    <row r="81" spans="1:7" ht="24.2" customHeight="1" x14ac:dyDescent="0.25">
      <c r="A81" s="291" t="s">
        <v>248</v>
      </c>
      <c r="B81" s="294">
        <v>0</v>
      </c>
      <c r="C81" s="294">
        <v>0</v>
      </c>
      <c r="D81" s="294">
        <v>0</v>
      </c>
      <c r="E81" s="294">
        <v>0</v>
      </c>
      <c r="F81" s="294">
        <v>0</v>
      </c>
      <c r="G81" s="295">
        <v>0</v>
      </c>
    </row>
    <row r="82" spans="1:7" ht="24.2" customHeight="1" x14ac:dyDescent="0.25">
      <c r="A82" s="291" t="s">
        <v>249</v>
      </c>
      <c r="B82" s="294">
        <v>0</v>
      </c>
      <c r="C82" s="294">
        <v>0</v>
      </c>
      <c r="D82" s="294">
        <v>0</v>
      </c>
      <c r="E82" s="294">
        <v>0</v>
      </c>
      <c r="F82" s="294">
        <v>0</v>
      </c>
      <c r="G82" s="295">
        <v>0</v>
      </c>
    </row>
    <row r="83" spans="1:7" ht="24.2" customHeight="1" x14ac:dyDescent="0.25">
      <c r="A83" s="291" t="s">
        <v>250</v>
      </c>
      <c r="B83" s="294">
        <v>0</v>
      </c>
      <c r="C83" s="294">
        <v>0</v>
      </c>
      <c r="D83" s="294">
        <v>0</v>
      </c>
      <c r="E83" s="294">
        <v>0</v>
      </c>
      <c r="F83" s="294">
        <v>0</v>
      </c>
      <c r="G83" s="295">
        <v>0</v>
      </c>
    </row>
    <row r="84" spans="1:7" ht="24.2" customHeight="1" x14ac:dyDescent="0.25">
      <c r="A84" s="291" t="s">
        <v>251</v>
      </c>
      <c r="B84" s="294">
        <v>0</v>
      </c>
      <c r="C84" s="294">
        <v>0</v>
      </c>
      <c r="D84" s="294">
        <v>0</v>
      </c>
      <c r="E84" s="294">
        <v>0</v>
      </c>
      <c r="F84" s="294">
        <v>0</v>
      </c>
      <c r="G84" s="295">
        <v>0</v>
      </c>
    </row>
    <row r="85" spans="1:7" ht="24.2" customHeight="1" x14ac:dyDescent="0.25">
      <c r="A85" s="291" t="s">
        <v>252</v>
      </c>
      <c r="B85" s="294">
        <v>0</v>
      </c>
      <c r="C85" s="294">
        <v>0</v>
      </c>
      <c r="D85" s="294">
        <v>0</v>
      </c>
      <c r="E85" s="294">
        <v>0</v>
      </c>
      <c r="F85" s="294">
        <v>0</v>
      </c>
      <c r="G85" s="295">
        <v>0</v>
      </c>
    </row>
    <row r="86" spans="1:7" ht="24.2" customHeight="1" x14ac:dyDescent="0.25">
      <c r="A86" s="291" t="s">
        <v>253</v>
      </c>
      <c r="B86" s="294">
        <v>0</v>
      </c>
      <c r="C86" s="294">
        <v>0</v>
      </c>
      <c r="D86" s="294">
        <v>0</v>
      </c>
      <c r="E86" s="294">
        <v>0</v>
      </c>
      <c r="F86" s="294">
        <v>0</v>
      </c>
      <c r="G86" s="295">
        <v>0</v>
      </c>
    </row>
    <row r="87" spans="1:7" ht="24.2" customHeight="1" x14ac:dyDescent="0.25">
      <c r="A87" s="286" t="s">
        <v>254</v>
      </c>
      <c r="B87" s="298">
        <v>402126335</v>
      </c>
      <c r="C87" s="298">
        <v>110920</v>
      </c>
      <c r="D87" s="298">
        <v>402237255</v>
      </c>
      <c r="E87" s="298">
        <v>272988675</v>
      </c>
      <c r="F87" s="298">
        <v>269060423</v>
      </c>
      <c r="G87" s="298">
        <v>129248580</v>
      </c>
    </row>
    <row r="88" spans="1:7" ht="15.75" x14ac:dyDescent="0.25">
      <c r="A88" s="299"/>
    </row>
    <row r="89" spans="1:7" ht="15.75" x14ac:dyDescent="0.25">
      <c r="A89" s="299"/>
    </row>
    <row r="90" spans="1:7" ht="15.75" x14ac:dyDescent="0.25">
      <c r="A90" s="299"/>
    </row>
    <row r="91" spans="1:7" ht="15.75" customHeight="1" x14ac:dyDescent="0.25">
      <c r="A91" s="300" t="s">
        <v>64</v>
      </c>
      <c r="B91" s="300" t="s">
        <v>65</v>
      </c>
      <c r="C91" s="301" t="s">
        <v>255</v>
      </c>
      <c r="D91" s="301"/>
      <c r="E91" s="301"/>
      <c r="F91" s="301"/>
    </row>
    <row r="92" spans="1:7" ht="10.7" customHeight="1" x14ac:dyDescent="0.25">
      <c r="A92" s="302" t="s">
        <v>67</v>
      </c>
      <c r="B92" s="302" t="s">
        <v>68</v>
      </c>
      <c r="C92" s="303"/>
      <c r="D92" s="303"/>
      <c r="E92" s="303"/>
      <c r="F92" s="303"/>
    </row>
  </sheetData>
  <mergeCells count="12">
    <mergeCell ref="A12:A14"/>
    <mergeCell ref="B12:F12"/>
    <mergeCell ref="G12:G13"/>
    <mergeCell ref="C91:F92"/>
    <mergeCell ref="A1:A7"/>
    <mergeCell ref="B1:G1"/>
    <mergeCell ref="B2:G2"/>
    <mergeCell ref="B3:G3"/>
    <mergeCell ref="B4:G4"/>
    <mergeCell ref="B5:G5"/>
    <mergeCell ref="B6:G6"/>
    <mergeCell ref="B7:G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Edo Sit Financiera</vt:lpstr>
      <vt:lpstr>Edo Actividades</vt:lpstr>
      <vt:lpstr>Edo. Actividades Sept. 22</vt:lpstr>
      <vt:lpstr>Edo Camb Sit Financiera</vt:lpstr>
      <vt:lpstr>Edo Analitico Activo</vt:lpstr>
      <vt:lpstr>Edo Analitico Pasivo</vt:lpstr>
      <vt:lpstr>Edo Objeto del Gasto</vt:lpstr>
      <vt:lpstr>'Edo Actividades'!Área_de_impresión</vt:lpstr>
      <vt:lpstr>'Edo Analitico Activo'!Área_de_impresión</vt:lpstr>
      <vt:lpstr>'Edo Analitico Pasivo'!Área_de_impresión</vt:lpstr>
      <vt:lpstr>'Edo Camb Sit Financiera'!Área_de_impresión</vt:lpstr>
      <vt:lpstr>'Edo Sit Financiera'!Área_de_impresión</vt:lpstr>
      <vt:lpstr>'Edo. Actividades Sept. 22'!Área_de_impresión</vt:lpstr>
      <vt:lpstr>'Edo Actividades'!Títulos_a_imprimir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dcterms:created xsi:type="dcterms:W3CDTF">2022-10-11T19:13:56Z</dcterms:created>
  <dcterms:modified xsi:type="dcterms:W3CDTF">2022-10-11T19:20:21Z</dcterms:modified>
</cp:coreProperties>
</file>