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rosales\Documents\1JRR\Art 37\"/>
    </mc:Choice>
  </mc:AlternateContent>
  <bookViews>
    <workbookView xWindow="0" yWindow="0" windowWidth="7470" windowHeight="2700"/>
  </bookViews>
  <sheets>
    <sheet name="Frac I" sheetId="2" r:id="rId1"/>
    <sheet name="Frac II" sheetId="18" r:id="rId2"/>
    <sheet name="Frac III" sheetId="4" r:id="rId3"/>
    <sheet name="FRAC IV" sheetId="19" r:id="rId4"/>
    <sheet name="FRAC V " sheetId="36" r:id="rId5"/>
    <sheet name="ESF." sheetId="32" r:id="rId6"/>
    <sheet name="E.ACTIVIDADES DICIEMBRE 23" sheetId="33" r:id="rId7"/>
    <sheet name="EDO ANAL INGRESOS" sheetId="34" r:id="rId8"/>
    <sheet name="EDO. ANA. EGRESOS OBJ. DEL GTO." sheetId="35" r:id="rId9"/>
  </sheets>
  <definedNames>
    <definedName name="_xlnm._FilterDatabase" localSheetId="1" hidden="1">'Frac II'!$A$10:$BE$65</definedName>
    <definedName name="_xlnm.Print_Area" localSheetId="6">'E.ACTIVIDADES DICIEMBRE 23'!$A$1:$I$32</definedName>
    <definedName name="_xlnm.Print_Area" localSheetId="7">'EDO ANAL INGRESOS'!$A$1:$G$55</definedName>
    <definedName name="_xlnm.Print_Area" localSheetId="5">ESF.!$A$1:$F$49</definedName>
    <definedName name="_xlnm.Print_Area" localSheetId="0">'Frac I'!$A$1:$W$53</definedName>
    <definedName name="_xlnm.Print_Area" localSheetId="1">'Frac II'!$A$1:$AV$74</definedName>
    <definedName name="_xlnm.Print_Area" localSheetId="2">'Frac III'!$A$1:$AW$56</definedName>
    <definedName name="_xlnm.Print_Area" localSheetId="3">'FRAC IV'!$A$1:$G$29</definedName>
    <definedName name="_xlnm.Print_Area" localSheetId="4">'FRAC V '!$A$1:$F$32</definedName>
    <definedName name="_xlnm.Print_Titles" localSheetId="1">'Frac II'!$1:$11</definedName>
  </definedNames>
  <calcPr calcId="162913"/>
  <fileRecoveryPr autoRecover="0" repairLoad="1"/>
</workbook>
</file>

<file path=xl/calcChain.xml><?xml version="1.0" encoding="utf-8"?>
<calcChain xmlns="http://schemas.openxmlformats.org/spreadsheetml/2006/main">
  <c r="G15" i="33" l="1"/>
  <c r="G8" i="33"/>
  <c r="G12" i="33" s="1"/>
  <c r="G23" i="33" s="1"/>
  <c r="F40" i="32"/>
  <c r="E40" i="32"/>
  <c r="F34" i="32"/>
  <c r="E34" i="32"/>
  <c r="F30" i="32"/>
  <c r="E30" i="32"/>
  <c r="C28" i="32"/>
  <c r="B28" i="32"/>
  <c r="F18" i="32"/>
  <c r="F27" i="32" s="1"/>
  <c r="E18" i="32"/>
  <c r="E27" i="32" s="1"/>
  <c r="C17" i="32"/>
  <c r="B17" i="32"/>
  <c r="AV11" i="4"/>
  <c r="AU11" i="4"/>
  <c r="AT11" i="4"/>
  <c r="AD11" i="4"/>
  <c r="O11" i="4"/>
  <c r="R10" i="2"/>
  <c r="AT29" i="18"/>
  <c r="AB67" i="18"/>
  <c r="AC67" i="18"/>
  <c r="AD67" i="18"/>
  <c r="O67" i="18"/>
  <c r="P67" i="18"/>
  <c r="AS13" i="18"/>
  <c r="AT13" i="18"/>
  <c r="AU13" i="18"/>
  <c r="AS14" i="18"/>
  <c r="AT14" i="18"/>
  <c r="AU14" i="18"/>
  <c r="AS15" i="18"/>
  <c r="AT15" i="18"/>
  <c r="AU15" i="18"/>
  <c r="AS16" i="18"/>
  <c r="AT16" i="18"/>
  <c r="AU16" i="18"/>
  <c r="AS17" i="18"/>
  <c r="AT17" i="18"/>
  <c r="AU17" i="18"/>
  <c r="AS18" i="18"/>
  <c r="AT18" i="18"/>
  <c r="AU18" i="18"/>
  <c r="AS19" i="18"/>
  <c r="AT19" i="18"/>
  <c r="AU19" i="18"/>
  <c r="AS20" i="18"/>
  <c r="AW29" i="18" s="1"/>
  <c r="AT20" i="18"/>
  <c r="AU20" i="18"/>
  <c r="AS21" i="18"/>
  <c r="AT21" i="18"/>
  <c r="AU21" i="18"/>
  <c r="AS22" i="18"/>
  <c r="AT22" i="18"/>
  <c r="AU22" i="18"/>
  <c r="AS23" i="18"/>
  <c r="AT23" i="18"/>
  <c r="AU23" i="18"/>
  <c r="AS24" i="18"/>
  <c r="AT24" i="18"/>
  <c r="AU24" i="18"/>
  <c r="AS25" i="18"/>
  <c r="AT25" i="18"/>
  <c r="AU25" i="18"/>
  <c r="AS26" i="18"/>
  <c r="AT26" i="18"/>
  <c r="AU26" i="18"/>
  <c r="AS27" i="18"/>
  <c r="AT27" i="18"/>
  <c r="AU27" i="18"/>
  <c r="AS28" i="18"/>
  <c r="AT28" i="18"/>
  <c r="AU28" i="18"/>
  <c r="AS29" i="18"/>
  <c r="AU29" i="18"/>
  <c r="AS30" i="18"/>
  <c r="AT30" i="18"/>
  <c r="AU30" i="18"/>
  <c r="AS31" i="18"/>
  <c r="AT31" i="18"/>
  <c r="AU31" i="18"/>
  <c r="AS32" i="18"/>
  <c r="AT32" i="18"/>
  <c r="AU32" i="18"/>
  <c r="AS33" i="18"/>
  <c r="AT33" i="18"/>
  <c r="AU33" i="18"/>
  <c r="AS34" i="18"/>
  <c r="AT34" i="18"/>
  <c r="AU34" i="18"/>
  <c r="AS35" i="18"/>
  <c r="AT35" i="18"/>
  <c r="AU35" i="18"/>
  <c r="AS36" i="18"/>
  <c r="AT36" i="18"/>
  <c r="AU36" i="18"/>
  <c r="AS37" i="18"/>
  <c r="AT37" i="18"/>
  <c r="AU37" i="18"/>
  <c r="AS38" i="18"/>
  <c r="AT38" i="18"/>
  <c r="AU38" i="18"/>
  <c r="AS39" i="18"/>
  <c r="AT39" i="18"/>
  <c r="AU39" i="18"/>
  <c r="AS40" i="18"/>
  <c r="AT40" i="18"/>
  <c r="AU40" i="18"/>
  <c r="AS41" i="18"/>
  <c r="AT41" i="18"/>
  <c r="AU41" i="18"/>
  <c r="AS42" i="18"/>
  <c r="AT42" i="18"/>
  <c r="AU42" i="18"/>
  <c r="AS43" i="18"/>
  <c r="AT43" i="18"/>
  <c r="AU43" i="18"/>
  <c r="AS44" i="18"/>
  <c r="AT44" i="18"/>
  <c r="AU44" i="18"/>
  <c r="AS45" i="18"/>
  <c r="AT45" i="18"/>
  <c r="AU45" i="18"/>
  <c r="AU12" i="18"/>
  <c r="AS12" i="18"/>
  <c r="AT12" i="18"/>
  <c r="AR12" i="18"/>
  <c r="AW11" i="4" l="1"/>
  <c r="AW19" i="18"/>
  <c r="E43" i="32"/>
  <c r="E45" i="32" s="1"/>
  <c r="F43" i="32"/>
  <c r="F45" i="32" s="1"/>
  <c r="F56" i="32" s="1"/>
  <c r="B29" i="32"/>
  <c r="E56" i="32" s="1"/>
  <c r="AW45" i="18"/>
  <c r="C29" i="32"/>
  <c r="AU67" i="18"/>
  <c r="AT67" i="18"/>
  <c r="AS67" i="18"/>
  <c r="AR29" i="18" l="1"/>
  <c r="AQ13" i="18" l="1"/>
  <c r="AQ14" i="18"/>
  <c r="AQ15" i="18"/>
  <c r="AQ16" i="18"/>
  <c r="AQ17" i="18"/>
  <c r="AQ18" i="18"/>
  <c r="AQ19" i="18"/>
  <c r="AQ20" i="18"/>
  <c r="AQ21" i="18"/>
  <c r="AQ22" i="18"/>
  <c r="AQ23" i="18"/>
  <c r="AQ24" i="18"/>
  <c r="AQ25" i="18"/>
  <c r="AQ26" i="18"/>
  <c r="AQ27" i="18"/>
  <c r="AQ28" i="18"/>
  <c r="AQ29" i="18"/>
  <c r="AQ30" i="18"/>
  <c r="AQ31" i="18"/>
  <c r="AQ32" i="18"/>
  <c r="AQ33" i="18"/>
  <c r="AQ34" i="18"/>
  <c r="AQ35" i="18"/>
  <c r="AQ36" i="18"/>
  <c r="AQ37" i="18"/>
  <c r="AQ38" i="18"/>
  <c r="AQ39" i="18"/>
  <c r="AQ40" i="18"/>
  <c r="AQ41" i="18"/>
  <c r="AQ42" i="18"/>
  <c r="AQ43" i="18"/>
  <c r="AQ44" i="18"/>
  <c r="AQ45" i="18"/>
  <c r="AQ12" i="18"/>
  <c r="AR13" i="18"/>
  <c r="AR14" i="18"/>
  <c r="AR15" i="18"/>
  <c r="AR16" i="18"/>
  <c r="AR17" i="18"/>
  <c r="AR18" i="18"/>
  <c r="AR19" i="18"/>
  <c r="AR20" i="18"/>
  <c r="AR21" i="18"/>
  <c r="AR22" i="18"/>
  <c r="AR23" i="18"/>
  <c r="AR24" i="18"/>
  <c r="AR25" i="18"/>
  <c r="AR26" i="18"/>
  <c r="AR27" i="18"/>
  <c r="AR28" i="18"/>
  <c r="AR30" i="18"/>
  <c r="AR31" i="18"/>
  <c r="AR32" i="18"/>
  <c r="AR33" i="18"/>
  <c r="AR34" i="18"/>
  <c r="AR35" i="18"/>
  <c r="AR36" i="18"/>
  <c r="AR37" i="18"/>
  <c r="AR38" i="18"/>
  <c r="AR39" i="18"/>
  <c r="AR40" i="18"/>
  <c r="AR41" i="18"/>
  <c r="AR42" i="18"/>
  <c r="AR43" i="18"/>
  <c r="AR44" i="18"/>
  <c r="AR45" i="18"/>
  <c r="AL64" i="18"/>
  <c r="AK64" i="18"/>
  <c r="AJ64" i="18"/>
  <c r="AL63" i="18"/>
  <c r="AK63" i="18"/>
  <c r="AJ63" i="18"/>
  <c r="AL62" i="18"/>
  <c r="AK62" i="18"/>
  <c r="AJ62" i="18"/>
  <c r="AL61" i="18"/>
  <c r="AK61" i="18"/>
  <c r="AJ61" i="18"/>
  <c r="AL60" i="18"/>
  <c r="AK60" i="18"/>
  <c r="AJ60" i="18"/>
  <c r="AL59" i="18"/>
  <c r="AK59" i="18"/>
  <c r="AJ59" i="18"/>
  <c r="AL58" i="18"/>
  <c r="AK58" i="18"/>
  <c r="AJ58" i="18"/>
  <c r="AL57" i="18"/>
  <c r="AK57" i="18"/>
  <c r="AJ57" i="18"/>
  <c r="AL56" i="18"/>
  <c r="AK56" i="18"/>
  <c r="AJ56" i="18"/>
  <c r="AL55" i="18"/>
  <c r="AK55" i="18"/>
  <c r="AJ55" i="18"/>
  <c r="AL54" i="18"/>
  <c r="AK54" i="18"/>
  <c r="AJ54" i="18"/>
  <c r="AL53" i="18"/>
  <c r="AK53" i="18"/>
  <c r="AJ53" i="18"/>
  <c r="AL52" i="18"/>
  <c r="AK52" i="18"/>
  <c r="AJ52" i="18"/>
  <c r="AL51" i="18"/>
  <c r="AK51" i="18"/>
  <c r="AJ51" i="18"/>
  <c r="AL50" i="18"/>
  <c r="AK50" i="18"/>
  <c r="AJ50" i="18"/>
  <c r="AL49" i="18"/>
  <c r="AK49" i="18"/>
  <c r="AJ49" i="18"/>
  <c r="AL48" i="18"/>
  <c r="AK48" i="18"/>
  <c r="AJ48" i="18"/>
  <c r="AL47" i="18"/>
  <c r="AK47" i="18"/>
  <c r="AJ47" i="18"/>
  <c r="AL46" i="18"/>
  <c r="AK46" i="18"/>
  <c r="AJ46" i="18"/>
  <c r="Y67" i="18" l="1"/>
  <c r="Z67" i="18"/>
  <c r="AA67" i="18"/>
  <c r="AV65" i="18"/>
  <c r="AO29" i="18"/>
  <c r="AN29" i="18"/>
  <c r="AP13" i="18" l="1"/>
  <c r="AP14" i="18"/>
  <c r="AP15" i="18"/>
  <c r="AP16" i="18"/>
  <c r="AP17" i="18"/>
  <c r="AP18" i="18"/>
  <c r="AP19" i="18"/>
  <c r="AP20" i="18"/>
  <c r="AP21" i="18"/>
  <c r="AP22" i="18"/>
  <c r="AP23" i="18"/>
  <c r="AP24" i="18"/>
  <c r="AP25" i="18"/>
  <c r="AP26" i="18"/>
  <c r="AP27" i="18"/>
  <c r="AP28" i="18"/>
  <c r="AP29" i="18"/>
  <c r="AP30" i="18"/>
  <c r="AP31" i="18"/>
  <c r="AP32" i="18"/>
  <c r="AP33" i="18"/>
  <c r="AP34" i="18"/>
  <c r="AP35" i="18"/>
  <c r="AP36" i="18"/>
  <c r="AP37" i="18"/>
  <c r="AP38" i="18"/>
  <c r="AP39" i="18"/>
  <c r="AP40" i="18"/>
  <c r="AP41" i="18"/>
  <c r="AP42" i="18"/>
  <c r="AP43" i="18"/>
  <c r="AP44" i="18"/>
  <c r="AP45" i="18"/>
  <c r="AP12" i="18"/>
  <c r="AO12" i="18"/>
  <c r="AR67" i="18" l="1"/>
  <c r="AR69" i="18" s="1"/>
  <c r="AP67" i="18"/>
  <c r="AP69" i="18" s="1"/>
  <c r="K67" i="18" l="1"/>
  <c r="AW44" i="4" l="1"/>
  <c r="AS11" i="4"/>
  <c r="AS44" i="4" s="1"/>
  <c r="AR11" i="4"/>
  <c r="AR44" i="4" s="1"/>
  <c r="AQ11" i="4"/>
  <c r="AQ44" i="4" s="1"/>
  <c r="AC44" i="4"/>
  <c r="AB44" i="4"/>
  <c r="AA44" i="4"/>
  <c r="AD44" i="4"/>
  <c r="N44" i="4"/>
  <c r="M44" i="4"/>
  <c r="L44" i="4"/>
  <c r="O44" i="4"/>
  <c r="Q39" i="2"/>
  <c r="P39" i="2"/>
  <c r="O39" i="2"/>
  <c r="R39" i="2"/>
  <c r="AL29" i="18" l="1"/>
  <c r="AK29" i="18"/>
  <c r="AJ29" i="18"/>
  <c r="D44" i="4" l="1"/>
  <c r="C44" i="4"/>
  <c r="B44" i="4"/>
  <c r="S44" i="4"/>
  <c r="R44" i="4"/>
  <c r="Q44" i="4"/>
  <c r="AO11" i="4"/>
  <c r="AN11" i="4"/>
  <c r="AM11" i="4"/>
  <c r="AL11" i="4"/>
  <c r="AL44" i="4" s="1"/>
  <c r="AK11" i="4"/>
  <c r="AK44" i="4" s="1"/>
  <c r="AJ11" i="4"/>
  <c r="AJ44" i="4" s="1"/>
  <c r="W11" i="4"/>
  <c r="W44" i="4" s="1"/>
  <c r="H11" i="4" l="1"/>
  <c r="J10" i="2"/>
  <c r="AP11" i="4" l="1"/>
  <c r="AP44" i="4" s="1"/>
  <c r="H44" i="4"/>
  <c r="U67" i="18"/>
  <c r="T67" i="18"/>
  <c r="S67" i="18"/>
  <c r="H67" i="18"/>
  <c r="G67" i="18"/>
  <c r="F67" i="18"/>
  <c r="AJ13" i="18"/>
  <c r="AK13" i="18"/>
  <c r="AL13" i="18"/>
  <c r="AJ14" i="18"/>
  <c r="AK14" i="18"/>
  <c r="AL14" i="18"/>
  <c r="AJ15" i="18"/>
  <c r="AK15" i="18"/>
  <c r="AL15" i="18"/>
  <c r="AJ16" i="18"/>
  <c r="AK16" i="18"/>
  <c r="AL16" i="18"/>
  <c r="AJ17" i="18"/>
  <c r="AK17" i="18"/>
  <c r="AL17" i="18"/>
  <c r="AJ18" i="18"/>
  <c r="AK18" i="18"/>
  <c r="AL18" i="18"/>
  <c r="AJ19" i="18"/>
  <c r="AK19" i="18"/>
  <c r="AL19" i="18"/>
  <c r="AJ20" i="18"/>
  <c r="AK20" i="18"/>
  <c r="AL20" i="18"/>
  <c r="AJ21" i="18"/>
  <c r="AK21" i="18"/>
  <c r="AL21" i="18"/>
  <c r="AJ22" i="18"/>
  <c r="AK22" i="18"/>
  <c r="AL22" i="18"/>
  <c r="AJ23" i="18"/>
  <c r="AK23" i="18"/>
  <c r="AL23" i="18"/>
  <c r="AJ24" i="18"/>
  <c r="AK24" i="18"/>
  <c r="AL24" i="18"/>
  <c r="AJ25" i="18"/>
  <c r="AK25" i="18"/>
  <c r="AL25" i="18"/>
  <c r="AJ26" i="18"/>
  <c r="AK26" i="18"/>
  <c r="AL26" i="18"/>
  <c r="AJ27" i="18"/>
  <c r="AK27" i="18"/>
  <c r="AL27" i="18"/>
  <c r="AJ28" i="18"/>
  <c r="AK28" i="18"/>
  <c r="AL28" i="18"/>
  <c r="AJ30" i="18"/>
  <c r="AK30" i="18"/>
  <c r="AL30" i="18"/>
  <c r="AJ31" i="18"/>
  <c r="AK31" i="18"/>
  <c r="AL31" i="18"/>
  <c r="AJ32" i="18"/>
  <c r="AK32" i="18"/>
  <c r="AL32" i="18"/>
  <c r="AJ33" i="18"/>
  <c r="AK33" i="18"/>
  <c r="AL33" i="18"/>
  <c r="AJ34" i="18"/>
  <c r="AK34" i="18"/>
  <c r="AL34" i="18"/>
  <c r="AJ35" i="18"/>
  <c r="AK35" i="18"/>
  <c r="AL35" i="18"/>
  <c r="AJ36" i="18"/>
  <c r="AK36" i="18"/>
  <c r="AL36" i="18"/>
  <c r="AJ37" i="18"/>
  <c r="AK37" i="18"/>
  <c r="AL37" i="18"/>
  <c r="AJ38" i="18"/>
  <c r="AK38" i="18"/>
  <c r="AL38" i="18"/>
  <c r="AJ39" i="18"/>
  <c r="AK39" i="18"/>
  <c r="AL39" i="18"/>
  <c r="AJ40" i="18"/>
  <c r="AK40" i="18"/>
  <c r="AL40" i="18"/>
  <c r="AJ41" i="18"/>
  <c r="AK41" i="18"/>
  <c r="AL41" i="18"/>
  <c r="AJ42" i="18"/>
  <c r="AK42" i="18"/>
  <c r="AL42" i="18"/>
  <c r="AJ43" i="18"/>
  <c r="AK43" i="18"/>
  <c r="AL43" i="18"/>
  <c r="AJ44" i="18"/>
  <c r="AK44" i="18"/>
  <c r="AL44" i="18"/>
  <c r="AJ45" i="18"/>
  <c r="AK45" i="18"/>
  <c r="AL45" i="18"/>
  <c r="AL12" i="18"/>
  <c r="AK12" i="18"/>
  <c r="AJ12" i="18"/>
  <c r="AK67" i="18" l="1"/>
  <c r="AK69" i="18" s="1"/>
  <c r="AL67" i="18"/>
  <c r="AL69" i="18" s="1"/>
  <c r="AJ67" i="18"/>
  <c r="AJ69" i="18" s="1"/>
  <c r="I39" i="2"/>
  <c r="G39" i="2"/>
  <c r="AM13" i="18" l="1"/>
  <c r="AN13" i="18"/>
  <c r="AO13" i="18"/>
  <c r="AM14" i="18"/>
  <c r="AN14" i="18"/>
  <c r="AO14" i="18"/>
  <c r="AM15" i="18"/>
  <c r="AN15" i="18"/>
  <c r="AO15" i="18"/>
  <c r="AM16" i="18"/>
  <c r="AN16" i="18"/>
  <c r="AO16" i="18"/>
  <c r="AM17" i="18"/>
  <c r="AN17" i="18"/>
  <c r="AO17" i="18"/>
  <c r="AM18" i="18"/>
  <c r="AV18" i="18" s="1"/>
  <c r="AN18" i="18"/>
  <c r="AO18" i="18"/>
  <c r="AM19" i="18"/>
  <c r="AN19" i="18"/>
  <c r="AO19" i="18"/>
  <c r="AM20" i="18"/>
  <c r="AN20" i="18"/>
  <c r="AO20" i="18"/>
  <c r="AM21" i="18"/>
  <c r="AN21" i="18"/>
  <c r="AO21" i="18"/>
  <c r="AM22" i="18"/>
  <c r="AN22" i="18"/>
  <c r="AO22" i="18"/>
  <c r="AM23" i="18"/>
  <c r="AN23" i="18"/>
  <c r="AO23" i="18"/>
  <c r="AM24" i="18"/>
  <c r="AN24" i="18"/>
  <c r="AO24" i="18"/>
  <c r="AM25" i="18"/>
  <c r="AN25" i="18"/>
  <c r="AO25" i="18"/>
  <c r="AM26" i="18"/>
  <c r="AV26" i="18" s="1"/>
  <c r="AN26" i="18"/>
  <c r="AO26" i="18"/>
  <c r="AM27" i="18"/>
  <c r="AN27" i="18"/>
  <c r="AO27" i="18"/>
  <c r="AM28" i="18"/>
  <c r="AN28" i="18"/>
  <c r="AO28" i="18"/>
  <c r="AM29" i="18"/>
  <c r="AV29" i="18" s="1"/>
  <c r="AM30" i="18"/>
  <c r="AN30" i="18"/>
  <c r="AO30" i="18"/>
  <c r="AM31" i="18"/>
  <c r="AN31" i="18"/>
  <c r="AO31" i="18"/>
  <c r="AM32" i="18"/>
  <c r="AV32" i="18" s="1"/>
  <c r="AN32" i="18"/>
  <c r="AO32" i="18"/>
  <c r="AM33" i="18"/>
  <c r="AN33" i="18"/>
  <c r="AO33" i="18"/>
  <c r="AM34" i="18"/>
  <c r="AN34" i="18"/>
  <c r="AO34" i="18"/>
  <c r="AM35" i="18"/>
  <c r="AN35" i="18"/>
  <c r="AO35" i="18"/>
  <c r="AM36" i="18"/>
  <c r="AN36" i="18"/>
  <c r="AO36" i="18"/>
  <c r="AM37" i="18"/>
  <c r="AN37" i="18"/>
  <c r="AO37" i="18"/>
  <c r="AM38" i="18"/>
  <c r="AN38" i="18"/>
  <c r="AO38" i="18"/>
  <c r="AM39" i="18"/>
  <c r="AN39" i="18"/>
  <c r="AO39" i="18"/>
  <c r="AM40" i="18"/>
  <c r="AV40" i="18" s="1"/>
  <c r="AN40" i="18"/>
  <c r="AO40" i="18"/>
  <c r="AM41" i="18"/>
  <c r="AN41" i="18"/>
  <c r="AO41" i="18"/>
  <c r="AM42" i="18"/>
  <c r="AN42" i="18"/>
  <c r="AO42" i="18"/>
  <c r="AM43" i="18"/>
  <c r="AN43" i="18"/>
  <c r="AO43" i="18"/>
  <c r="AM44" i="18"/>
  <c r="AN44" i="18"/>
  <c r="AO44" i="18"/>
  <c r="AM45" i="18"/>
  <c r="AN45" i="18"/>
  <c r="AO45" i="18"/>
  <c r="AN12" i="18"/>
  <c r="AM12" i="18"/>
  <c r="AV12" i="18" s="1"/>
  <c r="AV45" i="18" l="1"/>
  <c r="AV37" i="18"/>
  <c r="AV23" i="18"/>
  <c r="AV15" i="18"/>
  <c r="AV42" i="18"/>
  <c r="AV20" i="18"/>
  <c r="AV25" i="18"/>
  <c r="AV17" i="18"/>
  <c r="AV28" i="18"/>
  <c r="AV22" i="18"/>
  <c r="AV14" i="18"/>
  <c r="AV33" i="18"/>
  <c r="AV27" i="18"/>
  <c r="AV19" i="18"/>
  <c r="AV39" i="18"/>
  <c r="AV44" i="18"/>
  <c r="AV41" i="18"/>
  <c r="AV38" i="18"/>
  <c r="AV30" i="18"/>
  <c r="AV24" i="18"/>
  <c r="AV16" i="18"/>
  <c r="AV34" i="18"/>
  <c r="AV31" i="18"/>
  <c r="AV36" i="18"/>
  <c r="AV43" i="18"/>
  <c r="AV35" i="18"/>
  <c r="AV21" i="18"/>
  <c r="AV13" i="18"/>
  <c r="X67" i="18"/>
  <c r="W67" i="18"/>
  <c r="V67" i="18"/>
  <c r="J67" i="18"/>
  <c r="I67" i="18"/>
  <c r="AZ64" i="18"/>
  <c r="AO64" i="18"/>
  <c r="AN64" i="18"/>
  <c r="AM64" i="18"/>
  <c r="AZ63" i="18"/>
  <c r="AO63" i="18"/>
  <c r="AN63" i="18"/>
  <c r="AM63" i="18"/>
  <c r="AZ62" i="18"/>
  <c r="AO62" i="18"/>
  <c r="AN62" i="18"/>
  <c r="AM62" i="18"/>
  <c r="AZ61" i="18"/>
  <c r="AO61" i="18"/>
  <c r="AN61" i="18"/>
  <c r="AM61" i="18"/>
  <c r="AZ60" i="18"/>
  <c r="AO60" i="18"/>
  <c r="AN60" i="18"/>
  <c r="AM60" i="18"/>
  <c r="AZ59" i="18"/>
  <c r="AO59" i="18"/>
  <c r="AN59" i="18"/>
  <c r="AM59" i="18"/>
  <c r="AZ58" i="18"/>
  <c r="AO58" i="18"/>
  <c r="AN58" i="18"/>
  <c r="AM58" i="18"/>
  <c r="AZ57" i="18"/>
  <c r="AO57" i="18"/>
  <c r="AN57" i="18"/>
  <c r="AM57" i="18"/>
  <c r="AZ56" i="18"/>
  <c r="AO56" i="18"/>
  <c r="AN56" i="18"/>
  <c r="AM56" i="18"/>
  <c r="AZ55" i="18"/>
  <c r="AO55" i="18"/>
  <c r="AN55" i="18"/>
  <c r="AM55" i="18"/>
  <c r="AZ54" i="18"/>
  <c r="AO54" i="18"/>
  <c r="AN54" i="18"/>
  <c r="AM54" i="18"/>
  <c r="AZ53" i="18"/>
  <c r="AO53" i="18"/>
  <c r="AN53" i="18"/>
  <c r="AM53" i="18"/>
  <c r="AZ52" i="18"/>
  <c r="AO52" i="18"/>
  <c r="AN52" i="18"/>
  <c r="AM52" i="18"/>
  <c r="AZ51" i="18"/>
  <c r="AO51" i="18"/>
  <c r="AN51" i="18"/>
  <c r="AM51" i="18"/>
  <c r="AZ50" i="18"/>
  <c r="AO50" i="18"/>
  <c r="AN50" i="18"/>
  <c r="AM50" i="18"/>
  <c r="AZ49" i="18"/>
  <c r="AO49" i="18"/>
  <c r="AN49" i="18"/>
  <c r="AM49" i="18"/>
  <c r="AZ48" i="18"/>
  <c r="AO48" i="18"/>
  <c r="AN48" i="18"/>
  <c r="AM48" i="18"/>
  <c r="AZ47" i="18"/>
  <c r="AO47" i="18"/>
  <c r="AN47" i="18"/>
  <c r="AM47" i="18"/>
  <c r="AZ46" i="18"/>
  <c r="AO46" i="18"/>
  <c r="AN46" i="18"/>
  <c r="AM46" i="18"/>
  <c r="AZ45" i="18"/>
  <c r="AZ44" i="18"/>
  <c r="AZ43" i="18"/>
  <c r="AZ42" i="18"/>
  <c r="AZ41" i="18"/>
  <c r="AZ40" i="18"/>
  <c r="AO67" i="18" l="1"/>
  <c r="AO69" i="18" s="1"/>
  <c r="AV47" i="18"/>
  <c r="AV49" i="18"/>
  <c r="AV51" i="18"/>
  <c r="AV53" i="18"/>
  <c r="AV55" i="18"/>
  <c r="AV57" i="18"/>
  <c r="AV59" i="18"/>
  <c r="AV61" i="18"/>
  <c r="AV63" i="18"/>
  <c r="AV46" i="18"/>
  <c r="AV67" i="18" s="1"/>
  <c r="AV48" i="18"/>
  <c r="AV50" i="18"/>
  <c r="AV52" i="18"/>
  <c r="AV54" i="18"/>
  <c r="AV56" i="18"/>
  <c r="AV58" i="18"/>
  <c r="AV60" i="18"/>
  <c r="AV62" i="18"/>
  <c r="AV64" i="18"/>
  <c r="AM67" i="18"/>
  <c r="AM69" i="18" s="1"/>
  <c r="AN67" i="18"/>
  <c r="AN69" i="18" s="1"/>
  <c r="AO44" i="4"/>
  <c r="AN44" i="4"/>
  <c r="AM44" i="4"/>
  <c r="AH44" i="4"/>
  <c r="AG44" i="4"/>
  <c r="AF44" i="4"/>
  <c r="V44" i="4"/>
  <c r="U44" i="4"/>
  <c r="T44" i="4"/>
  <c r="G44" i="4"/>
  <c r="F44" i="4"/>
  <c r="E44" i="4"/>
  <c r="J39" i="2"/>
  <c r="H39" i="2"/>
  <c r="D39" i="2"/>
  <c r="N67" i="18" l="1"/>
  <c r="L67" i="18"/>
  <c r="M67" i="18" l="1"/>
  <c r="AQ67" i="18"/>
  <c r="AQ69" i="18" s="1"/>
</calcChain>
</file>

<file path=xl/sharedStrings.xml><?xml version="1.0" encoding="utf-8"?>
<sst xmlns="http://schemas.openxmlformats.org/spreadsheetml/2006/main" count="691" uniqueCount="362">
  <si>
    <t>DESTINO DE LOS RECURSOS FEDERALES QUE RECIBEN UNIVERSIDADES E INSTITUCIONES DE EDUCACIÓN MEDIA SUPERIOR Y SUPERIOR</t>
  </si>
  <si>
    <t>Programas y cumplimiento de metas</t>
  </si>
  <si>
    <t>Cifras acumuladas desde enero al periodo que se reporta</t>
  </si>
  <si>
    <t>Universidad / Institución</t>
  </si>
  <si>
    <t>Ciclo escolar</t>
  </si>
  <si>
    <t xml:space="preserve">Inicio ó Fin </t>
  </si>
  <si>
    <t>Número de Alumnos</t>
  </si>
  <si>
    <t>Tipo de Servicio o Subsistema</t>
  </si>
  <si>
    <t>Fracción I</t>
  </si>
  <si>
    <t>Programa</t>
  </si>
  <si>
    <t>Gasto Ejercido 
(Millones de pesos)</t>
  </si>
  <si>
    <t>Total</t>
  </si>
  <si>
    <t xml:space="preserve">DESTINO DE LOS RECURSOS FEDERALES QUE RECIBEN UNIVERSIDADES E INSTITUCIONES DE EDUCACIÓN MEDIA SUPERIOR Y SUPERIOR </t>
  </si>
  <si>
    <t xml:space="preserve">Costo de la plantilla de pesonal </t>
  </si>
  <si>
    <t xml:space="preserve"> Fracción II</t>
  </si>
  <si>
    <t>Estructura de la Plantilla</t>
  </si>
  <si>
    <t>Categoria</t>
  </si>
  <si>
    <t>Tipo de personal 1_/</t>
  </si>
  <si>
    <t>Costo unitario bruto (pesos)</t>
  </si>
  <si>
    <t>Número de plazas</t>
  </si>
  <si>
    <t>Responsabilidad laboral</t>
  </si>
  <si>
    <t>Ubicación</t>
  </si>
  <si>
    <t>Costo total de la plantilla (Pesos)</t>
  </si>
  <si>
    <t>DESTINO DE LOS RECURSOS FEDERALES QUE RECIBEN INIVERSIDADES E INSTITUCIONES DE EDUCACIÓN MEDIA SUPERIOR Y SUPERIOR</t>
  </si>
  <si>
    <t>Desglose del gasto corriente de operación</t>
  </si>
  <si>
    <t>Fracción III</t>
  </si>
  <si>
    <t>Gasto Corriente de Operación ( Pesos )</t>
  </si>
  <si>
    <t>Materiales y Suministros</t>
  </si>
  <si>
    <t>Servicios Generales</t>
  </si>
  <si>
    <t>Otros</t>
  </si>
  <si>
    <t>Fracción V</t>
  </si>
  <si>
    <t>Segundo</t>
  </si>
  <si>
    <t>Tercero</t>
  </si>
  <si>
    <t>Cuarto</t>
  </si>
  <si>
    <t>Nivel Educativo
  (Media Superior o superior)</t>
  </si>
  <si>
    <t>Programas a los que se destinan los recursos y el cumplimiento de las metas correspondientes</t>
  </si>
  <si>
    <t>Costo de la nómina del personal docente, no docente, administrativo y manual</t>
  </si>
  <si>
    <t xml:space="preserve">Desglose del gasto corriente </t>
  </si>
  <si>
    <t>Información sobre la matrícula de inicio y fin de cada ciclo escolar</t>
  </si>
  <si>
    <t>En términos del artículo  37, fracción I del Decreto de Presupuesto de Egresos de la Federación para el Ejercicio Fiscal 2023</t>
  </si>
  <si>
    <t>En términos del artículo  37, fracción  II del Decreto de Presupuesto de Egresos de la Federación para el Ejercicio Fiscal 2023</t>
  </si>
  <si>
    <t>En términos del artículo  37, fracción III del Decreto de Presupuesto de Egresos de la Federación para el Ejercicio Fiscal 2023</t>
  </si>
  <si>
    <t>En términos del artículo 37, fracción V del Decreto de Presupuesto de Egresos de la Federación para el Ejercicio Fiscal 2023</t>
  </si>
  <si>
    <t>Elaboró</t>
  </si>
  <si>
    <t>Revisó</t>
  </si>
  <si>
    <t>Autorizó</t>
  </si>
  <si>
    <t>En términos del artículo 37, fracción IV del Decreto de Presupuesto de Egresos de la Federación para el Ejercicio Fiscal 2023</t>
  </si>
  <si>
    <t>Estado de situación financiera</t>
  </si>
  <si>
    <t>Fracción IV</t>
  </si>
  <si>
    <t>Situación Financiera</t>
  </si>
  <si>
    <t>1. Estados de situación financiera</t>
  </si>
  <si>
    <t>2. Analítico de ingresos y egresos</t>
  </si>
  <si>
    <t>3. Estado de origen y aplicación de los recursos públicos Federales</t>
  </si>
  <si>
    <t>(Pesos)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</si>
  <si>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</si>
  <si>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</si>
  <si>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</si>
  <si>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</si>
  <si>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</si>
  <si>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</si>
  <si>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</si>
  <si>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</si>
  <si>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</si>
  <si>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</si>
  <si>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</si>
  <si>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</si>
  <si>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</si>
  <si>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</si>
  <si>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Provisiones a Corto Plazo</t>
  </si>
  <si>
    <t>Otros Pasivos a Corto Plazo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</si>
  <si>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</si>
  <si>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</si>
  <si>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</si>
  <si>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</si>
  <si>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</si>
  <si>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</si>
  <si>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</si>
  <si>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</si>
  <si>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</si>
  <si>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</si>
  <si>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</si>
  <si>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</si>
  <si>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</si>
  <si>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</si>
  <si>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</si>
  <si>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</si>
  <si>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</si>
  <si>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</si>
  <si>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</si>
  <si>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Pasivo</t>
  </si>
  <si>
    <t>Total del Activo</t>
  </si>
  <si>
    <t>Hacienda Pública/Patrimonio Contribuido</t>
  </si>
  <si>
    <t>Aportaciones</t>
  </si>
  <si>
    <t>Donaciones de Capital</t>
  </si>
  <si>
    <t>Hacienda Pública/Patrimonio Generado</t>
  </si>
  <si>
    <t>Resultados de Ejercicios Anteriores</t>
  </si>
  <si>
    <t>Revalúos</t>
  </si>
  <si>
    <t>Reservas</t>
  </si>
  <si>
    <t>Rectificaciones de Resultados de Ejercicios Anteriores</t>
  </si>
  <si>
    <t>Resultado por Posición Monetaria</t>
  </si>
  <si>
    <t>Resultado por Tenencia de Activos no Monetarios</t>
  </si>
  <si>
    <t>Concepto</t>
  </si>
  <si>
    <t>Impuestos</t>
  </si>
  <si>
    <t>Contribuciones de Mejoras</t>
  </si>
  <si>
    <t>Derechos</t>
  </si>
  <si>
    <t>Productos</t>
  </si>
  <si>
    <t>Aprovechamientos</t>
  </si>
  <si>
    <t>Egresos</t>
  </si>
  <si>
    <t>Subejercicio</t>
  </si>
  <si>
    <t>Aprobado</t>
  </si>
  <si>
    <t>Modificado</t>
  </si>
  <si>
    <t>Devengado</t>
  </si>
  <si>
    <t>Pagado</t>
  </si>
  <si>
    <t>Total del Gasto</t>
  </si>
  <si>
    <r>
      <rPr>
        <b/>
        <sz val="8"/>
        <rFont val="Arial"/>
        <family val="2"/>
      </rPr>
      <t>Nota</t>
    </r>
    <r>
      <rPr>
        <sz val="8"/>
        <rFont val="Arial"/>
        <family val="2"/>
      </rPr>
      <t xml:space="preserve">: Favor de respetar la estructura de las columnas y formula establecidas en los formatos. En caso contrario se omite su cumplimiento </t>
    </r>
  </si>
  <si>
    <t xml:space="preserve">Nota: Favor de respetar la estructura de las columnas y formula establecidas en los formatos. En caso contrario se omite su cumplimiento </t>
  </si>
  <si>
    <t>UNIVERSIDAD TECNOLOGICA DE QUERETARO</t>
  </si>
  <si>
    <t>Ejercicio 2023</t>
  </si>
  <si>
    <t>ESTADO ANALÍTICO DEL EJERCICIO DEL PRESUPUESTO DE EGRESOS</t>
  </si>
  <si>
    <t>CLASIFICACIÓN POR OBJETO DEL GASTO (CAPÍTULO Y CONCEPTO)</t>
  </si>
  <si>
    <t>Ampliaciones  / (Reducciones)</t>
  </si>
  <si>
    <t>3 = (1 + 2)</t>
  </si>
  <si>
    <t>6 = (3 - 4)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</si>
  <si>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</si>
  <si>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</si>
  <si>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</si>
  <si>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</si>
  <si>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</si>
  <si>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</si>
  <si>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</si>
  <si>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</si>
  <si>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</si>
  <si>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</si>
  <si>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</si>
  <si>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</si>
  <si>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</si>
  <si>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FARMACEÚTICOS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</si>
  <si>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</si>
  <si>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</si>
  <si>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</si>
  <si>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</si>
  <si>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</si>
  <si>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</si>
  <si>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</si>
  <si>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</si>
  <si>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</si>
  <si>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</si>
  <si>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</si>
  <si>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</si>
  <si>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</si>
  <si>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</si>
  <si>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</si>
  <si>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</si>
  <si>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</si>
  <si>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</si>
  <si>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</si>
  <si>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</si>
  <si>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</si>
  <si>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</si>
  <si>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</si>
  <si>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</si>
  <si>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</si>
  <si>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</si>
  <si>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</si>
  <si>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</si>
  <si>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</si>
  <si>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</si>
  <si>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</si>
  <si>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</si>
  <si>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</si>
  <si>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</si>
  <si>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</si>
  <si>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</si>
  <si>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</si>
  <si>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</si>
  <si>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</si>
  <si>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</si>
  <si>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</si>
  <si>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</si>
  <si>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</si>
  <si>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</si>
  <si>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</si>
  <si>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</si>
  <si>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</si>
  <si>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</si>
  <si>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</si>
  <si>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</si>
  <si>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DEUDA PÚBLICA</t>
  </si>
  <si>
    <t>AMORTIZACIÓN DE LA DEUDA PÚBLICA</t>
  </si>
  <si>
    <t>  INTERESES DE LA DEUDA PÚBLICA</t>
  </si>
  <si>
    <t>COMISIONES DE LA DEUDA PÚBLICA</t>
  </si>
  <si>
    <t>  GASTOS DE LA DEUDA PÚBLICA</t>
  </si>
  <si>
    <t>COSTO POR COBERTURAS</t>
  </si>
  <si>
    <t>APOYOS FINANCIEROS</t>
  </si>
  <si>
    <t>ADEUDOS DE EJERCICIOS FISCALES ANTERIORES (ADEFAS)</t>
  </si>
  <si>
    <t>M. EN C. JOSE CARLOS ARREDONDO VELÁZQUEZ</t>
  </si>
  <si>
    <t>MDCO. APOLINAR VILLEGAS ARCOS</t>
  </si>
  <si>
    <t>Bajo protesta de decir verdad declaramos que los Estados Financieros y sus notas, son razonablemente correctos y son responsabilidad del emisor.</t>
  </si>
  <si>
    <t>RECTOR U.T.E.Q.</t>
  </si>
  <si>
    <t>SECRETARIO DE ADMON Y FINANZAS</t>
  </si>
  <si>
    <t xml:space="preserve">  </t>
  </si>
  <si>
    <t>ESTADO ANALÍTICO DE INGRESOS</t>
  </si>
  <si>
    <t>Rubro de Ingresos</t>
  </si>
  <si>
    <t>Ingreso</t>
  </si>
  <si>
    <t>Diferencia</t>
  </si>
  <si>
    <t>Estimado</t>
  </si>
  <si>
    <t>Ampliaciones y Reducciones</t>
  </si>
  <si>
    <t>Recaudado</t>
  </si>
  <si>
    <t>(3 = 1 + 2)</t>
  </si>
  <si>
    <t>(6 = 5 - 1)</t>
  </si>
  <si>
    <t>Cuotas y Aportaciones de Seguridad Social</t>
  </si>
  <si>
    <t>Ingresos por Venta de Bienes, Prestación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</si>
  <si>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</si>
  <si>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</si>
  <si>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</si>
  <si>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Ingresos excedentes</t>
  </si>
  <si>
    <t>Estado Analítico de Ingresos Por Fuente de Financiamiento</t>
  </si>
  <si>
    <t>Ingresos del Poder Ejecutivo Federal o Estatal y de los Municipios</t>
  </si>
  <si>
    <t>Ingresos derivados de financiamientos</t>
  </si>
  <si>
    <t>RECTOR</t>
  </si>
  <si>
    <t>SECRETARIO ACADEMICO</t>
  </si>
  <si>
    <t>SECRETARIO DE VINCULACION</t>
  </si>
  <si>
    <t>ABOGADO GENERAL</t>
  </si>
  <si>
    <t>CONTRALOR INTERNO</t>
  </si>
  <si>
    <t>DIRECTOR DE AREA</t>
  </si>
  <si>
    <t>SUBDIRECTOR DE AREA</t>
  </si>
  <si>
    <t>JEFE DE DEPARTAMENTO</t>
  </si>
  <si>
    <t>COORDINADOR</t>
  </si>
  <si>
    <t>INVESTIGADOR ESPECIALIZADO</t>
  </si>
  <si>
    <t>INGENIERO EN SISTEMAS</t>
  </si>
  <si>
    <t>ABOGADO</t>
  </si>
  <si>
    <t>JEFE DE OFICINA</t>
  </si>
  <si>
    <t>TECNICO BIBLIOTECARIO</t>
  </si>
  <si>
    <t>ANALISTA ADMINISTRATIVO</t>
  </si>
  <si>
    <t>ENFERMERA</t>
  </si>
  <si>
    <t>TECNICO ESPECIALIZADO EN MANTENIMIENTO</t>
  </si>
  <si>
    <t>CHOFER DEL RECTOR</t>
  </si>
  <si>
    <t>CHOFER ADMINISTRATIVO</t>
  </si>
  <si>
    <t>SECRETARIA DE RECTOR</t>
  </si>
  <si>
    <t>SECRETARIA DE SECRETARIO</t>
  </si>
  <si>
    <t>SECRETARIA DE DIRECTOR DE AREA</t>
  </si>
  <si>
    <t>SECRETARIA DE SUBDIRECTOR DE AREA</t>
  </si>
  <si>
    <t>SECRETARIA DE JEFE DE DEPARTAMENTO</t>
  </si>
  <si>
    <t>ADMINISTRATIVO</t>
  </si>
  <si>
    <t>LAI María Elsa Rodríguez Moreno</t>
  </si>
  <si>
    <t>Subdirectora de Recursos Financieros</t>
  </si>
  <si>
    <t>MDCO. Apolinar Villegas Arcos</t>
  </si>
  <si>
    <t>Secretario de Administración y Finanzas</t>
  </si>
  <si>
    <t>M. en C. José Carlos Arredondo Velázquez</t>
  </si>
  <si>
    <t>Rector</t>
  </si>
  <si>
    <t>C.P. Jose Luis Elizondo Martínez</t>
  </si>
  <si>
    <t>Jefe del Departamento de Contabilidad</t>
  </si>
  <si>
    <t>ESTADO DE SITUACIÓN FINANCIERA</t>
  </si>
  <si>
    <t xml:space="preserve">(Pesos) </t>
  </si>
  <si>
    <t xml:space="preserve"> DIC -2022</t>
  </si>
  <si>
    <t>ACTIVO</t>
  </si>
  <si>
    <t>Inventarios</t>
  </si>
  <si>
    <t>Otros Activos Circulantes</t>
  </si>
  <si>
    <t>Total de Activos Circulantes</t>
  </si>
  <si>
    <t>Total de Activos No Circulantes</t>
  </si>
  <si>
    <t>HACIENDA PÚBLICA/PATRIMONIO</t>
  </si>
  <si>
    <t>Actualización de la Hacienda Pública/Patrimonio</t>
  </si>
  <si>
    <t>Resultados del Ejercicio (Ahorro/ Desahorro)</t>
  </si>
  <si>
    <t>Exceso o Insuficiencia en la Actualización de la Hacienda Pública/Patrimonio</t>
  </si>
  <si>
    <t>Total Hacienda Pública/Patrimonio</t>
  </si>
  <si>
    <t>Total del Pasivo y Hacienda Pública/Patrimonio</t>
  </si>
  <si>
    <t>Bajo protesta de decir verdad declaramos que los Estados Financieros y sus Notas son razonablemente correctos y responsabilidad del emisor</t>
  </si>
  <si>
    <t>EJERCICIO 2023</t>
  </si>
  <si>
    <t xml:space="preserve">ESTADO DE ACTIVIDADES DE RECURSOS PUBLICOS FEDERALES  </t>
  </si>
  <si>
    <t>INGRESOS Y OTROS BENEFICIOS</t>
  </si>
  <si>
    <t>TRANSFERENCIAS FEDERALES</t>
  </si>
  <si>
    <t>TOTAL DE INGRESOS</t>
  </si>
  <si>
    <t>GASTOS Y OTRAS PERDIDAS</t>
  </si>
  <si>
    <t>GASTOS DE FUNCIONAMIENTO</t>
  </si>
  <si>
    <t>AHORRO/DESAHORRO NETO DEL EJERCICIO</t>
  </si>
  <si>
    <t>C.P. JOSE LUIS ELIZONDO MARTINEZ</t>
  </si>
  <si>
    <t>SECRETARIO DE ADMON. Y FINANZAS</t>
  </si>
  <si>
    <t>JEFE DEL DEPARTAMENTO DE CONTABILIDAD</t>
  </si>
  <si>
    <t>Universidad Tecnológica de Querétaro</t>
  </si>
  <si>
    <t>MDCO. Ezequiel Aguilar Bernal</t>
  </si>
  <si>
    <t>Abril</t>
  </si>
  <si>
    <t>Mayo</t>
  </si>
  <si>
    <t>MANDO</t>
  </si>
  <si>
    <t>PROFESOR TITULAR "A"</t>
  </si>
  <si>
    <t>ACADEMICO</t>
  </si>
  <si>
    <t>PROFESOR TITULAR "B"</t>
  </si>
  <si>
    <t>PROFESOR TITULAR "C"</t>
  </si>
  <si>
    <t>PROFESOR ASOCIADO "A"</t>
  </si>
  <si>
    <t>PROFESOR ASOCIADO "B"</t>
  </si>
  <si>
    <t>PROFESOR ASOCIADO "C"</t>
  </si>
  <si>
    <t>TECNICO ACADEMICO "A"</t>
  </si>
  <si>
    <t>TECNICO ACADEMICO "B"</t>
  </si>
  <si>
    <t>TECNICO ACADEMICO "C"</t>
  </si>
  <si>
    <t>ProductosÂ¹</t>
  </si>
  <si>
    <t>AprovechamientosÂ²</t>
  </si>
  <si>
    <t>Ingresos de los Entes Públicos de los Poderes Legislativo y Judicial, de los Órganos Autónomos y del Sector Paraestatal o Paramunicipal, así­ como de las Empresas Productivas del Estado</t>
  </si>
  <si>
    <t>Ingresos por Venta de Bienes, Prestación de Servicios y Otros IngresosÂ³</t>
  </si>
  <si>
    <t xml:space="preserve">Mayo </t>
  </si>
  <si>
    <t>Junio</t>
  </si>
  <si>
    <t>UNIVERSIDAD TECNOLÓGICA DE QUERÉTARO</t>
  </si>
  <si>
    <t>SUBSIDIOS FEDERALES PARA ORGANISMOS DESCENTRALIZADOS ESTATALES U006</t>
  </si>
  <si>
    <t>Abril-Mayo</t>
  </si>
  <si>
    <t>Abril-Junio</t>
  </si>
  <si>
    <t>Presupuesto Anual Asignado vs Presupuesto Ejercido</t>
  </si>
  <si>
    <t>Meta Anual
Indicador / (Variable meta)</t>
  </si>
  <si>
    <t>Abril  - Mayo</t>
  </si>
  <si>
    <t>Abril - Junio</t>
  </si>
  <si>
    <t>DIRECTIVO</t>
  </si>
  <si>
    <t>DOCENTE</t>
  </si>
  <si>
    <t>ATM</t>
  </si>
  <si>
    <t>ADMIN. Y SECRETARIAL</t>
  </si>
  <si>
    <t>QUERÉTARO</t>
  </si>
  <si>
    <t>PROFESOR DE ASIGNATURA "B" (H/S/M)</t>
  </si>
  <si>
    <t>Enero</t>
  </si>
  <si>
    <t>Enero-Febrero</t>
  </si>
  <si>
    <t>Enero-Marzo</t>
  </si>
  <si>
    <t>Enero-Junio</t>
  </si>
  <si>
    <t>Febrero</t>
  </si>
  <si>
    <t>Marzo</t>
  </si>
  <si>
    <t>1 Incluye intereses que generan las cuentas bancarias de los entes públicos en productos.</t>
  </si>
  <si>
    <t>2 Incluye donativos en efectivo del Poder Ejecutivo, entre otros aprovechamientos.</t>
  </si>
  <si>
    <t>3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</si>
  <si>
    <t>Julio</t>
  </si>
  <si>
    <t>Julio-Agosto</t>
  </si>
  <si>
    <t>Julio-Septiembre</t>
  </si>
  <si>
    <t>Enero-Septiembre</t>
  </si>
  <si>
    <t>Metas alcanzadas al período enero-septiembre</t>
  </si>
  <si>
    <t>Agosto</t>
  </si>
  <si>
    <t>Septiembre</t>
  </si>
  <si>
    <t>Enero - Abril 2023</t>
  </si>
  <si>
    <t>Inicio</t>
  </si>
  <si>
    <t>Técnico Superior Universitario</t>
  </si>
  <si>
    <t>Universidades Tecnológicas y Politécnicas</t>
  </si>
  <si>
    <t>Licenciatura</t>
  </si>
  <si>
    <t>Posgrado</t>
  </si>
  <si>
    <t>Fin</t>
  </si>
  <si>
    <t>Mayo-Agosto 2023</t>
  </si>
  <si>
    <t>Gasto en Seguridad Social</t>
  </si>
  <si>
    <t>MCDO. APOLINAR VILLEGAS ARCOS</t>
  </si>
  <si>
    <t>Trimestre:  Tercer trimestre 2023</t>
  </si>
  <si>
    <t>Octubre</t>
  </si>
  <si>
    <t>Noviembre</t>
  </si>
  <si>
    <t>Diciembre</t>
  </si>
  <si>
    <t>Acumulado
enero-diciembre</t>
  </si>
  <si>
    <t>Notas: *El número de plazas corresponde a las ocupadas considerando por los movimientos de personal de Altas, Bajas o Cambios de posición. ES IMPORTANTE SEÑALAR QUE EL GASTO DE NOMINA CON U006 AL 30 DE SEPTIEMBRE 2023 ES POR $63,273,232.72 más el gasto de Seguridad Social por $13,110,499.29, lo que suma un total del gasto en capitulo del 1000 de Recurso Federal por $ 76,383,702.01. Cabe destacar que para la categoría "PROFESOR ASIGNATURA "B" (H/S/M) el dato corresponde a horas y no plazas.</t>
  </si>
  <si>
    <t>Octubre-Noviembre</t>
  </si>
  <si>
    <t>Octubre-Diciembre</t>
  </si>
  <si>
    <t>Enero-Diciembre</t>
  </si>
  <si>
    <t>Metas alcanzadas al período 
Octubre-Diciembre</t>
  </si>
  <si>
    <t>Metas programadas Octubre-Diciembre</t>
  </si>
  <si>
    <t>Metas alcanzadas
Octubre-Diciembre</t>
  </si>
  <si>
    <t xml:space="preserve">                 Al  31 de Diciembre 2023  </t>
  </si>
  <si>
    <t>AL 31 DE DICIEMBRE 2023</t>
  </si>
  <si>
    <t>Del 01 de enero al 31 de diciembre de 2023</t>
  </si>
  <si>
    <r>
      <t>(</t>
    </r>
    <r>
      <rPr>
        <b/>
        <sz val="8"/>
        <color rgb="FFFFFFFF"/>
        <rFont val="Arial"/>
        <family val="2"/>
      </rPr>
      <t>*</t>
    </r>
    <r>
      <rPr>
        <b/>
        <sz val="8"/>
        <color rgb="FF000000"/>
        <rFont val="Arial"/>
        <family val="2"/>
      </rPr>
      <t>1</t>
    </r>
    <r>
      <rPr>
        <b/>
        <sz val="8"/>
        <color rgb="FFFFFFFF"/>
        <rFont val="Arial"/>
        <family val="2"/>
      </rPr>
      <t>*</t>
    </r>
    <r>
      <rPr>
        <b/>
        <sz val="8"/>
        <color rgb="FF000000"/>
        <rFont val="Arial"/>
        <family val="2"/>
      </rPr>
      <t>)</t>
    </r>
  </si>
  <si>
    <r>
      <t>(</t>
    </r>
    <r>
      <rPr>
        <b/>
        <sz val="8"/>
        <color rgb="FFFFFFFF"/>
        <rFont val="Arial"/>
        <family val="2"/>
      </rPr>
      <t>*</t>
    </r>
    <r>
      <rPr>
        <b/>
        <sz val="8"/>
        <color rgb="FF000000"/>
        <rFont val="Arial"/>
        <family val="2"/>
      </rPr>
      <t>2</t>
    </r>
    <r>
      <rPr>
        <b/>
        <sz val="8"/>
        <color rgb="FFFFFFFF"/>
        <rFont val="Arial"/>
        <family val="2"/>
      </rPr>
      <t>*</t>
    </r>
    <r>
      <rPr>
        <b/>
        <sz val="8"/>
        <color rgb="FF000000"/>
        <rFont val="Arial"/>
        <family val="2"/>
      </rPr>
      <t>)</t>
    </r>
  </si>
  <si>
    <r>
      <t>(</t>
    </r>
    <r>
      <rPr>
        <b/>
        <sz val="8"/>
        <color rgb="FFFFFFFF"/>
        <rFont val="Arial"/>
        <family val="2"/>
      </rPr>
      <t>*</t>
    </r>
    <r>
      <rPr>
        <b/>
        <sz val="8"/>
        <color rgb="FF000000"/>
        <rFont val="Arial"/>
        <family val="2"/>
      </rPr>
      <t>4</t>
    </r>
    <r>
      <rPr>
        <b/>
        <sz val="8"/>
        <color rgb="FFFFFFFF"/>
        <rFont val="Arial"/>
        <family val="2"/>
      </rPr>
      <t>*</t>
    </r>
    <r>
      <rPr>
        <b/>
        <sz val="8"/>
        <color rgb="FF000000"/>
        <rFont val="Arial"/>
        <family val="2"/>
      </rPr>
      <t>)</t>
    </r>
  </si>
  <si>
    <r>
      <t>(</t>
    </r>
    <r>
      <rPr>
        <b/>
        <sz val="8"/>
        <color rgb="FFFFFFFF"/>
        <rFont val="Arial"/>
        <family val="2"/>
      </rPr>
      <t>*</t>
    </r>
    <r>
      <rPr>
        <b/>
        <sz val="8"/>
        <color rgb="FF000000"/>
        <rFont val="Arial"/>
        <family val="2"/>
      </rPr>
      <t>5</t>
    </r>
    <r>
      <rPr>
        <b/>
        <sz val="8"/>
        <color rgb="FFFFFFFF"/>
        <rFont val="Arial"/>
        <family val="2"/>
      </rPr>
      <t>*</t>
    </r>
    <r>
      <rPr>
        <b/>
        <sz val="8"/>
        <color rgb="FF000000"/>
        <rFont val="Arial"/>
        <family val="2"/>
      </rPr>
      <t>)</t>
    </r>
  </si>
  <si>
    <t xml:space="preserve">Del 01 de enero al 31 de diciembre de 2023 </t>
  </si>
  <si>
    <t>Septiembre-Diciembre 2023</t>
  </si>
  <si>
    <t>* La matrícula final se reporta de manera preliminar ya que de acuerdo a la calendarización aún no se cuenta con la información oficial por parte de Servicios Escolares.</t>
  </si>
  <si>
    <t>LAI. María Elsa Rodríguez Moreno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</si>
</sst>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"/>
    <numFmt numFmtId="165" formatCode="#,##0.00_ ;[Red]\-#,##0.00\ "/>
    <numFmt numFmtId="166" formatCode="General_)"/>
    <numFmt numFmtId="167" formatCode="_-* #,##0_-;\-* #,##0_-;_-* &quot;-&quot;??_-;_-@_-"/>
  </numFmts>
  <fonts count="7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1"/>
      <name val="Montserrat"/>
    </font>
    <font>
      <b/>
      <sz val="10"/>
      <color indexed="9"/>
      <name val="Montserrat"/>
    </font>
    <font>
      <sz val="11"/>
      <name val="Montserrat"/>
    </font>
    <font>
      <b/>
      <sz val="14"/>
      <name val="Montserrat"/>
    </font>
    <font>
      <b/>
      <sz val="8.5"/>
      <color indexed="9"/>
      <name val="Montserrat"/>
    </font>
    <font>
      <sz val="8.5"/>
      <name val="Montserrat"/>
    </font>
    <font>
      <sz val="10"/>
      <name val="Montserrat"/>
    </font>
    <font>
      <b/>
      <sz val="9"/>
      <color indexed="9"/>
      <name val="Montserrat"/>
    </font>
    <font>
      <b/>
      <sz val="10"/>
      <name val="Montserrat"/>
    </font>
    <font>
      <b/>
      <sz val="12"/>
      <name val="Montserrat"/>
    </font>
    <font>
      <b/>
      <sz val="9"/>
      <name val="Montserrat"/>
    </font>
    <font>
      <sz val="9"/>
      <name val="Montserrat"/>
    </font>
    <font>
      <sz val="11"/>
      <name val="Arial"/>
      <family val="2"/>
    </font>
    <font>
      <sz val="11"/>
      <color theme="1"/>
      <name val="Calibri"/>
      <family val="2"/>
      <scheme val="minor"/>
    </font>
    <font>
      <sz val="10"/>
      <color theme="0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  <font>
      <b/>
      <sz val="10"/>
      <color theme="0"/>
      <name val="Montserrat"/>
    </font>
    <font>
      <b/>
      <sz val="10.5"/>
      <color indexed="9"/>
      <name val="Montserrat"/>
    </font>
    <font>
      <sz val="10.5"/>
      <name val="Arial"/>
      <family val="2"/>
    </font>
    <font>
      <sz val="10"/>
      <color theme="0"/>
      <name val="Montserrat"/>
    </font>
    <font>
      <b/>
      <sz val="10"/>
      <color theme="0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  <font>
      <b/>
      <sz val="9"/>
      <color rgb="FF000000"/>
      <name val="Arial"/>
      <family val="2"/>
    </font>
    <font>
      <b/>
      <sz val="8"/>
      <name val="Arial"/>
      <family val="2"/>
    </font>
    <font>
      <sz val="5"/>
      <color rgb="FF000000"/>
      <name val="Times New Roman"/>
      <family val="1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2"/>
      <color rgb="FF000000"/>
      <name val="Arial"/>
      <family val="2"/>
    </font>
    <font>
      <b/>
      <sz val="6"/>
      <color rgb="FF000000"/>
      <name val="Arial"/>
      <family val="2"/>
    </font>
    <font>
      <b/>
      <sz val="5"/>
      <color rgb="FF000000"/>
      <name val="Arial"/>
      <family val="2"/>
    </font>
    <font>
      <sz val="6"/>
      <color rgb="FF000000"/>
      <name val="Arial"/>
      <family val="2"/>
    </font>
    <font>
      <sz val="12"/>
      <color theme="1"/>
      <name val="Calibri"/>
      <family val="2"/>
      <scheme val="minor"/>
    </font>
    <font>
      <sz val="11"/>
      <color theme="1"/>
      <name val="Century Gothic"/>
      <family val="2"/>
    </font>
    <font>
      <sz val="11"/>
      <color theme="1"/>
      <name val="Arial"/>
      <family val="2"/>
    </font>
    <font>
      <sz val="10"/>
      <name val="Arial Unicode MS"/>
      <family val="2"/>
    </font>
    <font>
      <sz val="8"/>
      <name val="Montserrat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Arial"/>
      <family val="2"/>
    </font>
    <font>
      <b/>
      <sz val="12"/>
      <color rgb="FF00CC00"/>
      <name val="Arial"/>
      <family val="2"/>
    </font>
    <font>
      <sz val="5"/>
      <name val="Times New Roman"/>
      <family val="1"/>
    </font>
    <font>
      <b/>
      <sz val="10"/>
      <color rgb="FF6600CC"/>
      <name val="Arial"/>
      <family val="2"/>
    </font>
    <font>
      <b/>
      <sz val="10"/>
      <color rgb="FFA019EB"/>
      <name val="Arial"/>
      <family val="2"/>
    </font>
    <font>
      <b/>
      <sz val="8"/>
      <color rgb="FF0000FF"/>
      <name val="Arial"/>
      <family val="2"/>
    </font>
    <font>
      <b/>
      <sz val="11"/>
      <color rgb="FF6600FF"/>
      <name val="Arial"/>
      <family val="2"/>
    </font>
    <font>
      <b/>
      <sz val="11"/>
      <color rgb="FF0000FF"/>
      <name val="Arial"/>
      <family val="2"/>
    </font>
    <font>
      <sz val="8"/>
      <name val="Calibri"/>
      <family val="2"/>
      <scheme val="minor"/>
    </font>
    <font>
      <sz val="8"/>
      <color theme="4" tint="0.3999755851924192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000000"/>
      <name val="Arial"/>
      <family val="2"/>
    </font>
    <font>
      <sz val="10"/>
      <color rgb="FF000000"/>
      <name val="Times New Roman"/>
      <family val="1"/>
    </font>
    <font>
      <sz val="10"/>
      <color rgb="FF000000"/>
      <name val="Arial"/>
      <family val="2"/>
    </font>
    <font>
      <b/>
      <sz val="9"/>
      <name val="Arial"/>
      <family val="2"/>
    </font>
    <font>
      <b/>
      <sz val="12"/>
      <color rgb="FF6600FF"/>
      <name val="Arial"/>
      <family val="2"/>
    </font>
    <font>
      <b/>
      <sz val="12"/>
      <color rgb="FF0000FF"/>
      <name val="Arial"/>
      <family val="2"/>
    </font>
    <font>
      <b/>
      <sz val="7"/>
      <color rgb="FF000000"/>
      <name val="Arial"/>
      <family val="2"/>
    </font>
    <font>
      <b/>
      <sz val="8"/>
      <color rgb="FFFFFFFF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66003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 tint="-0.14999847407452621"/>
        <bgColor indexed="64"/>
      </patternFill>
    </fill>
  </fills>
  <borders count="6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/>
      <top/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double">
        <color theme="0" tint="-0.34998626667073579"/>
      </left>
      <right style="thin">
        <color theme="0" tint="-0.34998626667073579"/>
      </right>
      <top style="double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double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double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double">
        <color theme="0" tint="-0.34998626667073579"/>
      </right>
      <top style="double">
        <color theme="0" tint="-0.34998626667073579"/>
      </top>
      <bottom style="thin">
        <color theme="0" tint="-0.34998626667073579"/>
      </bottom>
      <diagonal/>
    </border>
    <border>
      <left style="double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double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double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double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double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double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double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double">
        <color theme="0" tint="-0.34998626667073579"/>
      </bottom>
      <diagonal/>
    </border>
    <border>
      <left style="thin">
        <color theme="0" tint="-0.34998626667073579"/>
      </left>
      <right style="double">
        <color theme="0" tint="-0.34998626667073579"/>
      </right>
      <top style="thin">
        <color theme="0" tint="-0.34998626667073579"/>
      </top>
      <bottom style="double">
        <color theme="0" tint="-0.34998626667073579"/>
      </bottom>
      <diagonal/>
    </border>
    <border>
      <left style="double">
        <color theme="0" tint="-0.34998626667073579"/>
      </left>
      <right style="thin">
        <color theme="0" tint="-0.34998626667073579"/>
      </right>
      <top style="double">
        <color theme="0" tint="-0.34998626667073579"/>
      </top>
      <bottom style="double">
        <color theme="0" tint="-0.34998626667073579"/>
      </bottom>
      <diagonal/>
    </border>
    <border>
      <left/>
      <right style="thin">
        <color theme="0" tint="-0.34998626667073579"/>
      </right>
      <top style="double">
        <color theme="0" tint="-0.34998626667073579"/>
      </top>
      <bottom style="double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double">
        <color theme="0" tint="-0.34998626667073579"/>
      </top>
      <bottom style="double">
        <color theme="0" tint="-0.34998626667073579"/>
      </bottom>
      <diagonal/>
    </border>
    <border>
      <left style="thin">
        <color theme="0" tint="-0.34998626667073579"/>
      </left>
      <right style="double">
        <color theme="0" tint="-0.34998626667073579"/>
      </right>
      <top style="double">
        <color theme="0" tint="-0.34998626667073579"/>
      </top>
      <bottom style="double">
        <color theme="0" tint="-0.3499862666707357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indexed="9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theme="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9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/>
      <top style="thin">
        <color theme="0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2">
    <xf numFmtId="0" fontId="0" fillId="0" borderId="0"/>
    <xf numFmtId="0" fontId="9" fillId="0" borderId="0">
      <alignment wrapText="1"/>
    </xf>
    <xf numFmtId="43" fontId="9" fillId="0" borderId="0" applyFont="0" applyFill="0" applyBorder="0" applyAlignment="0" applyProtection="0"/>
    <xf numFmtId="0" fontId="25" fillId="0" borderId="0"/>
    <xf numFmtId="0" fontId="9" fillId="0" borderId="0"/>
    <xf numFmtId="9" fontId="25" fillId="0" borderId="0" applyFont="0" applyFill="0" applyBorder="0" applyAlignment="0" applyProtection="0"/>
    <xf numFmtId="166" fontId="9" fillId="0" borderId="0"/>
    <xf numFmtId="0" fontId="9" fillId="0" borderId="0"/>
    <xf numFmtId="43" fontId="35" fillId="0" borderId="0" applyFont="0" applyFill="0" applyBorder="0" applyAlignment="0" applyProtection="0"/>
    <xf numFmtId="0" fontId="8" fillId="0" borderId="0"/>
    <xf numFmtId="0" fontId="7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3" fontId="47" fillId="0" borderId="0" applyFont="0" applyFill="0" applyBorder="0" applyAlignment="0" applyProtection="0"/>
    <xf numFmtId="0" fontId="47" fillId="0" borderId="0"/>
    <xf numFmtId="0" fontId="45" fillId="0" borderId="0"/>
    <xf numFmtId="43" fontId="9" fillId="0" borderId="0" applyFont="0" applyFill="0" applyBorder="0" applyAlignment="0" applyProtection="0"/>
    <xf numFmtId="0" fontId="6" fillId="0" borderId="0"/>
    <xf numFmtId="0" fontId="5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3" fillId="0" borderId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14">
    <xf numFmtId="0" fontId="0" fillId="0" borderId="0" xfId="0"/>
    <xf numFmtId="0" fontId="0" fillId="0" borderId="1" xfId="0" applyBorder="1"/>
    <xf numFmtId="0" fontId="16" fillId="3" borderId="0" xfId="0" quotePrefix="1" applyFont="1" applyFill="1" applyAlignment="1">
      <alignment horizontal="center" vertical="center"/>
    </xf>
    <xf numFmtId="0" fontId="0" fillId="0" borderId="0" xfId="0" applyProtection="1">
      <protection locked="0"/>
    </xf>
    <xf numFmtId="0" fontId="24" fillId="0" borderId="0" xfId="4" applyFont="1" applyAlignment="1">
      <alignment vertical="center"/>
    </xf>
    <xf numFmtId="0" fontId="9" fillId="0" borderId="0" xfId="4"/>
    <xf numFmtId="0" fontId="16" fillId="0" borderId="0" xfId="0" applyFont="1" applyAlignment="1">
      <alignment vertical="center" wrapText="1"/>
    </xf>
    <xf numFmtId="0" fontId="16" fillId="3" borderId="0" xfId="0" applyFont="1" applyFill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3" borderId="0" xfId="0" quotePrefix="1" applyFont="1" applyFill="1" applyAlignment="1">
      <alignment horizontal="center" vertical="center" wrapText="1"/>
    </xf>
    <xf numFmtId="0" fontId="18" fillId="0" borderId="3" xfId="0" applyFont="1" applyBorder="1" applyAlignment="1" applyProtection="1">
      <alignment vertical="center" wrapText="1"/>
      <protection locked="0"/>
    </xf>
    <xf numFmtId="0" fontId="18" fillId="0" borderId="0" xfId="0" applyFont="1" applyAlignment="1" applyProtection="1">
      <alignment vertical="center"/>
      <protection locked="0"/>
    </xf>
    <xf numFmtId="4" fontId="18" fillId="0" borderId="2" xfId="0" applyNumberFormat="1" applyFont="1" applyBorder="1" applyAlignment="1" applyProtection="1">
      <alignment horizontal="right" vertical="center"/>
      <protection locked="0"/>
    </xf>
    <xf numFmtId="0" fontId="23" fillId="0" borderId="2" xfId="0" applyFont="1" applyBorder="1" applyAlignment="1" applyProtection="1">
      <alignment vertical="center" wrapText="1"/>
      <protection locked="0"/>
    </xf>
    <xf numFmtId="10" fontId="28" fillId="0" borderId="2" xfId="4" applyNumberFormat="1" applyFont="1" applyBorder="1" applyAlignment="1" applyProtection="1">
      <alignment horizontal="center" vertical="center" wrapText="1"/>
      <protection locked="0"/>
    </xf>
    <xf numFmtId="3" fontId="28" fillId="0" borderId="2" xfId="4" applyNumberFormat="1" applyFont="1" applyBorder="1" applyAlignment="1" applyProtection="1">
      <alignment horizontal="center" vertical="center"/>
      <protection locked="0"/>
    </xf>
    <xf numFmtId="4" fontId="0" fillId="0" borderId="0" xfId="0" applyNumberFormat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3" fontId="28" fillId="0" borderId="2" xfId="5" applyNumberFormat="1" applyFont="1" applyBorder="1" applyAlignment="1" applyProtection="1">
      <alignment horizontal="center" vertical="center" wrapText="1"/>
      <protection locked="0"/>
    </xf>
    <xf numFmtId="0" fontId="23" fillId="0" borderId="2" xfId="0" applyFont="1" applyBorder="1" applyAlignment="1" applyProtection="1">
      <alignment horizontal="center" vertical="center" wrapText="1"/>
      <protection locked="0"/>
    </xf>
    <xf numFmtId="0" fontId="18" fillId="0" borderId="13" xfId="0" applyFont="1" applyBorder="1" applyAlignment="1" applyProtection="1">
      <alignment vertical="center" wrapText="1"/>
      <protection locked="0"/>
    </xf>
    <xf numFmtId="0" fontId="23" fillId="0" borderId="13" xfId="0" applyFont="1" applyBorder="1" applyAlignment="1" applyProtection="1">
      <alignment vertical="center" wrapText="1"/>
      <protection locked="0"/>
    </xf>
    <xf numFmtId="4" fontId="18" fillId="0" borderId="12" xfId="0" applyNumberFormat="1" applyFont="1" applyBorder="1" applyAlignment="1" applyProtection="1">
      <alignment horizontal="right" vertical="center"/>
      <protection locked="0"/>
    </xf>
    <xf numFmtId="0" fontId="23" fillId="0" borderId="12" xfId="0" applyFont="1" applyBorder="1" applyAlignment="1" applyProtection="1">
      <alignment vertical="center" wrapText="1"/>
      <protection locked="0"/>
    </xf>
    <xf numFmtId="3" fontId="28" fillId="0" borderId="12" xfId="5" applyNumberFormat="1" applyFont="1" applyBorder="1" applyAlignment="1" applyProtection="1">
      <alignment horizontal="center" vertical="center" wrapText="1"/>
      <protection locked="0"/>
    </xf>
    <xf numFmtId="3" fontId="28" fillId="0" borderId="12" xfId="4" applyNumberFormat="1" applyFont="1" applyBorder="1" applyAlignment="1" applyProtection="1">
      <alignment horizontal="center" vertical="center"/>
      <protection locked="0"/>
    </xf>
    <xf numFmtId="0" fontId="26" fillId="0" borderId="0" xfId="0" applyFont="1" applyProtection="1">
      <protection locked="0"/>
    </xf>
    <xf numFmtId="0" fontId="27" fillId="0" borderId="0" xfId="0" applyFont="1" applyProtection="1">
      <protection locked="0"/>
    </xf>
    <xf numFmtId="10" fontId="28" fillId="0" borderId="12" xfId="4" applyNumberFormat="1" applyFont="1" applyBorder="1" applyAlignment="1" applyProtection="1">
      <alignment horizontal="center" vertical="center" wrapText="1"/>
      <protection locked="0"/>
    </xf>
    <xf numFmtId="166" fontId="23" fillId="0" borderId="9" xfId="0" applyNumberFormat="1" applyFont="1" applyBorder="1" applyAlignment="1" applyProtection="1">
      <alignment horizontal="left"/>
      <protection locked="0"/>
    </xf>
    <xf numFmtId="0" fontId="22" fillId="0" borderId="9" xfId="0" applyFont="1" applyBorder="1" applyProtection="1">
      <protection locked="0"/>
    </xf>
    <xf numFmtId="0" fontId="23" fillId="0" borderId="9" xfId="0" applyFont="1" applyBorder="1" applyProtection="1">
      <protection locked="0"/>
    </xf>
    <xf numFmtId="43" fontId="26" fillId="0" borderId="0" xfId="0" applyNumberFormat="1" applyFont="1" applyProtection="1">
      <protection locked="0"/>
    </xf>
    <xf numFmtId="0" fontId="23" fillId="0" borderId="9" xfId="0" applyFont="1" applyBorder="1" applyAlignment="1" applyProtection="1">
      <alignment horizontal="left"/>
      <protection locked="0"/>
    </xf>
    <xf numFmtId="0" fontId="26" fillId="0" borderId="0" xfId="0" applyFont="1"/>
    <xf numFmtId="0" fontId="27" fillId="0" borderId="0" xfId="0" applyFont="1"/>
    <xf numFmtId="0" fontId="18" fillId="0" borderId="0" xfId="0" applyFont="1"/>
    <xf numFmtId="0" fontId="13" fillId="3" borderId="0" xfId="0" applyFont="1" applyFill="1" applyAlignment="1">
      <alignment vertical="center" wrapText="1"/>
    </xf>
    <xf numFmtId="0" fontId="20" fillId="3" borderId="0" xfId="0" applyFont="1" applyFill="1" applyAlignment="1">
      <alignment horizontal="center"/>
    </xf>
    <xf numFmtId="0" fontId="18" fillId="3" borderId="0" xfId="0" applyFont="1" applyFill="1"/>
    <xf numFmtId="0" fontId="13" fillId="3" borderId="0" xfId="0" quotePrefix="1" applyFont="1" applyFill="1" applyAlignment="1">
      <alignment horizontal="center" vertical="center" wrapText="1"/>
    </xf>
    <xf numFmtId="165" fontId="18" fillId="0" borderId="10" xfId="0" applyNumberFormat="1" applyFont="1" applyBorder="1" applyAlignment="1" applyProtection="1">
      <alignment vertical="center"/>
      <protection locked="0"/>
    </xf>
    <xf numFmtId="165" fontId="18" fillId="0" borderId="11" xfId="0" applyNumberFormat="1" applyFont="1" applyBorder="1" applyAlignment="1" applyProtection="1">
      <alignment vertical="center"/>
      <protection locked="0"/>
    </xf>
    <xf numFmtId="0" fontId="18" fillId="0" borderId="10" xfId="0" applyFont="1" applyBorder="1" applyProtection="1">
      <protection locked="0"/>
    </xf>
    <xf numFmtId="165" fontId="18" fillId="0" borderId="10" xfId="0" applyNumberFormat="1" applyFont="1" applyBorder="1" applyProtection="1">
      <protection locked="0"/>
    </xf>
    <xf numFmtId="165" fontId="18" fillId="0" borderId="11" xfId="0" applyNumberFormat="1" applyFont="1" applyBorder="1" applyProtection="1">
      <protection locked="0"/>
    </xf>
    <xf numFmtId="165" fontId="0" fillId="0" borderId="10" xfId="0" applyNumberFormat="1" applyBorder="1" applyProtection="1">
      <protection locked="0"/>
    </xf>
    <xf numFmtId="165" fontId="0" fillId="0" borderId="11" xfId="0" applyNumberFormat="1" applyBorder="1" applyProtection="1">
      <protection locked="0"/>
    </xf>
    <xf numFmtId="0" fontId="0" fillId="0" borderId="10" xfId="0" applyBorder="1" applyProtection="1">
      <protection locked="0"/>
    </xf>
    <xf numFmtId="4" fontId="0" fillId="0" borderId="10" xfId="0" applyNumberFormat="1" applyBorder="1" applyProtection="1">
      <protection locked="0"/>
    </xf>
    <xf numFmtId="4" fontId="0" fillId="0" borderId="11" xfId="0" applyNumberFormat="1" applyBorder="1" applyProtection="1">
      <protection locked="0"/>
    </xf>
    <xf numFmtId="0" fontId="0" fillId="0" borderId="11" xfId="0" applyBorder="1" applyProtection="1">
      <protection locked="0"/>
    </xf>
    <xf numFmtId="0" fontId="11" fillId="0" borderId="10" xfId="0" applyFont="1" applyBorder="1" applyAlignment="1" applyProtection="1">
      <alignment horizontal="justify"/>
      <protection locked="0"/>
    </xf>
    <xf numFmtId="0" fontId="11" fillId="0" borderId="11" xfId="0" applyFont="1" applyBorder="1" applyAlignment="1" applyProtection="1">
      <alignment horizontal="justify"/>
      <protection locked="0"/>
    </xf>
    <xf numFmtId="0" fontId="0" fillId="0" borderId="1" xfId="0" applyBorder="1" applyProtection="1">
      <protection locked="0"/>
    </xf>
    <xf numFmtId="4" fontId="18" fillId="0" borderId="0" xfId="0" applyNumberFormat="1" applyFont="1"/>
    <xf numFmtId="0" fontId="13" fillId="3" borderId="0" xfId="0" applyFont="1" applyFill="1"/>
    <xf numFmtId="0" fontId="19" fillId="3" borderId="0" xfId="0" applyFont="1" applyFill="1" applyAlignment="1">
      <alignment vertical="center" wrapText="1"/>
    </xf>
    <xf numFmtId="0" fontId="19" fillId="3" borderId="0" xfId="0" applyFont="1" applyFill="1" applyAlignment="1">
      <alignment horizontal="center" vertical="center" wrapText="1"/>
    </xf>
    <xf numFmtId="0" fontId="13" fillId="3" borderId="0" xfId="0" applyFont="1" applyFill="1" applyAlignment="1">
      <alignment horizontal="center" vertical="center"/>
    </xf>
    <xf numFmtId="0" fontId="0" fillId="2" borderId="0" xfId="0" applyFill="1" applyProtection="1">
      <protection locked="0"/>
    </xf>
    <xf numFmtId="3" fontId="9" fillId="0" borderId="0" xfId="0" applyNumberFormat="1" applyFont="1" applyProtection="1">
      <protection locked="0"/>
    </xf>
    <xf numFmtId="0" fontId="0" fillId="0" borderId="0" xfId="0" applyAlignment="1" applyProtection="1">
      <alignment horizontal="left" vertical="center" wrapText="1"/>
      <protection locked="0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31" fillId="0" borderId="0" xfId="0" applyFont="1"/>
    <xf numFmtId="166" fontId="23" fillId="0" borderId="12" xfId="0" applyNumberFormat="1" applyFont="1" applyBorder="1" applyAlignment="1" applyProtection="1">
      <alignment horizontal="left"/>
      <protection locked="0"/>
    </xf>
    <xf numFmtId="0" fontId="23" fillId="0" borderId="12" xfId="0" applyFont="1" applyBorder="1" applyProtection="1">
      <protection locked="0"/>
    </xf>
    <xf numFmtId="4" fontId="23" fillId="0" borderId="12" xfId="0" applyNumberFormat="1" applyFont="1" applyBorder="1" applyAlignment="1" applyProtection="1">
      <alignment horizontal="right"/>
      <protection locked="0"/>
    </xf>
    <xf numFmtId="0" fontId="17" fillId="2" borderId="12" xfId="0" applyFont="1" applyFill="1" applyBorder="1" applyAlignment="1" applyProtection="1">
      <alignment horizontal="center" vertical="center" wrapText="1"/>
      <protection locked="0"/>
    </xf>
    <xf numFmtId="3" fontId="17" fillId="2" borderId="12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Alignment="1">
      <alignment horizontal="center"/>
    </xf>
    <xf numFmtId="0" fontId="11" fillId="0" borderId="0" xfId="0" applyFont="1"/>
    <xf numFmtId="0" fontId="0" fillId="0" borderId="5" xfId="0" applyBorder="1" applyProtection="1">
      <protection locked="0"/>
    </xf>
    <xf numFmtId="0" fontId="32" fillId="3" borderId="12" xfId="0" applyFont="1" applyFill="1" applyBorder="1" applyAlignment="1" applyProtection="1">
      <alignment vertical="center" wrapText="1"/>
      <protection locked="0"/>
    </xf>
    <xf numFmtId="4" fontId="29" fillId="3" borderId="2" xfId="0" applyNumberFormat="1" applyFont="1" applyFill="1" applyBorder="1" applyAlignment="1" applyProtection="1">
      <alignment horizontal="right" vertical="center"/>
      <protection locked="0"/>
    </xf>
    <xf numFmtId="0" fontId="23" fillId="3" borderId="2" xfId="0" applyFont="1" applyFill="1" applyBorder="1" applyAlignment="1" applyProtection="1">
      <alignment vertical="center" wrapText="1"/>
      <protection locked="0"/>
    </xf>
    <xf numFmtId="3" fontId="28" fillId="3" borderId="2" xfId="5" applyNumberFormat="1" applyFont="1" applyFill="1" applyBorder="1" applyAlignment="1" applyProtection="1">
      <alignment horizontal="center" vertical="center" wrapText="1"/>
      <protection locked="0"/>
    </xf>
    <xf numFmtId="3" fontId="28" fillId="3" borderId="2" xfId="4" applyNumberFormat="1" applyFont="1" applyFill="1" applyBorder="1" applyAlignment="1" applyProtection="1">
      <alignment horizontal="center" vertical="center"/>
      <protection locked="0"/>
    </xf>
    <xf numFmtId="0" fontId="33" fillId="3" borderId="0" xfId="0" applyFont="1" applyFill="1" applyAlignment="1" applyProtection="1">
      <alignment horizontal="center"/>
      <protection locked="0"/>
    </xf>
    <xf numFmtId="165" fontId="33" fillId="3" borderId="0" xfId="0" applyNumberFormat="1" applyFont="1" applyFill="1" applyProtection="1">
      <protection locked="0"/>
    </xf>
    <xf numFmtId="0" fontId="30" fillId="3" borderId="0" xfId="0" applyFont="1" applyFill="1" applyAlignment="1">
      <alignment vertical="center" wrapText="1"/>
    </xf>
    <xf numFmtId="0" fontId="30" fillId="3" borderId="0" xfId="0" quotePrefix="1" applyFont="1" applyFill="1" applyAlignment="1">
      <alignment vertical="center"/>
    </xf>
    <xf numFmtId="0" fontId="30" fillId="3" borderId="0" xfId="0" applyFont="1" applyFill="1" applyAlignment="1">
      <alignment vertical="center"/>
    </xf>
    <xf numFmtId="0" fontId="17" fillId="2" borderId="15" xfId="0" applyFont="1" applyFill="1" applyBorder="1" applyAlignment="1" applyProtection="1">
      <alignment horizontal="center" vertical="center" wrapText="1"/>
      <protection locked="0"/>
    </xf>
    <xf numFmtId="0" fontId="17" fillId="2" borderId="14" xfId="0" applyFont="1" applyFill="1" applyBorder="1" applyAlignment="1" applyProtection="1">
      <alignment horizontal="center" vertical="center" wrapText="1"/>
      <protection locked="0"/>
    </xf>
    <xf numFmtId="3" fontId="17" fillId="2" borderId="14" xfId="0" applyNumberFormat="1" applyFont="1" applyFill="1" applyBorder="1" applyAlignment="1" applyProtection="1">
      <alignment horizontal="center" vertical="center" wrapText="1"/>
      <protection locked="0"/>
    </xf>
    <xf numFmtId="0" fontId="17" fillId="2" borderId="16" xfId="0" applyFont="1" applyFill="1" applyBorder="1" applyAlignment="1" applyProtection="1">
      <alignment horizontal="center" vertical="center" wrapText="1"/>
      <protection locked="0"/>
    </xf>
    <xf numFmtId="0" fontId="17" fillId="2" borderId="17" xfId="0" applyFont="1" applyFill="1" applyBorder="1" applyAlignment="1" applyProtection="1">
      <alignment horizontal="center" vertical="center" wrapText="1"/>
      <protection locked="0"/>
    </xf>
    <xf numFmtId="0" fontId="17" fillId="2" borderId="0" xfId="0" applyFont="1" applyFill="1" applyAlignment="1" applyProtection="1">
      <alignment horizontal="center" vertical="center" wrapText="1"/>
      <protection locked="0"/>
    </xf>
    <xf numFmtId="3" fontId="17" fillId="2" borderId="0" xfId="0" applyNumberFormat="1" applyFont="1" applyFill="1" applyAlignment="1" applyProtection="1">
      <alignment horizontal="center" vertical="center" wrapText="1"/>
      <protection locked="0"/>
    </xf>
    <xf numFmtId="0" fontId="17" fillId="2" borderId="18" xfId="0" applyFont="1" applyFill="1" applyBorder="1" applyAlignment="1" applyProtection="1">
      <alignment horizontal="center" vertical="center" wrapText="1"/>
      <protection locked="0"/>
    </xf>
    <xf numFmtId="0" fontId="17" fillId="2" borderId="19" xfId="0" applyFont="1" applyFill="1" applyBorder="1" applyAlignment="1" applyProtection="1">
      <alignment horizontal="center" vertical="center" wrapText="1"/>
      <protection locked="0"/>
    </xf>
    <xf numFmtId="0" fontId="17" fillId="2" borderId="5" xfId="0" applyFont="1" applyFill="1" applyBorder="1" applyAlignment="1" applyProtection="1">
      <alignment vertical="center" wrapText="1"/>
      <protection locked="0"/>
    </xf>
    <xf numFmtId="0" fontId="17" fillId="2" borderId="5" xfId="0" applyFont="1" applyFill="1" applyBorder="1" applyAlignment="1" applyProtection="1">
      <alignment horizontal="center" vertical="center" wrapText="1"/>
      <protection locked="0"/>
    </xf>
    <xf numFmtId="3" fontId="17" fillId="2" borderId="5" xfId="0" applyNumberFormat="1" applyFont="1" applyFill="1" applyBorder="1" applyAlignment="1" applyProtection="1">
      <alignment horizontal="center" vertical="center" wrapText="1"/>
      <protection locked="0"/>
    </xf>
    <xf numFmtId="0" fontId="22" fillId="2" borderId="17" xfId="0" applyFont="1" applyFill="1" applyBorder="1" applyAlignment="1" applyProtection="1">
      <alignment horizontal="left" vertical="center"/>
      <protection locked="0"/>
    </xf>
    <xf numFmtId="165" fontId="18" fillId="0" borderId="20" xfId="0" applyNumberFormat="1" applyFont="1" applyBorder="1" applyAlignment="1" applyProtection="1">
      <alignment vertical="center"/>
      <protection locked="0"/>
    </xf>
    <xf numFmtId="43" fontId="0" fillId="0" borderId="0" xfId="0" applyNumberFormat="1" applyAlignment="1" applyProtection="1">
      <alignment vertical="center"/>
      <protection locked="0"/>
    </xf>
    <xf numFmtId="4" fontId="48" fillId="0" borderId="0" xfId="0" applyNumberFormat="1" applyFont="1"/>
    <xf numFmtId="167" fontId="46" fillId="0" borderId="12" xfId="10" applyNumberFormat="1" applyFont="1" applyBorder="1"/>
    <xf numFmtId="3" fontId="23" fillId="0" borderId="12" xfId="0" applyNumberFormat="1" applyFont="1" applyBorder="1" applyProtection="1">
      <protection locked="0"/>
    </xf>
    <xf numFmtId="9" fontId="23" fillId="0" borderId="2" xfId="0" applyNumberFormat="1" applyFont="1" applyBorder="1" applyAlignment="1" applyProtection="1">
      <alignment vertical="center" wrapText="1"/>
      <protection locked="0"/>
    </xf>
    <xf numFmtId="0" fontId="0" fillId="0" borderId="0" xfId="0" applyAlignment="1">
      <alignment vertical="center"/>
    </xf>
    <xf numFmtId="0" fontId="0" fillId="0" borderId="0" xfId="0" applyAlignment="1"/>
    <xf numFmtId="0" fontId="0" fillId="0" borderId="0" xfId="0" applyAlignment="1" applyProtection="1">
      <alignment horizontal="center" vertical="center"/>
      <protection locked="0"/>
    </xf>
    <xf numFmtId="0" fontId="12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2" fillId="0" borderId="0" xfId="0" applyFont="1" applyAlignment="1">
      <alignment vertical="center" wrapText="1"/>
    </xf>
    <xf numFmtId="0" fontId="14" fillId="0" borderId="0" xfId="0" applyFont="1" applyAlignment="1">
      <alignment horizontal="left" vertical="center" wrapText="1"/>
    </xf>
    <xf numFmtId="0" fontId="13" fillId="3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 applyProtection="1">
      <alignment horizontal="center"/>
      <protection locked="0"/>
    </xf>
    <xf numFmtId="0" fontId="11" fillId="0" borderId="0" xfId="0" applyFont="1" applyAlignment="1" applyProtection="1">
      <alignment horizontal="center"/>
      <protection locked="0"/>
    </xf>
    <xf numFmtId="0" fontId="13" fillId="3" borderId="55" xfId="0" applyFont="1" applyFill="1" applyBorder="1" applyAlignment="1">
      <alignment horizontal="center" vertical="center" wrapText="1"/>
    </xf>
    <xf numFmtId="0" fontId="22" fillId="0" borderId="12" xfId="0" applyFont="1" applyBorder="1" applyAlignment="1" applyProtection="1">
      <alignment vertical="center" wrapText="1"/>
      <protection locked="0"/>
    </xf>
    <xf numFmtId="43" fontId="23" fillId="0" borderId="12" xfId="0" applyNumberFormat="1" applyFont="1" applyBorder="1" applyProtection="1">
      <protection locked="0"/>
    </xf>
    <xf numFmtId="0" fontId="23" fillId="0" borderId="12" xfId="0" applyFont="1" applyBorder="1" applyAlignment="1" applyProtection="1">
      <alignment horizontal="left"/>
      <protection locked="0"/>
    </xf>
    <xf numFmtId="0" fontId="0" fillId="3" borderId="12" xfId="0" applyFill="1" applyBorder="1" applyProtection="1">
      <protection locked="0"/>
    </xf>
    <xf numFmtId="0" fontId="33" fillId="3" borderId="12" xfId="0" applyFont="1" applyFill="1" applyBorder="1" applyAlignment="1" applyProtection="1">
      <alignment horizontal="center"/>
      <protection locked="0"/>
    </xf>
    <xf numFmtId="4" fontId="33" fillId="3" borderId="12" xfId="0" applyNumberFormat="1" applyFont="1" applyFill="1" applyBorder="1" applyProtection="1">
      <protection locked="0"/>
    </xf>
    <xf numFmtId="0" fontId="0" fillId="2" borderId="0" xfId="0" applyFill="1" applyBorder="1" applyProtection="1">
      <protection locked="0"/>
    </xf>
    <xf numFmtId="0" fontId="0" fillId="0" borderId="0" xfId="0" applyBorder="1" applyProtection="1">
      <protection locked="0"/>
    </xf>
    <xf numFmtId="0" fontId="10" fillId="0" borderId="4" xfId="0" applyFont="1" applyBorder="1" applyAlignment="1"/>
    <xf numFmtId="0" fontId="10" fillId="0" borderId="0" xfId="0" applyFont="1" applyBorder="1" applyAlignment="1"/>
    <xf numFmtId="0" fontId="11" fillId="0" borderId="0" xfId="0" applyFont="1" applyAlignment="1" applyProtection="1">
      <alignment horizontal="center" vertical="center"/>
      <protection locked="0"/>
    </xf>
    <xf numFmtId="43" fontId="0" fillId="0" borderId="0" xfId="0" applyNumberFormat="1" applyProtection="1">
      <protection locked="0"/>
    </xf>
    <xf numFmtId="43" fontId="18" fillId="0" borderId="10" xfId="24" applyFont="1" applyBorder="1" applyAlignment="1" applyProtection="1">
      <alignment vertical="center"/>
      <protection locked="0"/>
    </xf>
    <xf numFmtId="0" fontId="23" fillId="0" borderId="12" xfId="0" applyFont="1" applyFill="1" applyBorder="1" applyProtection="1">
      <protection locked="0"/>
    </xf>
    <xf numFmtId="0" fontId="10" fillId="0" borderId="4" xfId="0" applyFont="1" applyBorder="1" applyAlignment="1">
      <alignment horizontal="left"/>
    </xf>
    <xf numFmtId="0" fontId="14" fillId="0" borderId="0" xfId="0" applyFont="1" applyAlignment="1">
      <alignment horizontal="left" vertical="center" wrapText="1"/>
    </xf>
    <xf numFmtId="0" fontId="13" fillId="3" borderId="0" xfId="0" applyFont="1" applyFill="1" applyAlignment="1">
      <alignment horizontal="center" vertical="center" wrapText="1"/>
    </xf>
    <xf numFmtId="0" fontId="16" fillId="3" borderId="0" xfId="0" applyFont="1" applyFill="1" applyAlignment="1">
      <alignment horizontal="center" vertical="center" wrapText="1"/>
    </xf>
    <xf numFmtId="167" fontId="46" fillId="0" borderId="2" xfId="10" applyNumberFormat="1" applyFont="1" applyBorder="1"/>
    <xf numFmtId="0" fontId="0" fillId="0" borderId="58" xfId="0" applyBorder="1" applyProtection="1">
      <protection locked="0"/>
    </xf>
    <xf numFmtId="0" fontId="23" fillId="0" borderId="2" xfId="0" applyFont="1" applyBorder="1" applyProtection="1">
      <protection locked="0"/>
    </xf>
    <xf numFmtId="0" fontId="23" fillId="0" borderId="2" xfId="0" applyFont="1" applyFill="1" applyBorder="1" applyProtection="1">
      <protection locked="0"/>
    </xf>
    <xf numFmtId="3" fontId="23" fillId="0" borderId="2" xfId="0" applyNumberFormat="1" applyFont="1" applyBorder="1" applyProtection="1">
      <protection locked="0"/>
    </xf>
    <xf numFmtId="0" fontId="13" fillId="3" borderId="0" xfId="0" applyFont="1" applyFill="1" applyBorder="1" applyAlignment="1">
      <alignment horizontal="center" vertical="center" wrapText="1"/>
    </xf>
    <xf numFmtId="0" fontId="29" fillId="3" borderId="5" xfId="0" applyFont="1" applyFill="1" applyBorder="1" applyAlignment="1" applyProtection="1">
      <alignment horizontal="center" vertical="center"/>
      <protection locked="0"/>
    </xf>
    <xf numFmtId="4" fontId="18" fillId="0" borderId="64" xfId="0" applyNumberFormat="1" applyFont="1" applyBorder="1" applyAlignment="1" applyProtection="1">
      <alignment horizontal="right" vertical="center"/>
      <protection locked="0"/>
    </xf>
    <xf numFmtId="0" fontId="32" fillId="3" borderId="5" xfId="0" applyFont="1" applyFill="1" applyBorder="1" applyAlignment="1" applyProtection="1">
      <alignment vertical="center"/>
      <protection locked="0"/>
    </xf>
    <xf numFmtId="0" fontId="18" fillId="0" borderId="0" xfId="0" applyFont="1" applyBorder="1" applyAlignment="1" applyProtection="1">
      <alignment vertical="center"/>
      <protection locked="0"/>
    </xf>
    <xf numFmtId="0" fontId="18" fillId="0" borderId="65" xfId="0" applyFont="1" applyBorder="1" applyAlignment="1" applyProtection="1">
      <alignment vertical="center"/>
      <protection locked="0"/>
    </xf>
    <xf numFmtId="0" fontId="18" fillId="0" borderId="2" xfId="0" applyFont="1" applyBorder="1" applyAlignment="1" applyProtection="1">
      <alignment vertical="center" wrapText="1"/>
      <protection locked="0"/>
    </xf>
    <xf numFmtId="0" fontId="18" fillId="0" borderId="66" xfId="0" applyFont="1" applyBorder="1" applyAlignment="1" applyProtection="1">
      <alignment vertical="center"/>
      <protection locked="0"/>
    </xf>
    <xf numFmtId="0" fontId="18" fillId="0" borderId="17" xfId="0" applyFont="1" applyBorder="1" applyAlignment="1" applyProtection="1">
      <alignment vertical="center"/>
      <protection locked="0"/>
    </xf>
    <xf numFmtId="0" fontId="18" fillId="0" borderId="9" xfId="0" applyFont="1" applyBorder="1" applyAlignment="1" applyProtection="1">
      <alignment vertical="center"/>
      <protection locked="0"/>
    </xf>
    <xf numFmtId="0" fontId="0" fillId="0" borderId="0" xfId="0" applyAlignment="1">
      <alignment horizontal="center"/>
    </xf>
    <xf numFmtId="0" fontId="10" fillId="0" borderId="4" xfId="0" applyFont="1" applyBorder="1" applyAlignment="1">
      <alignment horizontal="left"/>
    </xf>
    <xf numFmtId="0" fontId="14" fillId="0" borderId="0" xfId="0" applyFont="1" applyAlignment="1">
      <alignment vertical="center"/>
    </xf>
    <xf numFmtId="0" fontId="0" fillId="0" borderId="0" xfId="0" applyAlignment="1" applyProtection="1">
      <alignment horizontal="left" vertical="center" wrapText="1"/>
      <protection locked="0"/>
    </xf>
    <xf numFmtId="0" fontId="12" fillId="0" borderId="0" xfId="0" applyFont="1" applyAlignment="1">
      <alignment vertical="center" wrapText="1"/>
    </xf>
    <xf numFmtId="0" fontId="14" fillId="0" borderId="0" xfId="0" applyFont="1" applyAlignment="1">
      <alignment horizontal="left" vertical="center" wrapText="1"/>
    </xf>
    <xf numFmtId="0" fontId="13" fillId="3" borderId="0" xfId="0" applyFont="1" applyFill="1" applyBorder="1" applyAlignment="1">
      <alignment horizontal="center" vertical="center" wrapText="1"/>
    </xf>
    <xf numFmtId="0" fontId="22" fillId="0" borderId="12" xfId="0" applyFont="1" applyFill="1" applyBorder="1" applyAlignment="1" applyProtection="1">
      <alignment vertical="center" wrapText="1"/>
      <protection locked="0"/>
    </xf>
    <xf numFmtId="166" fontId="23" fillId="0" borderId="9" xfId="0" applyNumberFormat="1" applyFont="1" applyFill="1" applyBorder="1" applyAlignment="1" applyProtection="1">
      <alignment horizontal="left"/>
      <protection locked="0"/>
    </xf>
    <xf numFmtId="0" fontId="22" fillId="0" borderId="9" xfId="0" applyFont="1" applyFill="1" applyBorder="1" applyProtection="1">
      <protection locked="0"/>
    </xf>
    <xf numFmtId="4" fontId="23" fillId="0" borderId="12" xfId="0" applyNumberFormat="1" applyFont="1" applyFill="1" applyBorder="1" applyAlignment="1" applyProtection="1">
      <alignment horizontal="right"/>
      <protection locked="0"/>
    </xf>
    <xf numFmtId="43" fontId="23" fillId="0" borderId="12" xfId="0" applyNumberFormat="1" applyFont="1" applyFill="1" applyBorder="1" applyProtection="1">
      <protection locked="0"/>
    </xf>
    <xf numFmtId="0" fontId="26" fillId="0" borderId="0" xfId="0" applyFont="1" applyFill="1" applyProtection="1">
      <protection locked="0"/>
    </xf>
    <xf numFmtId="0" fontId="0" fillId="0" borderId="0" xfId="0" applyFill="1" applyProtection="1">
      <protection locked="0"/>
    </xf>
    <xf numFmtId="4" fontId="23" fillId="0" borderId="61" xfId="0" applyNumberFormat="1" applyFont="1" applyFill="1" applyBorder="1" applyAlignment="1" applyProtection="1">
      <alignment horizontal="right"/>
      <protection locked="0"/>
    </xf>
    <xf numFmtId="4" fontId="23" fillId="0" borderId="60" xfId="0" applyNumberFormat="1" applyFont="1" applyFill="1" applyBorder="1" applyAlignment="1" applyProtection="1">
      <alignment horizontal="right"/>
      <protection locked="0"/>
    </xf>
    <xf numFmtId="43" fontId="0" fillId="0" borderId="0" xfId="24" applyFont="1" applyProtection="1">
      <protection locked="0"/>
    </xf>
    <xf numFmtId="0" fontId="33" fillId="3" borderId="12" xfId="0" applyNumberFormat="1" applyFont="1" applyFill="1" applyBorder="1" applyProtection="1">
      <protection locked="0"/>
    </xf>
    <xf numFmtId="0" fontId="11" fillId="0" borderId="59" xfId="0" applyFont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4" fontId="0" fillId="0" borderId="0" xfId="0" applyNumberFormat="1" applyProtection="1">
      <protection locked="0"/>
    </xf>
    <xf numFmtId="0" fontId="0" fillId="0" borderId="0" xfId="0" applyBorder="1"/>
    <xf numFmtId="0" fontId="11" fillId="0" borderId="0" xfId="0" applyFont="1" applyBorder="1" applyAlignment="1"/>
    <xf numFmtId="0" fontId="11" fillId="0" borderId="0" xfId="0" applyFont="1" applyBorder="1" applyAlignment="1" applyProtection="1">
      <protection locked="0"/>
    </xf>
    <xf numFmtId="0" fontId="0" fillId="0" borderId="59" xfId="0" applyBorder="1" applyProtection="1">
      <protection locked="0"/>
    </xf>
    <xf numFmtId="0" fontId="11" fillId="0" borderId="59" xfId="0" applyFont="1" applyBorder="1" applyAlignment="1" applyProtection="1">
      <protection locked="0"/>
    </xf>
    <xf numFmtId="0" fontId="49" fillId="0" borderId="10" xfId="0" applyFont="1" applyBorder="1" applyAlignment="1" applyProtection="1">
      <alignment vertical="center" wrapText="1"/>
      <protection locked="0"/>
    </xf>
    <xf numFmtId="0" fontId="10" fillId="0" borderId="4" xfId="0" applyFont="1" applyBorder="1" applyAlignment="1">
      <alignment horizontal="left"/>
    </xf>
    <xf numFmtId="0" fontId="12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 applyProtection="1">
      <alignment horizontal="left" vertical="center" wrapText="1"/>
      <protection locked="0"/>
    </xf>
    <xf numFmtId="0" fontId="12" fillId="0" borderId="0" xfId="0" applyFont="1" applyAlignment="1">
      <alignment vertical="center" wrapText="1"/>
    </xf>
    <xf numFmtId="0" fontId="14" fillId="0" borderId="0" xfId="0" applyFont="1" applyAlignment="1">
      <alignment horizontal="left" vertical="center" wrapText="1"/>
    </xf>
    <xf numFmtId="0" fontId="13" fillId="3" borderId="0" xfId="0" applyFont="1" applyFill="1" applyBorder="1" applyAlignment="1">
      <alignment horizontal="center" vertical="center" wrapText="1"/>
    </xf>
    <xf numFmtId="0" fontId="11" fillId="0" borderId="0" xfId="0" applyFont="1" applyAlignment="1" applyProtection="1">
      <alignment horizontal="center"/>
      <protection locked="0"/>
    </xf>
    <xf numFmtId="4" fontId="33" fillId="3" borderId="0" xfId="0" applyNumberFormat="1" applyFont="1" applyFill="1" applyBorder="1" applyProtection="1">
      <protection locked="0"/>
    </xf>
    <xf numFmtId="4" fontId="29" fillId="3" borderId="12" xfId="0" applyNumberFormat="1" applyFont="1" applyFill="1" applyBorder="1" applyAlignment="1" applyProtection="1">
      <alignment horizontal="right" vertical="center"/>
      <protection locked="0"/>
    </xf>
    <xf numFmtId="0" fontId="51" fillId="2" borderId="0" xfId="29" applyFont="1" applyFill="1" applyAlignment="1">
      <alignment vertical="center"/>
    </xf>
    <xf numFmtId="0" fontId="54" fillId="0" borderId="0" xfId="29" applyFont="1" applyAlignment="1">
      <alignment vertical="center"/>
    </xf>
    <xf numFmtId="0" fontId="51" fillId="0" borderId="0" xfId="29" applyFont="1" applyAlignment="1">
      <alignment vertical="center"/>
    </xf>
    <xf numFmtId="0" fontId="11" fillId="5" borderId="27" xfId="29" applyFont="1" applyFill="1" applyBorder="1" applyAlignment="1">
      <alignment horizontal="center" vertical="center" wrapText="1"/>
    </xf>
    <xf numFmtId="0" fontId="55" fillId="5" borderId="27" xfId="29" applyFont="1" applyFill="1" applyBorder="1" applyAlignment="1">
      <alignment horizontal="center" vertical="center" wrapText="1"/>
    </xf>
    <xf numFmtId="0" fontId="56" fillId="5" borderId="27" xfId="29" applyFont="1" applyFill="1" applyBorder="1" applyAlignment="1">
      <alignment horizontal="center" vertical="center" wrapText="1"/>
    </xf>
    <xf numFmtId="0" fontId="37" fillId="6" borderId="0" xfId="29" applyFont="1" applyFill="1" applyAlignment="1">
      <alignment horizontal="center" vertical="center" wrapText="1"/>
    </xf>
    <xf numFmtId="0" fontId="51" fillId="6" borderId="0" xfId="29" applyFont="1" applyFill="1" applyAlignment="1">
      <alignment vertical="center" wrapText="1"/>
    </xf>
    <xf numFmtId="0" fontId="10" fillId="4" borderId="0" xfId="29" applyFont="1" applyFill="1" applyAlignment="1">
      <alignment vertical="center" wrapText="1"/>
    </xf>
    <xf numFmtId="3" fontId="9" fillId="4" borderId="0" xfId="29" applyNumberFormat="1" applyFont="1" applyFill="1" applyAlignment="1">
      <alignment horizontal="right" vertical="center" wrapText="1"/>
    </xf>
    <xf numFmtId="43" fontId="51" fillId="2" borderId="0" xfId="30" applyFont="1" applyFill="1" applyAlignment="1">
      <alignment vertical="center"/>
    </xf>
    <xf numFmtId="3" fontId="51" fillId="2" borderId="0" xfId="29" applyNumberFormat="1" applyFont="1" applyFill="1" applyAlignment="1">
      <alignment vertical="center"/>
    </xf>
    <xf numFmtId="0" fontId="9" fillId="4" borderId="0" xfId="29" applyFont="1" applyFill="1" applyAlignment="1">
      <alignment horizontal="right" vertical="center" wrapText="1"/>
    </xf>
    <xf numFmtId="167" fontId="9" fillId="4" borderId="0" xfId="30" applyNumberFormat="1" applyFont="1" applyFill="1" applyAlignment="1">
      <alignment horizontal="right" vertical="center" wrapText="1"/>
    </xf>
    <xf numFmtId="0" fontId="37" fillId="4" borderId="0" xfId="29" applyFont="1" applyFill="1" applyAlignment="1">
      <alignment horizontal="center" vertical="center" wrapText="1"/>
    </xf>
    <xf numFmtId="3" fontId="58" fillId="4" borderId="0" xfId="29" applyNumberFormat="1" applyFont="1" applyFill="1" applyAlignment="1">
      <alignment horizontal="right" vertical="center" wrapText="1"/>
    </xf>
    <xf numFmtId="3" fontId="59" fillId="4" borderId="0" xfId="29" applyNumberFormat="1" applyFont="1" applyFill="1" applyAlignment="1">
      <alignment horizontal="right" vertical="center" wrapText="1"/>
    </xf>
    <xf numFmtId="0" fontId="34" fillId="4" borderId="0" xfId="29" applyFont="1" applyFill="1" applyAlignment="1">
      <alignment horizontal="right" vertical="center" wrapText="1"/>
    </xf>
    <xf numFmtId="0" fontId="37" fillId="4" borderId="0" xfId="29" applyFont="1" applyFill="1" applyAlignment="1">
      <alignment horizontal="right" vertical="center" wrapText="1"/>
    </xf>
    <xf numFmtId="0" fontId="66" fillId="7" borderId="0" xfId="29" applyFont="1" applyFill="1" applyAlignment="1">
      <alignment horizontal="center" vertical="center" wrapText="1"/>
    </xf>
    <xf numFmtId="3" fontId="58" fillId="7" borderId="0" xfId="29" applyNumberFormat="1" applyFont="1" applyFill="1" applyAlignment="1">
      <alignment horizontal="right" vertical="center" wrapText="1"/>
    </xf>
    <xf numFmtId="3" fontId="59" fillId="7" borderId="0" xfId="29" applyNumberFormat="1" applyFont="1" applyFill="1" applyAlignment="1">
      <alignment horizontal="right" vertical="center" wrapText="1"/>
    </xf>
    <xf numFmtId="0" fontId="51" fillId="4" borderId="0" xfId="29" applyFont="1" applyFill="1" applyAlignment="1">
      <alignment vertical="center" wrapText="1"/>
    </xf>
    <xf numFmtId="0" fontId="57" fillId="7" borderId="0" xfId="29" applyFont="1" applyFill="1" applyAlignment="1">
      <alignment horizontal="center" vertical="center" wrapText="1"/>
    </xf>
    <xf numFmtId="3" fontId="67" fillId="7" borderId="0" xfId="29" applyNumberFormat="1" applyFont="1" applyFill="1" applyAlignment="1">
      <alignment horizontal="right" vertical="center" wrapText="1"/>
    </xf>
    <xf numFmtId="3" fontId="68" fillId="7" borderId="0" xfId="29" applyNumberFormat="1" applyFont="1" applyFill="1" applyAlignment="1">
      <alignment horizontal="right" vertical="center" wrapText="1"/>
    </xf>
    <xf numFmtId="0" fontId="51" fillId="4" borderId="0" xfId="29" applyFont="1" applyFill="1" applyAlignment="1">
      <alignment vertical="center"/>
    </xf>
    <xf numFmtId="0" fontId="37" fillId="6" borderId="0" xfId="29" applyFont="1" applyFill="1" applyAlignment="1">
      <alignment vertical="center" wrapText="1"/>
    </xf>
    <xf numFmtId="3" fontId="58" fillId="6" borderId="0" xfId="29" applyNumberFormat="1" applyFont="1" applyFill="1" applyAlignment="1">
      <alignment horizontal="right" vertical="center" wrapText="1"/>
    </xf>
    <xf numFmtId="3" fontId="59" fillId="6" borderId="0" xfId="29" applyNumberFormat="1" applyFont="1" applyFill="1" applyAlignment="1">
      <alignment horizontal="right" vertical="center" wrapText="1"/>
    </xf>
    <xf numFmtId="167" fontId="11" fillId="4" borderId="0" xfId="30" applyNumberFormat="1" applyFont="1" applyFill="1" applyAlignment="1">
      <alignment horizontal="right" vertical="center" wrapText="1"/>
    </xf>
    <xf numFmtId="3" fontId="11" fillId="4" borderId="0" xfId="29" applyNumberFormat="1" applyFont="1" applyFill="1" applyAlignment="1">
      <alignment horizontal="right" vertical="center" wrapText="1"/>
    </xf>
    <xf numFmtId="0" fontId="37" fillId="6" borderId="0" xfId="29" applyFont="1" applyFill="1" applyAlignment="1">
      <alignment horizontal="right" vertical="center" wrapText="1"/>
    </xf>
    <xf numFmtId="0" fontId="66" fillId="7" borderId="0" xfId="29" applyFont="1" applyFill="1" applyAlignment="1">
      <alignment vertical="center" wrapText="1"/>
    </xf>
    <xf numFmtId="164" fontId="51" fillId="2" borderId="0" xfId="29" applyNumberFormat="1" applyFont="1" applyFill="1" applyAlignment="1">
      <alignment vertical="center"/>
    </xf>
    <xf numFmtId="0" fontId="66" fillId="7" borderId="0" xfId="29" applyFont="1" applyFill="1" applyAlignment="1">
      <alignment horizontal="left" vertical="center" wrapText="1"/>
    </xf>
    <xf numFmtId="3" fontId="60" fillId="2" borderId="0" xfId="29" applyNumberFormat="1" applyFont="1" applyFill="1" applyAlignment="1">
      <alignment vertical="center"/>
    </xf>
    <xf numFmtId="0" fontId="10" fillId="2" borderId="0" xfId="29" applyFont="1" applyFill="1" applyAlignment="1">
      <alignment vertical="center"/>
    </xf>
    <xf numFmtId="0" fontId="60" fillId="2" borderId="58" xfId="29" applyFont="1" applyFill="1" applyBorder="1" applyAlignment="1">
      <alignment vertical="center"/>
    </xf>
    <xf numFmtId="0" fontId="60" fillId="2" borderId="0" xfId="29" applyFont="1" applyFill="1" applyAlignment="1">
      <alignment vertical="center"/>
    </xf>
    <xf numFmtId="0" fontId="37" fillId="2" borderId="31" xfId="29" applyFont="1" applyFill="1" applyBorder="1" applyAlignment="1">
      <alignment horizontal="center" vertical="center" wrapText="1"/>
    </xf>
    <xf numFmtId="0" fontId="37" fillId="2" borderId="31" xfId="29" applyFont="1" applyFill="1" applyBorder="1" applyAlignment="1">
      <alignment vertical="center" wrapText="1"/>
    </xf>
    <xf numFmtId="0" fontId="37" fillId="2" borderId="0" xfId="29" applyFont="1" applyFill="1" applyAlignment="1">
      <alignment horizontal="center" vertical="center" wrapText="1"/>
    </xf>
    <xf numFmtId="0" fontId="37" fillId="2" borderId="0" xfId="29" applyFont="1" applyFill="1" applyBorder="1" applyAlignment="1">
      <alignment vertical="center" wrapText="1"/>
    </xf>
    <xf numFmtId="3" fontId="61" fillId="2" borderId="0" xfId="29" applyNumberFormat="1" applyFont="1" applyFill="1" applyAlignment="1">
      <alignment vertical="center"/>
    </xf>
    <xf numFmtId="0" fontId="61" fillId="2" borderId="0" xfId="29" applyFont="1" applyFill="1" applyAlignment="1">
      <alignment vertical="center"/>
    </xf>
    <xf numFmtId="0" fontId="1" fillId="0" borderId="0" xfId="29" applyBorder="1" applyAlignment="1"/>
    <xf numFmtId="0" fontId="1" fillId="0" borderId="0" xfId="29" applyBorder="1" applyAlignment="1">
      <alignment horizontal="center"/>
    </xf>
    <xf numFmtId="0" fontId="1" fillId="0" borderId="0" xfId="29"/>
    <xf numFmtId="49" fontId="1" fillId="0" borderId="0" xfId="29" applyNumberFormat="1" applyBorder="1" applyAlignment="1"/>
    <xf numFmtId="49" fontId="1" fillId="0" borderId="0" xfId="29" applyNumberFormat="1" applyBorder="1" applyAlignment="1">
      <alignment horizontal="center"/>
    </xf>
    <xf numFmtId="0" fontId="1" fillId="0" borderId="36" xfId="29" applyBorder="1"/>
    <xf numFmtId="0" fontId="1" fillId="0" borderId="37" xfId="29" applyBorder="1"/>
    <xf numFmtId="0" fontId="1" fillId="0" borderId="38" xfId="29" applyBorder="1"/>
    <xf numFmtId="44" fontId="1" fillId="0" borderId="39" xfId="29" applyNumberFormat="1" applyBorder="1"/>
    <xf numFmtId="44" fontId="1" fillId="0" borderId="0" xfId="29" applyNumberFormat="1" applyBorder="1"/>
    <xf numFmtId="165" fontId="1" fillId="0" borderId="0" xfId="29" applyNumberFormat="1"/>
    <xf numFmtId="0" fontId="1" fillId="0" borderId="40" xfId="29" applyBorder="1" applyAlignment="1"/>
    <xf numFmtId="0" fontId="1" fillId="0" borderId="41" xfId="29" applyBorder="1" applyAlignment="1"/>
    <xf numFmtId="0" fontId="1" fillId="0" borderId="42" xfId="29" applyBorder="1" applyAlignment="1"/>
    <xf numFmtId="0" fontId="1" fillId="0" borderId="43" xfId="29" applyBorder="1"/>
    <xf numFmtId="0" fontId="1" fillId="0" borderId="44" xfId="29" applyBorder="1"/>
    <xf numFmtId="44" fontId="1" fillId="0" borderId="45" xfId="29" applyNumberFormat="1" applyBorder="1"/>
    <xf numFmtId="0" fontId="1" fillId="0" borderId="46" xfId="29" applyBorder="1"/>
    <xf numFmtId="0" fontId="1" fillId="0" borderId="0" xfId="29" applyBorder="1"/>
    <xf numFmtId="0" fontId="50" fillId="0" borderId="43" xfId="29" applyFont="1" applyBorder="1"/>
    <xf numFmtId="0" fontId="50" fillId="0" borderId="44" xfId="29" applyFont="1" applyBorder="1"/>
    <xf numFmtId="0" fontId="1" fillId="0" borderId="45" xfId="29" applyBorder="1"/>
    <xf numFmtId="44" fontId="50" fillId="0" borderId="46" xfId="29" applyNumberFormat="1" applyFont="1" applyBorder="1"/>
    <xf numFmtId="44" fontId="50" fillId="0" borderId="0" xfId="29" applyNumberFormat="1" applyFont="1" applyBorder="1"/>
    <xf numFmtId="0" fontId="1" fillId="0" borderId="40" xfId="29" applyFont="1" applyBorder="1" applyAlignment="1"/>
    <xf numFmtId="0" fontId="1" fillId="0" borderId="41" xfId="29" applyFont="1" applyBorder="1" applyAlignment="1"/>
    <xf numFmtId="0" fontId="1" fillId="0" borderId="42" xfId="29" applyFont="1" applyBorder="1" applyAlignment="1"/>
    <xf numFmtId="0" fontId="1" fillId="0" borderId="0" xfId="29" applyFont="1" applyBorder="1" applyAlignment="1"/>
    <xf numFmtId="44" fontId="0" fillId="0" borderId="45" xfId="31" applyFont="1" applyBorder="1"/>
    <xf numFmtId="0" fontId="1" fillId="0" borderId="47" xfId="29" applyBorder="1"/>
    <xf numFmtId="0" fontId="1" fillId="0" borderId="48" xfId="29" applyBorder="1"/>
    <xf numFmtId="44" fontId="0" fillId="0" borderId="49" xfId="31" applyFont="1" applyBorder="1"/>
    <xf numFmtId="0" fontId="1" fillId="0" borderId="50" xfId="29" applyBorder="1"/>
    <xf numFmtId="44" fontId="50" fillId="8" borderId="54" xfId="29" applyNumberFormat="1" applyFont="1" applyFill="1" applyBorder="1"/>
    <xf numFmtId="44" fontId="50" fillId="0" borderId="0" xfId="29" applyNumberFormat="1" applyFont="1" applyFill="1" applyBorder="1"/>
    <xf numFmtId="0" fontId="1" fillId="0" borderId="58" xfId="29" applyBorder="1"/>
    <xf numFmtId="0" fontId="62" fillId="0" borderId="0" xfId="29" applyFont="1" applyBorder="1" applyAlignment="1">
      <alignment horizontal="center"/>
    </xf>
    <xf numFmtId="0" fontId="62" fillId="0" borderId="0" xfId="29" applyFont="1" applyAlignment="1">
      <alignment horizontal="center"/>
    </xf>
    <xf numFmtId="0" fontId="1" fillId="0" borderId="0" xfId="29" applyAlignment="1">
      <alignment horizontal="center"/>
    </xf>
    <xf numFmtId="0" fontId="62" fillId="0" borderId="0" xfId="29" applyFont="1"/>
    <xf numFmtId="0" fontId="64" fillId="0" borderId="0" xfId="29" applyFont="1"/>
    <xf numFmtId="0" fontId="39" fillId="4" borderId="27" xfId="29" applyFont="1" applyFill="1" applyBorder="1" applyAlignment="1">
      <alignment horizontal="center" wrapText="1"/>
    </xf>
    <xf numFmtId="0" fontId="1" fillId="4" borderId="32" xfId="29" applyFill="1" applyBorder="1" applyAlignment="1">
      <alignment wrapText="1"/>
    </xf>
    <xf numFmtId="0" fontId="1" fillId="4" borderId="31" xfId="29" applyFill="1" applyBorder="1" applyAlignment="1">
      <alignment wrapText="1"/>
    </xf>
    <xf numFmtId="0" fontId="1" fillId="4" borderId="33" xfId="29" applyFill="1" applyBorder="1" applyAlignment="1">
      <alignment wrapText="1"/>
    </xf>
    <xf numFmtId="0" fontId="69" fillId="4" borderId="29" xfId="29" applyFont="1" applyFill="1" applyBorder="1" applyAlignment="1">
      <alignment wrapText="1"/>
    </xf>
    <xf numFmtId="0" fontId="69" fillId="4" borderId="0" xfId="29" applyFont="1" applyFill="1" applyAlignment="1">
      <alignment horizontal="right" wrapText="1"/>
    </xf>
    <xf numFmtId="0" fontId="69" fillId="4" borderId="30" xfId="29" applyFont="1" applyFill="1" applyBorder="1" applyAlignment="1">
      <alignment horizontal="right" wrapText="1"/>
    </xf>
    <xf numFmtId="3" fontId="69" fillId="4" borderId="0" xfId="29" applyNumberFormat="1" applyFont="1" applyFill="1" applyAlignment="1">
      <alignment horizontal="right" wrapText="1"/>
    </xf>
    <xf numFmtId="3" fontId="69" fillId="4" borderId="30" xfId="29" applyNumberFormat="1" applyFont="1" applyFill="1" applyBorder="1" applyAlignment="1">
      <alignment horizontal="right" wrapText="1"/>
    </xf>
    <xf numFmtId="0" fontId="1" fillId="4" borderId="34" xfId="29" applyFill="1" applyBorder="1" applyAlignment="1">
      <alignment vertical="top" wrapText="1"/>
    </xf>
    <xf numFmtId="0" fontId="1" fillId="4" borderId="21" xfId="29" applyFill="1" applyBorder="1" applyAlignment="1">
      <alignment wrapText="1"/>
    </xf>
    <xf numFmtId="0" fontId="1" fillId="4" borderId="35" xfId="29" applyFill="1" applyBorder="1" applyAlignment="1">
      <alignment wrapText="1"/>
    </xf>
    <xf numFmtId="0" fontId="69" fillId="4" borderId="27" xfId="29" applyFont="1" applyFill="1" applyBorder="1" applyAlignment="1">
      <alignment horizontal="center" vertical="top" wrapText="1"/>
    </xf>
    <xf numFmtId="3" fontId="69" fillId="4" borderId="27" xfId="29" applyNumberFormat="1" applyFont="1" applyFill="1" applyBorder="1" applyAlignment="1">
      <alignment horizontal="right" wrapText="1"/>
    </xf>
    <xf numFmtId="0" fontId="1" fillId="4" borderId="31" xfId="29" applyFill="1" applyBorder="1" applyAlignment="1">
      <alignment vertical="top" wrapText="1"/>
    </xf>
    <xf numFmtId="0" fontId="1" fillId="4" borderId="0" xfId="29" applyFill="1" applyAlignment="1">
      <alignment vertical="top" wrapText="1"/>
    </xf>
    <xf numFmtId="0" fontId="1" fillId="4" borderId="0" xfId="29" applyFill="1" applyAlignment="1">
      <alignment wrapText="1"/>
    </xf>
    <xf numFmtId="0" fontId="44" fillId="4" borderId="29" xfId="29" applyFont="1" applyFill="1" applyBorder="1" applyAlignment="1">
      <alignment horizontal="left" vertical="top" wrapText="1" indent="1"/>
    </xf>
    <xf numFmtId="0" fontId="44" fillId="4" borderId="0" xfId="29" applyFont="1" applyFill="1" applyAlignment="1">
      <alignment horizontal="right" wrapText="1"/>
    </xf>
    <xf numFmtId="0" fontId="44" fillId="4" borderId="30" xfId="29" applyFont="1" applyFill="1" applyBorder="1" applyAlignment="1">
      <alignment horizontal="right" wrapText="1"/>
    </xf>
    <xf numFmtId="3" fontId="44" fillId="4" borderId="0" xfId="29" applyNumberFormat="1" applyFont="1" applyFill="1" applyAlignment="1">
      <alignment horizontal="right" wrapText="1"/>
    </xf>
    <xf numFmtId="3" fontId="44" fillId="4" borderId="30" xfId="29" applyNumberFormat="1" applyFont="1" applyFill="1" applyBorder="1" applyAlignment="1">
      <alignment horizontal="right" wrapText="1"/>
    </xf>
    <xf numFmtId="0" fontId="62" fillId="0" borderId="0" xfId="29" applyFont="1" applyAlignment="1">
      <alignment vertical="center"/>
    </xf>
    <xf numFmtId="0" fontId="62" fillId="4" borderId="0" xfId="29" applyFont="1" applyFill="1" applyAlignment="1">
      <alignment vertical="top" wrapText="1"/>
    </xf>
    <xf numFmtId="0" fontId="62" fillId="4" borderId="0" xfId="29" applyFont="1" applyFill="1" applyAlignment="1">
      <alignment wrapText="1"/>
    </xf>
    <xf numFmtId="0" fontId="62" fillId="4" borderId="31" xfId="29" applyFont="1" applyFill="1" applyBorder="1" applyAlignment="1">
      <alignment wrapText="1"/>
    </xf>
    <xf numFmtId="0" fontId="65" fillId="0" borderId="0" xfId="29" applyFont="1"/>
    <xf numFmtId="0" fontId="63" fillId="4" borderId="31" xfId="29" applyFont="1" applyFill="1" applyBorder="1" applyAlignment="1">
      <alignment horizontal="center" wrapText="1"/>
    </xf>
    <xf numFmtId="0" fontId="65" fillId="4" borderId="0" xfId="29" applyFont="1" applyFill="1" applyAlignment="1">
      <alignment horizontal="center" wrapText="1"/>
    </xf>
    <xf numFmtId="0" fontId="38" fillId="0" borderId="0" xfId="29" applyFont="1"/>
    <xf numFmtId="0" fontId="39" fillId="4" borderId="29" xfId="29" applyFont="1" applyFill="1" applyBorder="1" applyAlignment="1">
      <alignment wrapText="1"/>
    </xf>
    <xf numFmtId="3" fontId="39" fillId="4" borderId="0" xfId="29" applyNumberFormat="1" applyFont="1" applyFill="1" applyAlignment="1">
      <alignment horizontal="right" wrapText="1"/>
    </xf>
    <xf numFmtId="0" fontId="39" fillId="4" borderId="30" xfId="29" applyFont="1" applyFill="1" applyBorder="1" applyAlignment="1">
      <alignment horizontal="right" wrapText="1"/>
    </xf>
    <xf numFmtId="0" fontId="40" fillId="4" borderId="29" xfId="29" applyFont="1" applyFill="1" applyBorder="1" applyAlignment="1">
      <alignment horizontal="left" vertical="top" wrapText="1" indent="1"/>
    </xf>
    <xf numFmtId="3" fontId="40" fillId="4" borderId="0" xfId="29" applyNumberFormat="1" applyFont="1" applyFill="1" applyAlignment="1">
      <alignment horizontal="right" wrapText="1"/>
    </xf>
    <xf numFmtId="0" fontId="40" fillId="4" borderId="30" xfId="29" applyFont="1" applyFill="1" applyBorder="1" applyAlignment="1">
      <alignment horizontal="right" wrapText="1"/>
    </xf>
    <xf numFmtId="0" fontId="40" fillId="4" borderId="0" xfId="29" applyFont="1" applyFill="1" applyAlignment="1">
      <alignment horizontal="right" wrapText="1"/>
    </xf>
    <xf numFmtId="3" fontId="39" fillId="4" borderId="30" xfId="29" applyNumberFormat="1" applyFont="1" applyFill="1" applyBorder="1" applyAlignment="1">
      <alignment horizontal="right" wrapText="1"/>
    </xf>
    <xf numFmtId="3" fontId="40" fillId="4" borderId="30" xfId="29" applyNumberFormat="1" applyFont="1" applyFill="1" applyBorder="1" applyAlignment="1">
      <alignment horizontal="right" wrapText="1"/>
    </xf>
    <xf numFmtId="0" fontId="39" fillId="4" borderId="0" xfId="29" applyFont="1" applyFill="1" applyAlignment="1">
      <alignment horizontal="right" wrapText="1"/>
    </xf>
    <xf numFmtId="3" fontId="39" fillId="4" borderId="27" xfId="29" applyNumberFormat="1" applyFont="1" applyFill="1" applyBorder="1" applyAlignment="1">
      <alignment horizontal="right" wrapText="1"/>
    </xf>
    <xf numFmtId="0" fontId="41" fillId="0" borderId="0" xfId="29" applyFont="1"/>
    <xf numFmtId="0" fontId="42" fillId="4" borderId="31" xfId="29" applyFont="1" applyFill="1" applyBorder="1" applyAlignment="1">
      <alignment horizontal="center" wrapText="1"/>
    </xf>
    <xf numFmtId="0" fontId="44" fillId="4" borderId="0" xfId="29" applyFont="1" applyFill="1" applyAlignment="1">
      <alignment horizontal="center" wrapText="1"/>
    </xf>
    <xf numFmtId="0" fontId="66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27" fillId="0" borderId="0" xfId="0" applyFont="1" applyFill="1" applyProtection="1">
      <protection locked="0"/>
    </xf>
    <xf numFmtId="43" fontId="27" fillId="0" borderId="0" xfId="0" applyNumberFormat="1" applyFont="1" applyFill="1" applyProtection="1">
      <protection locked="0"/>
    </xf>
    <xf numFmtId="43" fontId="27" fillId="0" borderId="0" xfId="0" applyNumberFormat="1" applyFont="1" applyProtection="1">
      <protection locked="0"/>
    </xf>
    <xf numFmtId="0" fontId="0" fillId="0" borderId="0" xfId="0" applyAlignment="1">
      <alignment horizontal="center" vertical="center"/>
    </xf>
    <xf numFmtId="0" fontId="0" fillId="0" borderId="58" xfId="0" applyBorder="1"/>
    <xf numFmtId="43" fontId="0" fillId="0" borderId="58" xfId="24" applyFont="1" applyBorder="1" applyProtection="1">
      <protection locked="0"/>
    </xf>
    <xf numFmtId="0" fontId="11" fillId="0" borderId="59" xfId="0" applyFont="1" applyBorder="1" applyAlignment="1">
      <alignment horizontal="center"/>
    </xf>
    <xf numFmtId="0" fontId="0" fillId="0" borderId="0" xfId="0" applyAlignment="1">
      <alignment horizontal="center"/>
    </xf>
    <xf numFmtId="0" fontId="11" fillId="0" borderId="14" xfId="0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15" fillId="0" borderId="0" xfId="0" applyFont="1" applyAlignment="1">
      <alignment horizontal="center"/>
    </xf>
    <xf numFmtId="0" fontId="10" fillId="0" borderId="4" xfId="0" applyFont="1" applyBorder="1" applyAlignment="1">
      <alignment horizontal="left"/>
    </xf>
    <xf numFmtId="0" fontId="29" fillId="3" borderId="8" xfId="0" applyFont="1" applyFill="1" applyBorder="1" applyAlignment="1">
      <alignment horizontal="center" vertical="center" wrapText="1"/>
    </xf>
    <xf numFmtId="0" fontId="29" fillId="3" borderId="0" xfId="0" applyFont="1" applyFill="1" applyAlignment="1">
      <alignment horizontal="center" vertical="center" wrapText="1"/>
    </xf>
    <xf numFmtId="0" fontId="29" fillId="3" borderId="63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top"/>
    </xf>
    <xf numFmtId="0" fontId="12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6" fillId="3" borderId="0" xfId="0" applyFont="1" applyFill="1" applyBorder="1" applyAlignment="1">
      <alignment horizontal="center" vertical="center" wrapText="1"/>
    </xf>
    <xf numFmtId="0" fontId="0" fillId="0" borderId="0" xfId="0" applyAlignment="1" applyProtection="1">
      <alignment horizontal="left" vertical="center" wrapText="1"/>
      <protection locked="0"/>
    </xf>
    <xf numFmtId="0" fontId="21" fillId="0" borderId="5" xfId="0" applyFont="1" applyBorder="1" applyAlignment="1" applyProtection="1">
      <alignment horizontal="center"/>
      <protection locked="0"/>
    </xf>
    <xf numFmtId="0" fontId="21" fillId="0" borderId="58" xfId="0" applyFont="1" applyBorder="1" applyAlignment="1" applyProtection="1">
      <alignment horizontal="center"/>
      <protection locked="0"/>
    </xf>
    <xf numFmtId="0" fontId="23" fillId="0" borderId="56" xfId="0" applyFont="1" applyBorder="1" applyAlignment="1" applyProtection="1">
      <alignment horizontal="center" vertical="center"/>
      <protection locked="0"/>
    </xf>
    <xf numFmtId="0" fontId="23" fillId="0" borderId="9" xfId="0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/>
      <protection locked="0"/>
    </xf>
    <xf numFmtId="0" fontId="11" fillId="0" borderId="0" xfId="0" applyFont="1" applyBorder="1" applyAlignment="1" applyProtection="1">
      <alignment horizontal="center"/>
      <protection locked="0"/>
    </xf>
    <xf numFmtId="0" fontId="12" fillId="0" borderId="0" xfId="0" applyFont="1" applyAlignment="1">
      <alignment vertical="center" wrapText="1"/>
    </xf>
    <xf numFmtId="0" fontId="12" fillId="0" borderId="0" xfId="0" quotePrefix="1" applyFont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0" fontId="13" fillId="3" borderId="0" xfId="0" applyFont="1" applyFill="1" applyAlignment="1">
      <alignment horizontal="center" vertical="center" wrapText="1"/>
    </xf>
    <xf numFmtId="0" fontId="13" fillId="3" borderId="6" xfId="0" applyFont="1" applyFill="1" applyBorder="1" applyAlignment="1">
      <alignment horizontal="center" vertical="center" wrapText="1"/>
    </xf>
    <xf numFmtId="0" fontId="13" fillId="3" borderId="57" xfId="0" applyFont="1" applyFill="1" applyBorder="1" applyAlignment="1">
      <alignment horizontal="center" vertical="center" wrapText="1"/>
    </xf>
    <xf numFmtId="0" fontId="13" fillId="3" borderId="0" xfId="0" applyFont="1" applyFill="1" applyBorder="1" applyAlignment="1">
      <alignment horizontal="center" vertical="center" wrapText="1"/>
    </xf>
    <xf numFmtId="0" fontId="13" fillId="3" borderId="8" xfId="0" applyFont="1" applyFill="1" applyBorder="1" applyAlignment="1">
      <alignment horizontal="center" vertical="center" wrapText="1"/>
    </xf>
    <xf numFmtId="0" fontId="13" fillId="3" borderId="62" xfId="0" applyFont="1" applyFill="1" applyBorder="1" applyAlignment="1">
      <alignment horizontal="center" vertical="center" wrapText="1"/>
    </xf>
    <xf numFmtId="0" fontId="16" fillId="3" borderId="0" xfId="0" applyFont="1" applyFill="1" applyAlignment="1">
      <alignment horizontal="center" vertical="center" wrapText="1"/>
    </xf>
    <xf numFmtId="0" fontId="19" fillId="3" borderId="7" xfId="0" applyFont="1" applyFill="1" applyBorder="1" applyAlignment="1">
      <alignment horizontal="center" vertical="center" wrapText="1"/>
    </xf>
    <xf numFmtId="0" fontId="19" fillId="3" borderId="0" xfId="0" applyFont="1" applyFill="1" applyBorder="1" applyAlignment="1">
      <alignment horizontal="center" vertical="center" wrapText="1"/>
    </xf>
    <xf numFmtId="0" fontId="13" fillId="3" borderId="0" xfId="0" applyFont="1" applyFill="1" applyBorder="1" applyAlignment="1">
      <alignment horizontal="center"/>
    </xf>
    <xf numFmtId="0" fontId="12" fillId="0" borderId="0" xfId="0" applyFont="1" applyAlignment="1">
      <alignment horizontal="justify" wrapText="1"/>
    </xf>
    <xf numFmtId="0" fontId="12" fillId="0" borderId="0" xfId="0" quotePrefix="1" applyFont="1" applyAlignment="1">
      <alignment horizontal="left" wrapText="1"/>
    </xf>
    <xf numFmtId="0" fontId="12" fillId="0" borderId="0" xfId="0" applyFont="1" applyAlignment="1">
      <alignment horizontal="justify"/>
    </xf>
    <xf numFmtId="0" fontId="15" fillId="0" borderId="0" xfId="0" applyFont="1" applyAlignment="1">
      <alignment horizontal="center" vertical="center"/>
    </xf>
    <xf numFmtId="0" fontId="30" fillId="3" borderId="0" xfId="0" applyFont="1" applyFill="1" applyAlignment="1">
      <alignment horizontal="center" vertical="center" wrapText="1"/>
    </xf>
    <xf numFmtId="0" fontId="11" fillId="4" borderId="31" xfId="29" applyFont="1" applyFill="1" applyBorder="1" applyAlignment="1">
      <alignment horizontal="center" vertical="center" wrapText="1"/>
    </xf>
    <xf numFmtId="0" fontId="11" fillId="4" borderId="0" xfId="29" applyFont="1" applyFill="1" applyAlignment="1">
      <alignment horizontal="center" vertical="center" wrapText="1"/>
    </xf>
    <xf numFmtId="0" fontId="51" fillId="4" borderId="0" xfId="29" applyFont="1" applyFill="1" applyAlignment="1">
      <alignment vertical="center" wrapText="1"/>
    </xf>
    <xf numFmtId="0" fontId="37" fillId="2" borderId="59" xfId="29" applyFont="1" applyFill="1" applyBorder="1" applyAlignment="1">
      <alignment horizontal="center" vertical="center"/>
    </xf>
    <xf numFmtId="0" fontId="37" fillId="2" borderId="31" xfId="29" applyFont="1" applyFill="1" applyBorder="1" applyAlignment="1">
      <alignment horizontal="center" vertical="center" wrapText="1"/>
    </xf>
    <xf numFmtId="0" fontId="37" fillId="2" borderId="0" xfId="29" applyFont="1" applyFill="1" applyBorder="1" applyAlignment="1">
      <alignment horizontal="center" vertical="center" wrapText="1"/>
    </xf>
    <xf numFmtId="0" fontId="37" fillId="2" borderId="0" xfId="29" applyFont="1" applyFill="1" applyBorder="1" applyAlignment="1">
      <alignment horizontal="center" vertical="center"/>
    </xf>
    <xf numFmtId="0" fontId="51" fillId="4" borderId="21" xfId="29" applyFont="1" applyFill="1" applyBorder="1" applyAlignment="1">
      <alignment vertical="center" wrapText="1"/>
    </xf>
    <xf numFmtId="0" fontId="52" fillId="4" borderId="0" xfId="29" applyFont="1" applyFill="1" applyAlignment="1">
      <alignment horizontal="center" vertical="center" wrapText="1"/>
    </xf>
    <xf numFmtId="0" fontId="53" fillId="4" borderId="0" xfId="29" applyFont="1" applyFill="1" applyAlignment="1">
      <alignment horizontal="center" vertical="center" wrapText="1"/>
    </xf>
    <xf numFmtId="0" fontId="37" fillId="4" borderId="21" xfId="29" applyFont="1" applyFill="1" applyBorder="1" applyAlignment="1">
      <alignment horizontal="center" vertical="center" wrapText="1"/>
    </xf>
    <xf numFmtId="0" fontId="1" fillId="0" borderId="58" xfId="29" applyBorder="1" applyAlignment="1">
      <alignment horizontal="center"/>
    </xf>
    <xf numFmtId="0" fontId="62" fillId="0" borderId="0" xfId="29" applyFont="1" applyBorder="1" applyAlignment="1">
      <alignment horizontal="center"/>
    </xf>
    <xf numFmtId="0" fontId="1" fillId="0" borderId="0" xfId="29" applyAlignment="1">
      <alignment horizontal="center"/>
    </xf>
    <xf numFmtId="0" fontId="1" fillId="0" borderId="0" xfId="29" applyBorder="1" applyAlignment="1">
      <alignment horizontal="center"/>
    </xf>
    <xf numFmtId="49" fontId="1" fillId="0" borderId="0" xfId="29" applyNumberFormat="1" applyBorder="1" applyAlignment="1">
      <alignment horizontal="center"/>
    </xf>
    <xf numFmtId="0" fontId="50" fillId="8" borderId="51" xfId="29" applyFont="1" applyFill="1" applyBorder="1" applyAlignment="1">
      <alignment horizontal="left"/>
    </xf>
    <xf numFmtId="0" fontId="50" fillId="8" borderId="52" xfId="29" applyFont="1" applyFill="1" applyBorder="1" applyAlignment="1">
      <alignment horizontal="left"/>
    </xf>
    <xf numFmtId="0" fontId="50" fillId="8" borderId="53" xfId="29" applyFont="1" applyFill="1" applyBorder="1" applyAlignment="1">
      <alignment horizontal="left"/>
    </xf>
    <xf numFmtId="0" fontId="65" fillId="0" borderId="0" xfId="29" applyFont="1" applyAlignment="1">
      <alignment horizontal="left" wrapText="1"/>
    </xf>
    <xf numFmtId="0" fontId="63" fillId="4" borderId="31" xfId="29" applyFont="1" applyFill="1" applyBorder="1" applyAlignment="1">
      <alignment wrapText="1"/>
    </xf>
    <xf numFmtId="0" fontId="63" fillId="4" borderId="0" xfId="29" applyFont="1" applyFill="1" applyBorder="1" applyAlignment="1">
      <alignment wrapText="1"/>
    </xf>
    <xf numFmtId="0" fontId="69" fillId="4" borderId="22" xfId="29" applyFont="1" applyFill="1" applyBorder="1" applyAlignment="1">
      <alignment horizontal="center" wrapText="1"/>
    </xf>
    <xf numFmtId="0" fontId="69" fillId="4" borderId="26" xfId="29" applyFont="1" applyFill="1" applyBorder="1" applyAlignment="1">
      <alignment horizontal="center" wrapText="1"/>
    </xf>
    <xf numFmtId="0" fontId="69" fillId="4" borderId="28" xfId="29" applyFont="1" applyFill="1" applyBorder="1" applyAlignment="1">
      <alignment horizontal="center" wrapText="1"/>
    </xf>
    <xf numFmtId="0" fontId="39" fillId="4" borderId="23" xfId="29" applyFont="1" applyFill="1" applyBorder="1" applyAlignment="1">
      <alignment horizontal="center" wrapText="1"/>
    </xf>
    <xf numFmtId="0" fontId="39" fillId="4" borderId="24" xfId="29" applyFont="1" applyFill="1" applyBorder="1" applyAlignment="1">
      <alignment horizontal="center" wrapText="1"/>
    </xf>
    <xf numFmtId="0" fontId="39" fillId="4" borderId="25" xfId="29" applyFont="1" applyFill="1" applyBorder="1" applyAlignment="1">
      <alignment horizontal="center" wrapText="1"/>
    </xf>
    <xf numFmtId="0" fontId="39" fillId="4" borderId="22" xfId="29" applyFont="1" applyFill="1" applyBorder="1" applyAlignment="1">
      <alignment horizontal="center" wrapText="1"/>
    </xf>
    <xf numFmtId="0" fontId="39" fillId="4" borderId="28" xfId="29" applyFont="1" applyFill="1" applyBorder="1" applyAlignment="1">
      <alignment horizontal="center" wrapText="1"/>
    </xf>
    <xf numFmtId="3" fontId="69" fillId="4" borderId="22" xfId="29" applyNumberFormat="1" applyFont="1" applyFill="1" applyBorder="1" applyAlignment="1">
      <alignment horizontal="right" wrapText="1"/>
    </xf>
    <xf numFmtId="3" fontId="69" fillId="4" borderId="28" xfId="29" applyNumberFormat="1" applyFont="1" applyFill="1" applyBorder="1" applyAlignment="1">
      <alignment horizontal="right" wrapText="1"/>
    </xf>
    <xf numFmtId="0" fontId="69" fillId="4" borderId="23" xfId="29" applyFont="1" applyFill="1" applyBorder="1" applyAlignment="1">
      <alignment horizontal="center" wrapText="1"/>
    </xf>
    <xf numFmtId="0" fontId="69" fillId="4" borderId="25" xfId="29" applyFont="1" applyFill="1" applyBorder="1" applyAlignment="1">
      <alignment horizontal="center" wrapText="1"/>
    </xf>
    <xf numFmtId="0" fontId="62" fillId="4" borderId="31" xfId="29" applyFont="1" applyFill="1" applyBorder="1" applyAlignment="1">
      <alignment wrapText="1"/>
    </xf>
    <xf numFmtId="0" fontId="1" fillId="4" borderId="24" xfId="29" applyFill="1" applyBorder="1" applyAlignment="1">
      <alignment wrapText="1"/>
    </xf>
    <xf numFmtId="0" fontId="62" fillId="4" borderId="0" xfId="29" applyFont="1" applyFill="1" applyAlignment="1">
      <alignment vertical="top" wrapText="1"/>
    </xf>
    <xf numFmtId="0" fontId="62" fillId="4" borderId="21" xfId="29" applyFont="1" applyFill="1" applyBorder="1" applyAlignment="1">
      <alignment vertical="top" wrapText="1"/>
    </xf>
    <xf numFmtId="0" fontId="63" fillId="4" borderId="0" xfId="29" applyFont="1" applyFill="1" applyAlignment="1">
      <alignment horizontal="center" wrapText="1"/>
    </xf>
    <xf numFmtId="0" fontId="63" fillId="4" borderId="21" xfId="29" applyFont="1" applyFill="1" applyBorder="1" applyAlignment="1">
      <alignment horizontal="center" wrapText="1"/>
    </xf>
    <xf numFmtId="0" fontId="39" fillId="4" borderId="26" xfId="29" applyFont="1" applyFill="1" applyBorder="1" applyAlignment="1">
      <alignment horizontal="center" wrapText="1"/>
    </xf>
    <xf numFmtId="0" fontId="43" fillId="4" borderId="31" xfId="29" applyFont="1" applyFill="1" applyBorder="1" applyAlignment="1">
      <alignment wrapText="1"/>
    </xf>
    <xf numFmtId="0" fontId="43" fillId="4" borderId="0" xfId="29" applyFont="1" applyFill="1" applyBorder="1" applyAlignment="1">
      <alignment wrapText="1"/>
    </xf>
    <xf numFmtId="0" fontId="1" fillId="4" borderId="0" xfId="29" applyFill="1" applyAlignment="1">
      <alignment vertical="top" wrapText="1"/>
    </xf>
    <xf numFmtId="0" fontId="1" fillId="4" borderId="21" xfId="29" applyFill="1" applyBorder="1" applyAlignment="1">
      <alignment vertical="top" wrapText="1"/>
    </xf>
    <xf numFmtId="0" fontId="36" fillId="4" borderId="0" xfId="29" applyFont="1" applyFill="1" applyAlignment="1">
      <alignment horizontal="center" wrapText="1"/>
    </xf>
    <xf numFmtId="0" fontId="1" fillId="4" borderId="0" xfId="29" applyFill="1" applyAlignment="1">
      <alignment wrapText="1"/>
    </xf>
    <xf numFmtId="0" fontId="36" fillId="4" borderId="21" xfId="29" applyFont="1" applyFill="1" applyBorder="1" applyAlignment="1">
      <alignment horizontal="center" wrapText="1"/>
    </xf>
    <xf numFmtId="0" fontId="17" fillId="2" borderId="67" xfId="0" applyFont="1" applyFill="1" applyBorder="1" applyAlignment="1" applyProtection="1">
      <alignment horizontal="center" vertical="center" wrapText="1"/>
      <protection locked="0"/>
    </xf>
  </cellXfs>
  <cellStyles count="32">
    <cellStyle name="=C:\WINNT\SYSTEM32\COMMAND.COM" xfId="6"/>
    <cellStyle name="Custom - Modelo8" xfId="1"/>
    <cellStyle name="Millares" xfId="24" builtinId="3"/>
    <cellStyle name="Millares 2" xfId="8"/>
    <cellStyle name="Millares 2 2" xfId="13"/>
    <cellStyle name="Millares 2 3" xfId="22"/>
    <cellStyle name="Millares 3" xfId="2"/>
    <cellStyle name="Millares 4" xfId="11"/>
    <cellStyle name="Millares 5" xfId="16"/>
    <cellStyle name="Millares 6" xfId="19"/>
    <cellStyle name="Millares 7" xfId="27"/>
    <cellStyle name="Millares 8" xfId="30"/>
    <cellStyle name="Moneda 2" xfId="20"/>
    <cellStyle name="Moneda 2 2" xfId="23"/>
    <cellStyle name="Moneda 3" xfId="28"/>
    <cellStyle name="Moneda 4" xfId="31"/>
    <cellStyle name="Normal" xfId="0" builtinId="0"/>
    <cellStyle name="Normal 10" xfId="26"/>
    <cellStyle name="Normal 11" xfId="29"/>
    <cellStyle name="Normal 2" xfId="7"/>
    <cellStyle name="Normal 2 2" xfId="21"/>
    <cellStyle name="Normal 3" xfId="3"/>
    <cellStyle name="Normal 3 2" xfId="14"/>
    <cellStyle name="Normal 4" xfId="4"/>
    <cellStyle name="Normal 4 2" xfId="15"/>
    <cellStyle name="Normal 5" xfId="9"/>
    <cellStyle name="Normal 6" xfId="10"/>
    <cellStyle name="Normal 7" xfId="17"/>
    <cellStyle name="Normal 8" xfId="18"/>
    <cellStyle name="Normal 9" xfId="25"/>
    <cellStyle name="Porcentaje" xfId="5" builtinId="5"/>
    <cellStyle name="Porcentaje 2" xfId="12"/>
  </cellStyles>
  <dxfs count="0"/>
  <tableStyles count="0" defaultTableStyle="TableStyleMedium9" defaultPivotStyle="PivotStyleLight16"/>
  <colors>
    <mruColors>
      <color rgb="FF6600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485900" cy="876300"/>
    <xdr:pic>
      <xdr:nvPicPr>
        <xdr:cNvPr id="2" name="Imagen 2"/>
        <xdr:cNvPicPr/>
      </xdr:nvPicPr>
      <xdr:blipFill>
        <a:blip xmlns:r="http://schemas.openxmlformats.org/officeDocument/2006/relationships" r:embed="rId1"/>
        <a:srcRect r="71070" b="89143"/>
        <a:stretch>
          <a:fillRect/>
        </a:stretch>
      </xdr:blipFill>
      <xdr:spPr>
        <a:xfrm>
          <a:off x="0" y="0"/>
          <a:ext cx="1485900" cy="876300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2324100</xdr:colOff>
      <xdr:row>5</xdr:row>
      <xdr:rowOff>176099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324100" cy="99524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2324100</xdr:colOff>
      <xdr:row>5</xdr:row>
      <xdr:rowOff>42749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324100" cy="9952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53"/>
  <sheetViews>
    <sheetView showGridLines="0" tabSelected="1" zoomScaleNormal="100" workbookViewId="0">
      <selection activeCell="A8" sqref="A8:A9"/>
    </sheetView>
  </sheetViews>
  <sheetFormatPr baseColWidth="10" defaultColWidth="9.140625" defaultRowHeight="12.75"/>
  <cols>
    <col min="1" max="1" width="39.7109375" bestFit="1" customWidth="1"/>
    <col min="2" max="2" width="38.28515625" bestFit="1" customWidth="1"/>
    <col min="3" max="3" width="2.28515625" customWidth="1"/>
    <col min="4" max="4" width="11.7109375" hidden="1" customWidth="1"/>
    <col min="5" max="5" width="12.42578125" hidden="1" customWidth="1"/>
    <col min="6" max="13" width="12.7109375" hidden="1" customWidth="1"/>
    <col min="14" max="14" width="17" hidden="1" customWidth="1"/>
    <col min="15" max="17" width="16" customWidth="1"/>
    <col min="18" max="18" width="15.42578125" bestFit="1" customWidth="1"/>
    <col min="19" max="19" width="0.85546875" customWidth="1"/>
    <col min="20" max="20" width="27.42578125" bestFit="1" customWidth="1"/>
    <col min="21" max="21" width="25.28515625" bestFit="1" customWidth="1"/>
    <col min="22" max="22" width="17" bestFit="1" customWidth="1"/>
    <col min="23" max="23" width="14.85546875" bestFit="1" customWidth="1"/>
    <col min="25" max="25" width="16.28515625" customWidth="1"/>
  </cols>
  <sheetData>
    <row r="1" spans="1:25" ht="19.5" customHeight="1">
      <c r="A1" s="330" t="s">
        <v>0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  <c r="R1" s="330"/>
      <c r="S1" s="330"/>
      <c r="T1" s="330"/>
      <c r="U1" s="330"/>
      <c r="V1" s="330"/>
      <c r="W1" s="330"/>
    </row>
    <row r="2" spans="1:25" ht="19.5" customHeight="1">
      <c r="A2" s="330" t="s">
        <v>39</v>
      </c>
      <c r="B2" s="330"/>
      <c r="C2" s="330"/>
      <c r="D2" s="330"/>
      <c r="E2" s="330"/>
      <c r="F2" s="330"/>
      <c r="G2" s="330"/>
      <c r="H2" s="330"/>
      <c r="I2" s="330"/>
      <c r="J2" s="330"/>
      <c r="K2" s="330"/>
      <c r="L2" s="330"/>
      <c r="M2" s="330"/>
      <c r="N2" s="330"/>
      <c r="O2" s="330"/>
      <c r="P2" s="330"/>
      <c r="Q2" s="330"/>
      <c r="R2" s="330"/>
      <c r="S2" s="330"/>
      <c r="T2" s="330"/>
    </row>
    <row r="3" spans="1:25" ht="19.5" customHeight="1">
      <c r="A3" s="330" t="s">
        <v>1</v>
      </c>
      <c r="B3" s="330"/>
      <c r="C3" s="330"/>
      <c r="D3" s="330"/>
      <c r="E3" s="330"/>
      <c r="F3" s="330"/>
      <c r="G3" s="330"/>
      <c r="H3" s="330"/>
      <c r="I3" s="330"/>
      <c r="J3" s="330"/>
      <c r="K3" s="330"/>
      <c r="L3" s="330"/>
      <c r="M3" s="330"/>
      <c r="N3" s="330"/>
      <c r="O3" s="330"/>
      <c r="P3" s="330"/>
      <c r="Q3" s="330"/>
      <c r="R3" s="330"/>
      <c r="S3" s="330"/>
      <c r="T3" s="330"/>
    </row>
    <row r="4" spans="1:25" ht="19.5" customHeight="1">
      <c r="A4" s="330" t="s">
        <v>2</v>
      </c>
      <c r="B4" s="330"/>
      <c r="C4" s="330"/>
      <c r="D4" s="330"/>
      <c r="E4" s="330"/>
      <c r="F4" s="330"/>
      <c r="G4" s="330"/>
      <c r="H4" s="330"/>
      <c r="I4" s="330"/>
      <c r="J4" s="330"/>
      <c r="K4" s="330"/>
      <c r="L4" s="330"/>
      <c r="M4" s="330"/>
      <c r="N4" s="330"/>
      <c r="O4" s="330"/>
      <c r="P4" s="330"/>
      <c r="Q4" s="330"/>
      <c r="R4" s="330"/>
      <c r="S4" s="330"/>
      <c r="T4" s="330"/>
      <c r="U4" s="4"/>
      <c r="V4" s="5"/>
      <c r="W4" s="5"/>
    </row>
    <row r="5" spans="1:25" ht="14.25" customHeight="1">
      <c r="A5" s="337"/>
      <c r="B5" s="337"/>
      <c r="C5" s="338"/>
      <c r="D5" s="338"/>
      <c r="E5" s="338"/>
      <c r="F5" s="338"/>
      <c r="G5" s="338"/>
      <c r="H5" s="338"/>
      <c r="I5" s="338"/>
      <c r="J5" s="338"/>
      <c r="K5" s="338"/>
      <c r="L5" s="338"/>
      <c r="M5" s="338"/>
      <c r="N5" s="338"/>
      <c r="O5" s="338"/>
      <c r="P5" s="338"/>
      <c r="Q5" s="338"/>
      <c r="R5" s="338"/>
      <c r="S5" s="338"/>
      <c r="T5" s="338"/>
      <c r="V5" s="5"/>
      <c r="W5" s="5"/>
    </row>
    <row r="6" spans="1:25" ht="22.5" customHeight="1">
      <c r="A6" s="331" t="s">
        <v>8</v>
      </c>
      <c r="B6" s="331"/>
      <c r="C6" s="331"/>
      <c r="D6" s="331"/>
      <c r="E6" s="331"/>
      <c r="F6" s="331"/>
      <c r="G6" s="331"/>
      <c r="H6" s="331"/>
      <c r="I6" s="331"/>
      <c r="J6" s="331"/>
      <c r="K6" s="331"/>
      <c r="L6" s="331"/>
      <c r="M6" s="331"/>
      <c r="N6" s="331"/>
      <c r="O6" s="331"/>
      <c r="P6" s="331"/>
      <c r="Q6" s="331"/>
      <c r="R6" s="331"/>
      <c r="S6" s="331"/>
      <c r="T6" s="331"/>
      <c r="U6" s="331"/>
      <c r="V6" s="331"/>
      <c r="W6" s="331"/>
    </row>
    <row r="7" spans="1:25" ht="22.5" customHeight="1">
      <c r="A7" s="336" t="s">
        <v>35</v>
      </c>
      <c r="B7" s="336"/>
      <c r="C7" s="336"/>
      <c r="D7" s="336"/>
      <c r="E7" s="336"/>
      <c r="F7" s="336"/>
      <c r="G7" s="336"/>
      <c r="H7" s="336"/>
      <c r="I7" s="336"/>
      <c r="J7" s="336"/>
      <c r="K7" s="336"/>
      <c r="L7" s="336"/>
      <c r="M7" s="336"/>
      <c r="N7" s="336"/>
      <c r="O7" s="336"/>
      <c r="P7" s="336"/>
      <c r="Q7" s="336"/>
      <c r="R7" s="336"/>
      <c r="S7" s="336"/>
      <c r="T7" s="336"/>
      <c r="U7" s="336"/>
      <c r="V7" s="336"/>
      <c r="W7" s="336"/>
    </row>
    <row r="8" spans="1:25" ht="30" customHeight="1">
      <c r="A8" s="334" t="s">
        <v>3</v>
      </c>
      <c r="B8" s="335" t="s">
        <v>9</v>
      </c>
      <c r="C8" s="133"/>
      <c r="D8" s="339" t="s">
        <v>10</v>
      </c>
      <c r="E8" s="339"/>
      <c r="F8" s="339"/>
      <c r="G8" s="339"/>
      <c r="H8" s="339"/>
      <c r="I8" s="339"/>
      <c r="J8" s="339"/>
      <c r="K8" s="339"/>
      <c r="L8" s="339"/>
      <c r="M8" s="339"/>
      <c r="N8" s="339"/>
      <c r="O8" s="339"/>
      <c r="P8" s="339"/>
      <c r="Q8" s="339"/>
      <c r="R8" s="339"/>
      <c r="S8" s="6"/>
      <c r="T8" s="334" t="s">
        <v>348</v>
      </c>
      <c r="U8" s="333" t="s">
        <v>326</v>
      </c>
      <c r="V8" s="333"/>
      <c r="W8" s="333"/>
    </row>
    <row r="9" spans="1:25" ht="33.75">
      <c r="A9" s="334"/>
      <c r="B9" s="335"/>
      <c r="C9" s="7"/>
      <c r="D9" s="2" t="s">
        <v>313</v>
      </c>
      <c r="E9" s="2" t="s">
        <v>314</v>
      </c>
      <c r="F9" s="2" t="s">
        <v>315</v>
      </c>
      <c r="G9" s="2" t="s">
        <v>280</v>
      </c>
      <c r="H9" s="2" t="s">
        <v>301</v>
      </c>
      <c r="I9" s="2" t="s">
        <v>302</v>
      </c>
      <c r="J9" s="2" t="s">
        <v>316</v>
      </c>
      <c r="K9" s="2" t="s">
        <v>322</v>
      </c>
      <c r="L9" s="2" t="s">
        <v>323</v>
      </c>
      <c r="M9" s="2" t="s">
        <v>324</v>
      </c>
      <c r="N9" s="2" t="s">
        <v>325</v>
      </c>
      <c r="O9" s="2" t="s">
        <v>340</v>
      </c>
      <c r="P9" s="2" t="s">
        <v>345</v>
      </c>
      <c r="Q9" s="2" t="s">
        <v>346</v>
      </c>
      <c r="R9" s="2" t="s">
        <v>347</v>
      </c>
      <c r="S9" s="8"/>
      <c r="T9" s="334"/>
      <c r="U9" s="9" t="s">
        <v>304</v>
      </c>
      <c r="V9" s="9" t="s">
        <v>349</v>
      </c>
      <c r="W9" s="9" t="s">
        <v>350</v>
      </c>
    </row>
    <row r="10" spans="1:25" s="17" customFormat="1" ht="25.5">
      <c r="A10" s="21" t="s">
        <v>299</v>
      </c>
      <c r="B10" s="21" t="s">
        <v>300</v>
      </c>
      <c r="C10" s="146"/>
      <c r="D10" s="134">
        <v>4571875.21</v>
      </c>
      <c r="E10" s="134">
        <v>9240729.5500000007</v>
      </c>
      <c r="F10" s="134">
        <v>21640339.460000001</v>
      </c>
      <c r="G10" s="101">
        <v>10593574.529999999</v>
      </c>
      <c r="H10" s="101">
        <v>16884453.600000001</v>
      </c>
      <c r="I10" s="101">
        <v>22405090.18</v>
      </c>
      <c r="J10" s="101">
        <f>+F10+I10</f>
        <v>44045429.640000001</v>
      </c>
      <c r="K10" s="101">
        <v>8790484.6399999987</v>
      </c>
      <c r="L10" s="101">
        <v>17967105.890000001</v>
      </c>
      <c r="M10" s="101">
        <v>24801543.02</v>
      </c>
      <c r="N10" s="101">
        <v>68846972.670000002</v>
      </c>
      <c r="O10" s="101">
        <v>5562807.709999999</v>
      </c>
      <c r="P10" s="101">
        <v>15401239.969999999</v>
      </c>
      <c r="Q10" s="101">
        <v>21355908.169999998</v>
      </c>
      <c r="R10" s="101">
        <f>+N10+Q10</f>
        <v>90202880.840000004</v>
      </c>
      <c r="S10" s="11"/>
      <c r="T10" s="103">
        <v>0.78788841826110123</v>
      </c>
      <c r="U10" s="14" t="s">
        <v>303</v>
      </c>
      <c r="V10" s="103">
        <v>0.89725565607452351</v>
      </c>
      <c r="W10" s="103">
        <v>0.78788841826110123</v>
      </c>
      <c r="Y10" s="99"/>
    </row>
    <row r="11" spans="1:25" s="17" customFormat="1" ht="20.25" customHeight="1">
      <c r="A11" s="20"/>
      <c r="B11" s="145"/>
      <c r="C11" s="143"/>
      <c r="D11" s="12"/>
      <c r="E11" s="12"/>
      <c r="F11" s="1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11"/>
      <c r="T11" s="23"/>
      <c r="U11" s="28"/>
      <c r="V11" s="25"/>
      <c r="W11" s="25"/>
      <c r="Y11" s="100"/>
    </row>
    <row r="12" spans="1:25" s="17" customFormat="1" ht="20.25" customHeight="1">
      <c r="A12" s="20"/>
      <c r="B12" s="145"/>
      <c r="C12" s="143"/>
      <c r="D12" s="12"/>
      <c r="E12" s="12"/>
      <c r="F12" s="1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11"/>
      <c r="T12" s="23"/>
      <c r="U12" s="28"/>
      <c r="V12" s="25"/>
      <c r="W12" s="25"/>
    </row>
    <row r="13" spans="1:25" s="17" customFormat="1" ht="20.25" customHeight="1">
      <c r="A13" s="20"/>
      <c r="B13" s="20"/>
      <c r="C13" s="147"/>
      <c r="D13" s="12"/>
      <c r="E13" s="12"/>
      <c r="F13" s="1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11"/>
      <c r="T13" s="23"/>
      <c r="U13" s="28"/>
      <c r="V13" s="25"/>
      <c r="W13" s="25"/>
      <c r="Y13" s="99"/>
    </row>
    <row r="14" spans="1:25" s="17" customFormat="1" ht="20.25" customHeight="1">
      <c r="A14" s="20"/>
      <c r="B14" s="20"/>
      <c r="C14" s="147"/>
      <c r="D14" s="12"/>
      <c r="E14" s="12"/>
      <c r="F14" s="1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11"/>
      <c r="T14" s="23"/>
      <c r="U14" s="28"/>
      <c r="V14" s="25"/>
      <c r="W14" s="25"/>
    </row>
    <row r="15" spans="1:25" s="17" customFormat="1" ht="20.25" customHeight="1">
      <c r="A15" s="20"/>
      <c r="B15" s="145"/>
      <c r="C15" s="143"/>
      <c r="D15" s="12"/>
      <c r="E15" s="12"/>
      <c r="F15" s="1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11"/>
      <c r="T15" s="23"/>
      <c r="U15" s="28"/>
      <c r="V15" s="25"/>
      <c r="W15" s="25"/>
      <c r="Y15" s="16"/>
    </row>
    <row r="16" spans="1:25" s="17" customFormat="1" ht="20.25" customHeight="1">
      <c r="A16" s="20"/>
      <c r="B16" s="145"/>
      <c r="C16" s="143"/>
      <c r="D16" s="12"/>
      <c r="E16" s="12"/>
      <c r="F16" s="1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11"/>
      <c r="T16" s="23"/>
      <c r="U16" s="28"/>
      <c r="V16" s="25"/>
      <c r="W16" s="25"/>
    </row>
    <row r="17" spans="1:23" s="17" customFormat="1" ht="20.25" customHeight="1">
      <c r="A17" s="20"/>
      <c r="B17" s="145"/>
      <c r="C17" s="143"/>
      <c r="D17" s="12"/>
      <c r="E17" s="12"/>
      <c r="F17" s="1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11"/>
      <c r="T17" s="23"/>
      <c r="U17" s="28"/>
      <c r="V17" s="25"/>
      <c r="W17" s="25"/>
    </row>
    <row r="18" spans="1:23" s="17" customFormat="1" ht="20.25" customHeight="1">
      <c r="A18" s="20"/>
      <c r="B18" s="20"/>
      <c r="C18" s="147"/>
      <c r="D18" s="12"/>
      <c r="E18" s="12"/>
      <c r="F18" s="1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11"/>
      <c r="T18" s="23"/>
      <c r="U18" s="28"/>
      <c r="V18" s="25"/>
      <c r="W18" s="25"/>
    </row>
    <row r="19" spans="1:23" s="17" customFormat="1" ht="20.25" customHeight="1">
      <c r="A19" s="20"/>
      <c r="B19" s="145"/>
      <c r="C19" s="143"/>
      <c r="D19" s="12"/>
      <c r="E19" s="12"/>
      <c r="F19" s="1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11"/>
      <c r="T19" s="23"/>
      <c r="U19" s="28"/>
      <c r="V19" s="25"/>
      <c r="W19" s="25"/>
    </row>
    <row r="20" spans="1:23" s="17" customFormat="1" ht="20.25" customHeight="1">
      <c r="A20" s="20"/>
      <c r="B20" s="20"/>
      <c r="C20" s="147"/>
      <c r="D20" s="12"/>
      <c r="E20" s="12"/>
      <c r="F20" s="1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11"/>
      <c r="T20" s="23"/>
      <c r="U20" s="28"/>
      <c r="V20" s="25"/>
      <c r="W20" s="25"/>
    </row>
    <row r="21" spans="1:23" s="17" customFormat="1" ht="20.25" customHeight="1">
      <c r="A21" s="20"/>
      <c r="B21" s="145"/>
      <c r="C21" s="143"/>
      <c r="D21" s="12"/>
      <c r="E21" s="12"/>
      <c r="F21" s="1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11"/>
      <c r="T21" s="23"/>
      <c r="U21" s="28"/>
      <c r="V21" s="25"/>
      <c r="W21" s="25"/>
    </row>
    <row r="22" spans="1:23" s="17" customFormat="1" ht="20.25" customHeight="1">
      <c r="A22" s="20"/>
      <c r="B22" s="20"/>
      <c r="C22" s="147"/>
      <c r="D22" s="12"/>
      <c r="E22" s="12"/>
      <c r="F22" s="1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11"/>
      <c r="T22" s="23"/>
      <c r="U22" s="28"/>
      <c r="V22" s="25"/>
      <c r="W22" s="25"/>
    </row>
    <row r="23" spans="1:23" s="17" customFormat="1" ht="20.25" customHeight="1">
      <c r="A23" s="20"/>
      <c r="B23" s="145"/>
      <c r="C23" s="143"/>
      <c r="D23" s="12"/>
      <c r="E23" s="12"/>
      <c r="F23" s="1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11"/>
      <c r="T23" s="23"/>
      <c r="U23" s="28"/>
      <c r="V23" s="25"/>
      <c r="W23" s="25"/>
    </row>
    <row r="24" spans="1:23" s="17" customFormat="1" ht="20.25" customHeight="1">
      <c r="A24" s="20"/>
      <c r="B24" s="145"/>
      <c r="C24" s="143"/>
      <c r="D24" s="12"/>
      <c r="E24" s="12"/>
      <c r="F24" s="1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11"/>
      <c r="T24" s="23"/>
      <c r="U24" s="28"/>
      <c r="V24" s="25"/>
      <c r="W24" s="25"/>
    </row>
    <row r="25" spans="1:23" s="17" customFormat="1" ht="20.25" customHeight="1">
      <c r="A25" s="20"/>
      <c r="B25" s="145"/>
      <c r="C25" s="143"/>
      <c r="D25" s="12"/>
      <c r="E25" s="12"/>
      <c r="F25" s="1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11"/>
      <c r="T25" s="23"/>
      <c r="U25" s="28"/>
      <c r="V25" s="25"/>
      <c r="W25" s="25"/>
    </row>
    <row r="26" spans="1:23" s="17" customFormat="1" ht="20.25" customHeight="1">
      <c r="A26" s="20"/>
      <c r="B26" s="145"/>
      <c r="C26" s="143"/>
      <c r="D26" s="12"/>
      <c r="E26" s="12"/>
      <c r="F26" s="1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11"/>
      <c r="T26" s="23"/>
      <c r="U26" s="28"/>
      <c r="V26" s="25"/>
      <c r="W26" s="25"/>
    </row>
    <row r="27" spans="1:23" s="17" customFormat="1" ht="20.25" customHeight="1">
      <c r="A27" s="20"/>
      <c r="B27" s="20"/>
      <c r="C27" s="147"/>
      <c r="D27" s="12"/>
      <c r="E27" s="12"/>
      <c r="F27" s="1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11"/>
      <c r="T27" s="23"/>
      <c r="U27" s="28"/>
      <c r="V27" s="25"/>
      <c r="W27" s="25"/>
    </row>
    <row r="28" spans="1:23" s="17" customFormat="1" ht="20.25" customHeight="1">
      <c r="A28" s="20"/>
      <c r="B28" s="20"/>
      <c r="C28" s="147"/>
      <c r="D28" s="12"/>
      <c r="E28" s="12"/>
      <c r="F28" s="1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11"/>
      <c r="T28" s="23"/>
      <c r="U28" s="28"/>
      <c r="V28" s="25"/>
      <c r="W28" s="25"/>
    </row>
    <row r="29" spans="1:23" s="17" customFormat="1" ht="20.25" customHeight="1">
      <c r="A29" s="20"/>
      <c r="B29" s="145"/>
      <c r="C29" s="143"/>
      <c r="D29" s="12"/>
      <c r="E29" s="12"/>
      <c r="F29" s="1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11"/>
      <c r="T29" s="23"/>
      <c r="U29" s="28"/>
      <c r="V29" s="25"/>
      <c r="W29" s="25"/>
    </row>
    <row r="30" spans="1:23" s="17" customFormat="1" ht="20.25" customHeight="1">
      <c r="A30" s="20"/>
      <c r="B30" s="145"/>
      <c r="C30" s="143"/>
      <c r="D30" s="12"/>
      <c r="E30" s="12"/>
      <c r="F30" s="1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11"/>
      <c r="T30" s="23"/>
      <c r="U30" s="28"/>
      <c r="V30" s="25"/>
      <c r="W30" s="25"/>
    </row>
    <row r="31" spans="1:23" s="17" customFormat="1" ht="20.25" customHeight="1">
      <c r="A31" s="20"/>
      <c r="B31" s="145"/>
      <c r="C31" s="143"/>
      <c r="D31" s="12"/>
      <c r="E31" s="12"/>
      <c r="F31" s="1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11"/>
      <c r="T31" s="23"/>
      <c r="U31" s="28"/>
      <c r="V31" s="25"/>
      <c r="W31" s="25"/>
    </row>
    <row r="32" spans="1:23" s="17" customFormat="1" ht="20.25" customHeight="1">
      <c r="A32" s="10"/>
      <c r="B32" s="10"/>
      <c r="C32" s="147"/>
      <c r="D32" s="12"/>
      <c r="E32" s="12"/>
      <c r="F32" s="12"/>
      <c r="G32" s="12"/>
      <c r="H32" s="12"/>
      <c r="I32" s="12"/>
      <c r="J32" s="12"/>
      <c r="K32" s="22"/>
      <c r="L32" s="22"/>
      <c r="M32" s="22"/>
      <c r="N32" s="22"/>
      <c r="O32" s="12"/>
      <c r="P32" s="12"/>
      <c r="Q32" s="12"/>
      <c r="R32" s="12"/>
      <c r="S32" s="11"/>
      <c r="T32" s="13"/>
      <c r="U32" s="18"/>
      <c r="V32" s="15"/>
      <c r="W32" s="15"/>
    </row>
    <row r="33" spans="1:23" s="17" customFormat="1" ht="20.25" customHeight="1">
      <c r="A33" s="20"/>
      <c r="B33" s="20"/>
      <c r="C33" s="147"/>
      <c r="D33" s="12"/>
      <c r="E33" s="12"/>
      <c r="F33" s="1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11"/>
      <c r="T33" s="23"/>
      <c r="U33" s="24"/>
      <c r="V33" s="25"/>
      <c r="W33" s="25"/>
    </row>
    <row r="34" spans="1:23" s="17" customFormat="1" ht="20.25" customHeight="1">
      <c r="A34" s="20"/>
      <c r="B34" s="20"/>
      <c r="C34" s="147"/>
      <c r="D34" s="12"/>
      <c r="E34" s="12"/>
      <c r="F34" s="12"/>
      <c r="G34" s="12"/>
      <c r="H34" s="12"/>
      <c r="I34" s="12"/>
      <c r="J34" s="12"/>
      <c r="K34" s="22"/>
      <c r="L34" s="22"/>
      <c r="M34" s="22"/>
      <c r="N34" s="22"/>
      <c r="O34" s="12"/>
      <c r="P34" s="12"/>
      <c r="Q34" s="12"/>
      <c r="R34" s="12"/>
      <c r="S34" s="11"/>
      <c r="T34" s="13"/>
      <c r="U34" s="18"/>
      <c r="V34" s="15"/>
      <c r="W34" s="15"/>
    </row>
    <row r="35" spans="1:23" s="17" customFormat="1" ht="20.25" customHeight="1">
      <c r="A35" s="20"/>
      <c r="B35" s="20"/>
      <c r="C35" s="148"/>
      <c r="D35" s="12"/>
      <c r="E35" s="12"/>
      <c r="F35" s="12"/>
      <c r="G35" s="12"/>
      <c r="H35" s="12"/>
      <c r="I35" s="12"/>
      <c r="J35" s="12"/>
      <c r="K35" s="22"/>
      <c r="L35" s="22"/>
      <c r="M35" s="22"/>
      <c r="N35" s="22"/>
      <c r="O35" s="12"/>
      <c r="P35" s="12"/>
      <c r="Q35" s="12"/>
      <c r="R35" s="12"/>
      <c r="S35" s="11"/>
      <c r="T35" s="13"/>
      <c r="U35" s="18"/>
      <c r="V35" s="15"/>
      <c r="W35" s="15"/>
    </row>
    <row r="36" spans="1:23" s="17" customFormat="1" ht="20.25" customHeight="1">
      <c r="A36" s="20"/>
      <c r="B36" s="20"/>
      <c r="C36" s="147"/>
      <c r="D36" s="12"/>
      <c r="E36" s="12"/>
      <c r="F36" s="1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11"/>
      <c r="T36" s="23"/>
      <c r="U36" s="24"/>
      <c r="V36" s="25"/>
      <c r="W36" s="25"/>
    </row>
    <row r="37" spans="1:23" s="17" customFormat="1" ht="20.25" customHeight="1">
      <c r="A37" s="20"/>
      <c r="B37" s="20"/>
      <c r="C37" s="147"/>
      <c r="D37" s="12"/>
      <c r="E37" s="12"/>
      <c r="F37" s="1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11"/>
      <c r="T37" s="23"/>
      <c r="U37" s="24"/>
      <c r="V37" s="25"/>
      <c r="W37" s="25"/>
    </row>
    <row r="38" spans="1:23" s="17" customFormat="1" ht="20.25" customHeight="1">
      <c r="A38" s="10"/>
      <c r="B38" s="10"/>
      <c r="C38" s="144"/>
      <c r="D38" s="141"/>
      <c r="E38" s="12"/>
      <c r="F38" s="12"/>
      <c r="G38" s="12"/>
      <c r="H38" s="12"/>
      <c r="I38" s="12"/>
      <c r="J38" s="12"/>
      <c r="K38" s="22"/>
      <c r="L38" s="22"/>
      <c r="M38" s="22"/>
      <c r="N38" s="22"/>
      <c r="O38" s="12"/>
      <c r="P38" s="12"/>
      <c r="Q38" s="12"/>
      <c r="R38" s="12"/>
      <c r="S38" s="11"/>
      <c r="T38" s="19"/>
      <c r="U38" s="18"/>
      <c r="V38" s="15"/>
      <c r="W38" s="15"/>
    </row>
    <row r="39" spans="1:23" s="17" customFormat="1" ht="20.25" customHeight="1">
      <c r="A39" s="75"/>
      <c r="B39" s="140" t="s">
        <v>11</v>
      </c>
      <c r="C39" s="142"/>
      <c r="D39" s="76">
        <f>+SUM(D10:D38)</f>
        <v>4571875.21</v>
      </c>
      <c r="E39" s="76"/>
      <c r="F39" s="76"/>
      <c r="G39" s="76">
        <f>+SUM(G10:G38)</f>
        <v>10593574.529999999</v>
      </c>
      <c r="H39" s="76">
        <f t="shared" ref="H39:J39" si="0">+SUM(H10:H38)</f>
        <v>16884453.600000001</v>
      </c>
      <c r="I39" s="76">
        <f t="shared" ref="I39" si="1">+SUM(I10:I38)</f>
        <v>22405090.18</v>
      </c>
      <c r="J39" s="76">
        <f t="shared" si="0"/>
        <v>44045429.640000001</v>
      </c>
      <c r="K39" s="186"/>
      <c r="L39" s="186"/>
      <c r="M39" s="186"/>
      <c r="N39" s="186"/>
      <c r="O39" s="76">
        <f>+SUM(O10:O38)</f>
        <v>5562807.709999999</v>
      </c>
      <c r="P39" s="76">
        <f t="shared" ref="P39:R39" si="2">+SUM(P10:P38)</f>
        <v>15401239.969999999</v>
      </c>
      <c r="Q39" s="76">
        <f t="shared" si="2"/>
        <v>21355908.169999998</v>
      </c>
      <c r="R39" s="76">
        <f t="shared" si="2"/>
        <v>90202880.840000004</v>
      </c>
      <c r="S39" s="11"/>
      <c r="T39" s="77"/>
      <c r="U39" s="78"/>
      <c r="V39" s="79"/>
      <c r="W39" s="79"/>
    </row>
    <row r="44" spans="1:23" ht="13.5" thickBo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T44" s="1"/>
      <c r="U44" s="1"/>
      <c r="V44" s="1"/>
      <c r="W44" s="1"/>
    </row>
    <row r="45" spans="1:23">
      <c r="A45" s="332" t="s">
        <v>114</v>
      </c>
      <c r="B45" s="332"/>
      <c r="C45" s="332"/>
      <c r="D45" s="332"/>
      <c r="E45" s="332"/>
      <c r="F45" s="332"/>
      <c r="G45" s="332"/>
      <c r="H45" s="332"/>
      <c r="I45" s="332"/>
      <c r="J45" s="332"/>
      <c r="K45" s="332"/>
      <c r="L45" s="332"/>
      <c r="M45" s="332"/>
      <c r="N45" s="332"/>
      <c r="O45" s="332"/>
      <c r="P45" s="332"/>
      <c r="Q45" s="332"/>
      <c r="R45" s="332"/>
      <c r="S45" s="332"/>
      <c r="T45" s="332"/>
    </row>
    <row r="49" spans="1:23">
      <c r="A49" s="324"/>
    </row>
    <row r="50" spans="1:23">
      <c r="A50" s="72" t="s">
        <v>43</v>
      </c>
      <c r="D50" s="170"/>
      <c r="E50" s="170"/>
      <c r="F50" s="170"/>
      <c r="G50" s="170"/>
      <c r="H50" s="170"/>
      <c r="I50" s="170"/>
      <c r="J50" s="170"/>
      <c r="K50" s="170"/>
      <c r="L50" s="170"/>
      <c r="M50" s="170"/>
      <c r="N50" s="170"/>
      <c r="O50" s="170"/>
      <c r="P50" s="326" t="s">
        <v>44</v>
      </c>
      <c r="Q50" s="326"/>
      <c r="R50" s="170"/>
      <c r="U50" s="328" t="s">
        <v>45</v>
      </c>
      <c r="V50" s="328"/>
      <c r="W50" s="328"/>
    </row>
    <row r="51" spans="1:23">
      <c r="A51" s="319" t="s">
        <v>361</v>
      </c>
      <c r="C51" s="170"/>
      <c r="E51" s="171"/>
      <c r="G51" s="171"/>
      <c r="H51" s="171"/>
      <c r="I51" s="171"/>
      <c r="J51" s="171"/>
      <c r="K51" s="171"/>
      <c r="L51" s="171"/>
      <c r="M51" s="171"/>
      <c r="N51" s="171"/>
      <c r="O51" s="329" t="s">
        <v>246</v>
      </c>
      <c r="P51" s="329"/>
      <c r="Q51" s="329"/>
      <c r="R51" s="329"/>
      <c r="S51" s="73"/>
      <c r="T51" s="73"/>
      <c r="U51" s="327" t="s">
        <v>248</v>
      </c>
      <c r="V51" s="327"/>
      <c r="W51" s="327"/>
    </row>
    <row r="52" spans="1:23">
      <c r="A52" s="319" t="s">
        <v>245</v>
      </c>
      <c r="E52" s="105"/>
      <c r="G52" s="104"/>
      <c r="H52" s="104"/>
      <c r="I52" s="105"/>
      <c r="J52" s="105"/>
      <c r="K52" s="105"/>
      <c r="L52" s="105"/>
      <c r="M52" s="105"/>
      <c r="N52" s="105"/>
      <c r="O52" s="329" t="s">
        <v>247</v>
      </c>
      <c r="P52" s="329"/>
      <c r="Q52" s="329"/>
      <c r="R52" s="329"/>
      <c r="U52" s="327" t="s">
        <v>249</v>
      </c>
      <c r="V52" s="327"/>
      <c r="W52" s="327"/>
    </row>
    <row r="53" spans="1:23">
      <c r="E53" s="105"/>
      <c r="G53" s="104"/>
      <c r="H53" s="104"/>
      <c r="I53" s="105"/>
      <c r="J53" s="105"/>
      <c r="K53" s="105"/>
      <c r="L53" s="105"/>
      <c r="M53" s="105"/>
      <c r="N53" s="105"/>
      <c r="O53" s="149"/>
      <c r="P53" s="149"/>
      <c r="Q53" s="149"/>
      <c r="R53" s="149"/>
    </row>
  </sheetData>
  <sheetProtection formatCells="0" insertRows="0"/>
  <mergeCells count="19">
    <mergeCell ref="A1:W1"/>
    <mergeCell ref="A6:W6"/>
    <mergeCell ref="A45:T45"/>
    <mergeCell ref="U8:W8"/>
    <mergeCell ref="A8:A9"/>
    <mergeCell ref="B8:B9"/>
    <mergeCell ref="T8:T9"/>
    <mergeCell ref="A7:W7"/>
    <mergeCell ref="A2:T2"/>
    <mergeCell ref="A3:T3"/>
    <mergeCell ref="A4:T4"/>
    <mergeCell ref="A5:T5"/>
    <mergeCell ref="D8:R8"/>
    <mergeCell ref="P50:Q50"/>
    <mergeCell ref="U51:W51"/>
    <mergeCell ref="U52:W52"/>
    <mergeCell ref="U50:W50"/>
    <mergeCell ref="O51:R51"/>
    <mergeCell ref="O52:R52"/>
  </mergeCells>
  <printOptions horizontalCentered="1"/>
  <pageMargins left="0.19685039370078741" right="0.19685039370078741" top="0.39370078740157483" bottom="0.39370078740157483" header="0" footer="0"/>
  <pageSetup scale="57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85"/>
  <sheetViews>
    <sheetView showGridLines="0" zoomScale="90" zoomScaleNormal="90" workbookViewId="0">
      <selection activeCell="AF71" sqref="AE71:AS74"/>
    </sheetView>
  </sheetViews>
  <sheetFormatPr baseColWidth="10" defaultColWidth="9.140625" defaultRowHeight="12.75"/>
  <cols>
    <col min="1" max="1" width="44.5703125" style="3" customWidth="1"/>
    <col min="2" max="2" width="36.140625" style="3" customWidth="1"/>
    <col min="3" max="3" width="1.5703125" style="3" customWidth="1"/>
    <col min="4" max="4" width="16" style="3" bestFit="1" customWidth="1"/>
    <col min="5" max="5" width="2.28515625" style="3" hidden="1" customWidth="1"/>
    <col min="6" max="12" width="11" style="3" hidden="1" customWidth="1"/>
    <col min="13" max="13" width="14.42578125" style="3" hidden="1" customWidth="1"/>
    <col min="14" max="14" width="11.5703125" style="3" hidden="1" customWidth="1"/>
    <col min="15" max="15" width="11.5703125" style="3" customWidth="1"/>
    <col min="16" max="16" width="12.42578125" style="3" customWidth="1"/>
    <col min="17" max="17" width="11.5703125" style="3" customWidth="1"/>
    <col min="18" max="18" width="1.140625" style="3" customWidth="1"/>
    <col min="19" max="19" width="6.28515625" style="3" hidden="1" customWidth="1"/>
    <col min="20" max="20" width="8.140625" style="3" hidden="1" customWidth="1"/>
    <col min="21" max="21" width="6.7109375" style="3" hidden="1" customWidth="1"/>
    <col min="22" max="22" width="5.5703125" style="3" hidden="1" customWidth="1"/>
    <col min="23" max="23" width="5.85546875" style="3" hidden="1" customWidth="1"/>
    <col min="24" max="24" width="6" style="3" hidden="1" customWidth="1"/>
    <col min="25" max="25" width="5.5703125" style="3" hidden="1" customWidth="1"/>
    <col min="26" max="26" width="7.42578125" style="3" hidden="1" customWidth="1"/>
    <col min="27" max="27" width="11.5703125" style="3" bestFit="1" customWidth="1"/>
    <col min="28" max="30" width="11.5703125" style="3" customWidth="1"/>
    <col min="31" max="31" width="1.7109375" style="3" customWidth="1"/>
    <col min="32" max="32" width="20.42578125" style="3" bestFit="1" customWidth="1"/>
    <col min="33" max="33" width="1.7109375" style="3" hidden="1" customWidth="1"/>
    <col min="34" max="34" width="11.7109375" style="3" bestFit="1" customWidth="1"/>
    <col min="35" max="35" width="2.28515625" style="3" hidden="1" customWidth="1"/>
    <col min="36" max="37" width="13.85546875" style="3" hidden="1" customWidth="1"/>
    <col min="38" max="38" width="14.85546875" style="3" hidden="1" customWidth="1"/>
    <col min="39" max="44" width="13.85546875" style="3" hidden="1" customWidth="1"/>
    <col min="45" max="46" width="14.140625" style="3" customWidth="1"/>
    <col min="47" max="47" width="12.5703125" style="3" customWidth="1"/>
    <col min="48" max="48" width="17.28515625" style="3" bestFit="1" customWidth="1"/>
    <col min="49" max="49" width="14.85546875" style="27" bestFit="1" customWidth="1"/>
    <col min="50" max="50" width="16" style="26" bestFit="1" customWidth="1"/>
    <col min="51" max="51" width="7" style="26" bestFit="1" customWidth="1"/>
    <col min="52" max="52" width="13.28515625" style="26" bestFit="1" customWidth="1"/>
    <col min="53" max="53" width="11" style="26" bestFit="1" customWidth="1"/>
    <col min="54" max="57" width="9.140625" style="27"/>
    <col min="58" max="16384" width="9.140625" style="3"/>
  </cols>
  <sheetData>
    <row r="1" spans="1:57" customFormat="1" ht="18.75" customHeight="1">
      <c r="A1" s="347" t="s">
        <v>12</v>
      </c>
      <c r="B1" s="347"/>
      <c r="C1" s="347"/>
      <c r="D1" s="347"/>
      <c r="E1" s="347"/>
      <c r="F1" s="347"/>
      <c r="G1" s="347"/>
      <c r="H1" s="347"/>
      <c r="I1" s="347"/>
      <c r="J1" s="347"/>
      <c r="K1" s="347"/>
      <c r="L1" s="347"/>
      <c r="M1" s="347"/>
      <c r="N1" s="347"/>
      <c r="O1" s="347"/>
      <c r="P1" s="347"/>
      <c r="Q1" s="347"/>
      <c r="R1" s="347"/>
      <c r="S1" s="347"/>
      <c r="T1" s="347"/>
      <c r="U1" s="347"/>
      <c r="V1" s="347"/>
      <c r="W1" s="347"/>
      <c r="X1" s="347"/>
      <c r="Y1" s="347"/>
      <c r="Z1" s="347"/>
      <c r="AA1" s="347"/>
      <c r="AB1" s="347"/>
      <c r="AC1" s="347"/>
      <c r="AD1" s="347"/>
      <c r="AE1" s="347"/>
      <c r="AF1" s="347"/>
      <c r="AG1" s="347"/>
      <c r="AH1" s="347"/>
      <c r="AI1" s="347"/>
      <c r="AJ1" s="347"/>
      <c r="AK1" s="347"/>
      <c r="AL1" s="347"/>
      <c r="AM1" s="347"/>
      <c r="AN1" s="347"/>
      <c r="AO1" s="347"/>
      <c r="AP1" s="153"/>
      <c r="AQ1" s="153"/>
      <c r="AR1" s="153"/>
      <c r="AS1" s="181"/>
      <c r="AT1" s="181"/>
      <c r="AU1" s="181"/>
      <c r="AV1" s="109"/>
      <c r="AW1" s="35"/>
      <c r="AX1" s="34"/>
      <c r="AY1" s="34"/>
      <c r="AZ1" s="34"/>
      <c r="BA1" s="34"/>
      <c r="BB1" s="35"/>
      <c r="BC1" s="35"/>
      <c r="BD1" s="35"/>
      <c r="BE1" s="35"/>
    </row>
    <row r="2" spans="1:57" customFormat="1" ht="15" customHeight="1">
      <c r="A2" s="348" t="s">
        <v>40</v>
      </c>
      <c r="B2" s="349"/>
      <c r="C2" s="349"/>
      <c r="D2" s="349"/>
      <c r="E2" s="349"/>
      <c r="F2" s="349"/>
      <c r="G2" s="349"/>
      <c r="H2" s="349"/>
      <c r="I2" s="349"/>
      <c r="J2" s="349"/>
      <c r="K2" s="349"/>
      <c r="L2" s="349"/>
      <c r="M2" s="349"/>
      <c r="N2" s="349"/>
      <c r="O2" s="349"/>
      <c r="P2" s="349"/>
      <c r="Q2" s="349"/>
      <c r="R2" s="349"/>
      <c r="S2" s="349"/>
      <c r="T2" s="349"/>
      <c r="U2" s="349"/>
      <c r="V2" s="349"/>
      <c r="W2" s="349"/>
      <c r="X2" s="349"/>
      <c r="Y2" s="349"/>
      <c r="Z2" s="349"/>
      <c r="AA2" s="349"/>
      <c r="AB2" s="349"/>
      <c r="AC2" s="349"/>
      <c r="AD2" s="349"/>
      <c r="AE2" s="349"/>
      <c r="AF2" s="349"/>
      <c r="AG2" s="349"/>
      <c r="AH2" s="349"/>
      <c r="AI2" s="349"/>
      <c r="AJ2" s="349"/>
      <c r="AK2" s="349"/>
      <c r="AL2" s="349"/>
      <c r="AM2" s="349"/>
      <c r="AN2" s="349"/>
      <c r="AO2" s="349"/>
      <c r="AP2" s="154"/>
      <c r="AQ2" s="154"/>
      <c r="AR2" s="154"/>
      <c r="AS2" s="182"/>
      <c r="AT2" s="182"/>
      <c r="AU2" s="182"/>
      <c r="AV2" s="110"/>
      <c r="AW2" s="35"/>
      <c r="AX2" s="34"/>
      <c r="AY2" s="34"/>
      <c r="AZ2" s="34"/>
      <c r="BA2" s="34"/>
      <c r="BB2" s="35"/>
      <c r="BC2" s="35"/>
      <c r="BD2" s="35"/>
      <c r="BE2" s="35"/>
    </row>
    <row r="3" spans="1:57" customFormat="1" ht="15" customHeight="1">
      <c r="A3" s="330" t="s">
        <v>13</v>
      </c>
      <c r="B3" s="349"/>
      <c r="C3" s="349"/>
      <c r="D3" s="349"/>
      <c r="E3" s="349"/>
      <c r="F3" s="349"/>
      <c r="G3" s="349"/>
      <c r="H3" s="349"/>
      <c r="I3" s="349"/>
      <c r="J3" s="349"/>
      <c r="K3" s="349"/>
      <c r="L3" s="349"/>
      <c r="M3" s="349"/>
      <c r="N3" s="349"/>
      <c r="O3" s="349"/>
      <c r="P3" s="349"/>
      <c r="Q3" s="349"/>
      <c r="R3" s="349"/>
      <c r="S3" s="349"/>
      <c r="T3" s="349"/>
      <c r="U3" s="349"/>
      <c r="V3" s="349"/>
      <c r="W3" s="349"/>
      <c r="X3" s="349"/>
      <c r="Y3" s="349"/>
      <c r="Z3" s="349"/>
      <c r="AA3" s="349"/>
      <c r="AB3" s="349"/>
      <c r="AC3" s="349"/>
      <c r="AD3" s="349"/>
      <c r="AE3" s="349"/>
      <c r="AF3" s="349"/>
      <c r="AG3" s="349"/>
      <c r="AH3" s="349"/>
      <c r="AI3" s="349"/>
      <c r="AJ3" s="131"/>
      <c r="AK3" s="131"/>
      <c r="AL3" s="131"/>
      <c r="AM3" s="110"/>
      <c r="AN3" s="110"/>
      <c r="AO3" s="110"/>
      <c r="AP3" s="154"/>
      <c r="AQ3" s="154"/>
      <c r="AR3" s="154"/>
      <c r="AS3" s="182"/>
      <c r="AT3" s="182"/>
      <c r="AU3" s="182"/>
      <c r="AV3" s="110"/>
      <c r="AW3" s="35"/>
      <c r="AX3" s="34"/>
      <c r="AY3" s="34"/>
      <c r="AZ3" s="34"/>
      <c r="BA3" s="34"/>
      <c r="BB3" s="35"/>
      <c r="BC3" s="35"/>
      <c r="BD3" s="35"/>
      <c r="BE3" s="35"/>
    </row>
    <row r="4" spans="1:57" customFormat="1" ht="15.75" customHeight="1">
      <c r="A4" s="337" t="s">
        <v>2</v>
      </c>
      <c r="B4" s="338"/>
      <c r="C4" s="338"/>
      <c r="D4" s="338"/>
      <c r="E4" s="338"/>
      <c r="F4" s="338"/>
      <c r="G4" s="338"/>
      <c r="H4" s="338"/>
      <c r="I4" s="338"/>
      <c r="J4" s="338"/>
      <c r="K4" s="338"/>
      <c r="L4" s="338"/>
      <c r="M4" s="338"/>
      <c r="N4" s="338"/>
      <c r="O4" s="338"/>
      <c r="P4" s="338"/>
      <c r="Q4" s="338"/>
      <c r="R4" s="338"/>
      <c r="S4" s="338"/>
      <c r="T4" s="338"/>
      <c r="U4" s="338"/>
      <c r="V4" s="338"/>
      <c r="W4" s="338"/>
      <c r="X4" s="338"/>
      <c r="Y4" s="338"/>
      <c r="Z4" s="338"/>
      <c r="AA4" s="338"/>
      <c r="AB4" s="338"/>
      <c r="AC4" s="338"/>
      <c r="AD4" s="338"/>
      <c r="AE4" s="338"/>
      <c r="AF4" s="338"/>
      <c r="AG4" s="338"/>
      <c r="AH4" s="338"/>
      <c r="AI4" s="338"/>
      <c r="AJ4" s="338"/>
      <c r="AK4" s="338"/>
      <c r="AL4" s="338"/>
      <c r="AM4" s="338"/>
      <c r="AN4" s="338"/>
      <c r="AO4" s="338"/>
      <c r="AP4" s="151"/>
      <c r="AQ4" s="151"/>
      <c r="AR4" s="151"/>
      <c r="AS4" s="178"/>
      <c r="AT4" s="178"/>
      <c r="AU4" s="178"/>
      <c r="AV4" s="108"/>
      <c r="AW4" s="35"/>
      <c r="AX4" s="34"/>
      <c r="AY4" s="34"/>
      <c r="AZ4" s="34"/>
      <c r="BA4" s="34"/>
      <c r="BB4" s="35"/>
      <c r="BC4" s="35"/>
      <c r="BD4" s="35"/>
      <c r="BE4" s="35"/>
    </row>
    <row r="5" spans="1:57" customFormat="1" ht="14.25" customHeight="1">
      <c r="A5" s="36"/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  <c r="AG5" s="36"/>
      <c r="AH5" s="36"/>
      <c r="AI5" s="36"/>
      <c r="AJ5" s="36"/>
      <c r="AK5" s="36"/>
      <c r="AL5" s="36"/>
      <c r="AM5" s="36"/>
      <c r="AN5" s="36"/>
      <c r="AO5" s="36"/>
      <c r="AP5" s="36"/>
      <c r="AQ5" s="36"/>
      <c r="AR5" s="36"/>
      <c r="AS5" s="36"/>
      <c r="AT5" s="36"/>
      <c r="AU5" s="36"/>
      <c r="AV5" s="108"/>
      <c r="AW5" s="35"/>
      <c r="AX5" s="34"/>
      <c r="AY5" s="34"/>
      <c r="AZ5" s="34"/>
      <c r="BA5" s="34"/>
      <c r="BB5" s="35"/>
      <c r="BC5" s="35"/>
      <c r="BD5" s="35"/>
      <c r="BE5" s="35"/>
    </row>
    <row r="6" spans="1:57" customFormat="1" ht="18">
      <c r="A6" s="331" t="s">
        <v>14</v>
      </c>
      <c r="B6" s="331"/>
      <c r="C6" s="331"/>
      <c r="D6" s="331"/>
      <c r="E6" s="331"/>
      <c r="F6" s="331"/>
      <c r="G6" s="331"/>
      <c r="H6" s="331"/>
      <c r="I6" s="331"/>
      <c r="J6" s="331"/>
      <c r="K6" s="331"/>
      <c r="L6" s="331"/>
      <c r="M6" s="331"/>
      <c r="N6" s="331"/>
      <c r="O6" s="331"/>
      <c r="P6" s="331"/>
      <c r="Q6" s="331"/>
      <c r="R6" s="331"/>
      <c r="S6" s="331"/>
      <c r="T6" s="331"/>
      <c r="U6" s="331"/>
      <c r="V6" s="331"/>
      <c r="W6" s="331"/>
      <c r="X6" s="331"/>
      <c r="Y6" s="331"/>
      <c r="Z6" s="331"/>
      <c r="AA6" s="331"/>
      <c r="AB6" s="331"/>
      <c r="AC6" s="331"/>
      <c r="AD6" s="331"/>
      <c r="AE6" s="331"/>
      <c r="AF6" s="331"/>
      <c r="AG6" s="331"/>
      <c r="AH6" s="331"/>
      <c r="AI6" s="331"/>
      <c r="AJ6" s="331"/>
      <c r="AK6" s="331"/>
      <c r="AL6" s="331"/>
      <c r="AM6" s="331"/>
      <c r="AN6" s="331"/>
      <c r="AO6" s="331"/>
      <c r="AP6" s="331"/>
      <c r="AQ6" s="331"/>
      <c r="AR6" s="331"/>
      <c r="AS6" s="331"/>
      <c r="AT6" s="331"/>
      <c r="AU6" s="331"/>
      <c r="AV6" s="331"/>
      <c r="AW6" s="35"/>
      <c r="AX6" s="34"/>
      <c r="AY6" s="34"/>
      <c r="AZ6" s="34"/>
      <c r="BA6" s="34"/>
      <c r="BB6" s="35"/>
      <c r="BC6" s="35"/>
      <c r="BD6" s="35"/>
      <c r="BE6" s="35"/>
    </row>
    <row r="7" spans="1:57" customFormat="1" ht="24.75" customHeight="1">
      <c r="A7" s="336" t="s">
        <v>36</v>
      </c>
      <c r="B7" s="336"/>
      <c r="C7" s="336"/>
      <c r="D7" s="336"/>
      <c r="E7" s="336"/>
      <c r="F7" s="336"/>
      <c r="G7" s="336"/>
      <c r="H7" s="336"/>
      <c r="I7" s="336"/>
      <c r="J7" s="336"/>
      <c r="K7" s="336"/>
      <c r="L7" s="336"/>
      <c r="M7" s="336"/>
      <c r="N7" s="336"/>
      <c r="O7" s="336"/>
      <c r="P7" s="336"/>
      <c r="Q7" s="336"/>
      <c r="R7" s="336"/>
      <c r="S7" s="336"/>
      <c r="T7" s="336"/>
      <c r="U7" s="336"/>
      <c r="V7" s="336"/>
      <c r="W7" s="336"/>
      <c r="X7" s="336"/>
      <c r="Y7" s="336"/>
      <c r="Z7" s="336"/>
      <c r="AA7" s="336"/>
      <c r="AB7" s="336"/>
      <c r="AC7" s="336"/>
      <c r="AD7" s="336"/>
      <c r="AE7" s="336"/>
      <c r="AF7" s="336"/>
      <c r="AG7" s="336"/>
      <c r="AH7" s="336"/>
      <c r="AI7" s="336"/>
      <c r="AJ7" s="336"/>
      <c r="AK7" s="336"/>
      <c r="AL7" s="336"/>
      <c r="AM7" s="336"/>
      <c r="AN7" s="336"/>
      <c r="AO7" s="336"/>
      <c r="AP7" s="336"/>
      <c r="AQ7" s="336"/>
      <c r="AR7" s="336"/>
      <c r="AS7" s="336"/>
      <c r="AT7" s="336"/>
      <c r="AU7" s="336"/>
      <c r="AV7" s="336"/>
      <c r="AW7" s="35"/>
      <c r="AX7" s="34"/>
      <c r="AY7" s="34"/>
      <c r="AZ7" s="34"/>
      <c r="BA7" s="34"/>
      <c r="BB7" s="35"/>
      <c r="BC7" s="35"/>
      <c r="BD7" s="35"/>
      <c r="BE7" s="35"/>
    </row>
    <row r="8" spans="1:57" customFormat="1" ht="26.25" customHeight="1">
      <c r="A8" s="350" t="s">
        <v>3</v>
      </c>
      <c r="B8" s="351" t="s">
        <v>15</v>
      </c>
      <c r="C8" s="351"/>
      <c r="D8" s="351"/>
      <c r="E8" s="351"/>
      <c r="F8" s="352"/>
      <c r="G8" s="352"/>
      <c r="H8" s="352"/>
      <c r="I8" s="351"/>
      <c r="J8" s="351"/>
      <c r="K8" s="351"/>
      <c r="L8" s="352"/>
      <c r="M8" s="352"/>
      <c r="N8" s="352"/>
      <c r="O8" s="352"/>
      <c r="P8" s="352"/>
      <c r="Q8" s="352"/>
      <c r="R8" s="351"/>
      <c r="S8" s="352"/>
      <c r="T8" s="352"/>
      <c r="U8" s="352"/>
      <c r="V8" s="351"/>
      <c r="W8" s="351"/>
      <c r="X8" s="351"/>
      <c r="Y8" s="352"/>
      <c r="Z8" s="352"/>
      <c r="AA8" s="352"/>
      <c r="AB8" s="352"/>
      <c r="AC8" s="352"/>
      <c r="AD8" s="352"/>
      <c r="AE8" s="351"/>
      <c r="AF8" s="351"/>
      <c r="AG8" s="351"/>
      <c r="AH8" s="351"/>
      <c r="AI8" s="37"/>
      <c r="AJ8" s="353" t="s">
        <v>22</v>
      </c>
      <c r="AK8" s="353"/>
      <c r="AL8" s="353"/>
      <c r="AM8" s="353"/>
      <c r="AN8" s="353"/>
      <c r="AO8" s="353"/>
      <c r="AP8" s="353"/>
      <c r="AQ8" s="353"/>
      <c r="AR8" s="353"/>
      <c r="AS8" s="353"/>
      <c r="AT8" s="353"/>
      <c r="AU8" s="353"/>
      <c r="AV8" s="353"/>
      <c r="AW8" s="35"/>
      <c r="AX8" s="34"/>
      <c r="AY8" s="34"/>
      <c r="AZ8" s="34"/>
      <c r="BA8" s="34"/>
      <c r="BB8" s="35"/>
      <c r="BC8" s="35"/>
      <c r="BD8" s="35"/>
      <c r="BE8" s="35"/>
    </row>
    <row r="9" spans="1:57" customFormat="1" ht="26.25" customHeight="1">
      <c r="A9" s="350"/>
      <c r="B9" s="115" t="s">
        <v>16</v>
      </c>
      <c r="C9" s="111"/>
      <c r="D9" s="115" t="s">
        <v>17</v>
      </c>
      <c r="E9" s="111"/>
      <c r="F9" s="355" t="s">
        <v>18</v>
      </c>
      <c r="G9" s="355"/>
      <c r="H9" s="355"/>
      <c r="I9" s="355"/>
      <c r="J9" s="355"/>
      <c r="K9" s="355"/>
      <c r="L9" s="355"/>
      <c r="M9" s="355"/>
      <c r="N9" s="355"/>
      <c r="O9" s="183"/>
      <c r="P9" s="183"/>
      <c r="Q9" s="183"/>
      <c r="R9" s="111"/>
      <c r="S9" s="355" t="s">
        <v>19</v>
      </c>
      <c r="T9" s="355"/>
      <c r="U9" s="355"/>
      <c r="V9" s="355"/>
      <c r="W9" s="355"/>
      <c r="X9" s="355"/>
      <c r="Y9" s="355"/>
      <c r="Z9" s="355"/>
      <c r="AA9" s="355"/>
      <c r="AB9" s="183"/>
      <c r="AC9" s="183"/>
      <c r="AD9" s="183"/>
      <c r="AE9" s="111"/>
      <c r="AF9" s="115" t="s">
        <v>20</v>
      </c>
      <c r="AG9" s="111"/>
      <c r="AH9" s="115" t="s">
        <v>21</v>
      </c>
      <c r="AI9" s="111"/>
      <c r="AJ9" s="354"/>
      <c r="AK9" s="354"/>
      <c r="AL9" s="354"/>
      <c r="AM9" s="354"/>
      <c r="AN9" s="354"/>
      <c r="AO9" s="354"/>
      <c r="AP9" s="354"/>
      <c r="AQ9" s="354"/>
      <c r="AR9" s="354"/>
      <c r="AS9" s="354"/>
      <c r="AT9" s="354"/>
      <c r="AU9" s="354"/>
      <c r="AV9" s="354"/>
      <c r="AW9" s="35"/>
      <c r="AX9" s="34"/>
      <c r="AY9" s="34"/>
      <c r="AZ9" s="34"/>
      <c r="BA9" s="34"/>
      <c r="BB9" s="35"/>
      <c r="BC9" s="35"/>
      <c r="BD9" s="35"/>
      <c r="BE9" s="35"/>
    </row>
    <row r="10" spans="1:57" customFormat="1" ht="35.25" customHeight="1">
      <c r="A10" s="38"/>
      <c r="B10" s="39"/>
      <c r="C10" s="39"/>
      <c r="D10" s="39"/>
      <c r="E10" s="39"/>
      <c r="F10" s="139" t="s">
        <v>313</v>
      </c>
      <c r="G10" s="132" t="s">
        <v>317</v>
      </c>
      <c r="H10" s="139" t="s">
        <v>318</v>
      </c>
      <c r="I10" s="139" t="s">
        <v>280</v>
      </c>
      <c r="J10" s="111" t="s">
        <v>297</v>
      </c>
      <c r="K10" s="139" t="s">
        <v>298</v>
      </c>
      <c r="L10" s="155" t="s">
        <v>322</v>
      </c>
      <c r="M10" s="155" t="s">
        <v>327</v>
      </c>
      <c r="N10" s="155" t="s">
        <v>328</v>
      </c>
      <c r="O10" s="183" t="s">
        <v>340</v>
      </c>
      <c r="P10" s="183" t="s">
        <v>341</v>
      </c>
      <c r="Q10" s="183" t="s">
        <v>342</v>
      </c>
      <c r="R10" s="39"/>
      <c r="S10" s="139" t="s">
        <v>313</v>
      </c>
      <c r="T10" s="132" t="s">
        <v>317</v>
      </c>
      <c r="U10" s="139" t="s">
        <v>318</v>
      </c>
      <c r="V10" s="139" t="s">
        <v>280</v>
      </c>
      <c r="W10" s="111" t="s">
        <v>297</v>
      </c>
      <c r="X10" s="139" t="s">
        <v>298</v>
      </c>
      <c r="Y10" s="155" t="s">
        <v>322</v>
      </c>
      <c r="Z10" s="155" t="s">
        <v>327</v>
      </c>
      <c r="AA10" s="155" t="s">
        <v>328</v>
      </c>
      <c r="AB10" s="183" t="s">
        <v>340</v>
      </c>
      <c r="AC10" s="183" t="s">
        <v>341</v>
      </c>
      <c r="AD10" s="183" t="s">
        <v>342</v>
      </c>
      <c r="AE10" s="39"/>
      <c r="AF10" s="39"/>
      <c r="AG10" s="39"/>
      <c r="AH10" s="39"/>
      <c r="AI10" s="39"/>
      <c r="AJ10" s="139" t="s">
        <v>313</v>
      </c>
      <c r="AK10" s="132" t="s">
        <v>317</v>
      </c>
      <c r="AL10" s="139" t="s">
        <v>318</v>
      </c>
      <c r="AM10" s="139" t="s">
        <v>280</v>
      </c>
      <c r="AN10" s="111" t="s">
        <v>281</v>
      </c>
      <c r="AO10" s="139" t="s">
        <v>298</v>
      </c>
      <c r="AP10" s="155" t="s">
        <v>322</v>
      </c>
      <c r="AQ10" s="155" t="s">
        <v>327</v>
      </c>
      <c r="AR10" s="155" t="s">
        <v>328</v>
      </c>
      <c r="AS10" s="183" t="s">
        <v>340</v>
      </c>
      <c r="AT10" s="183" t="s">
        <v>341</v>
      </c>
      <c r="AU10" s="183" t="s">
        <v>342</v>
      </c>
      <c r="AV10" s="40" t="s">
        <v>343</v>
      </c>
      <c r="AW10" s="35"/>
      <c r="AX10" s="34"/>
      <c r="AY10" s="34"/>
      <c r="AZ10" s="34"/>
      <c r="BA10" s="34"/>
      <c r="BB10" s="35"/>
      <c r="BC10" s="35"/>
      <c r="BD10" s="35"/>
      <c r="BE10" s="35"/>
    </row>
    <row r="11" spans="1:57" ht="4.5" customHeight="1">
      <c r="A11" s="341">
        <v>2</v>
      </c>
      <c r="B11" s="341"/>
      <c r="C11" s="341"/>
      <c r="D11" s="341"/>
      <c r="E11" s="341"/>
      <c r="F11" s="342"/>
      <c r="G11" s="342"/>
      <c r="H11" s="342"/>
      <c r="I11" s="341"/>
      <c r="J11" s="341"/>
      <c r="K11" s="341"/>
      <c r="L11" s="342"/>
      <c r="M11" s="342"/>
      <c r="N11" s="342"/>
      <c r="O11" s="342"/>
      <c r="P11" s="342"/>
      <c r="Q11" s="342"/>
      <c r="R11" s="341"/>
      <c r="S11" s="342"/>
      <c r="T11" s="342"/>
      <c r="U11" s="342"/>
      <c r="V11" s="341"/>
      <c r="W11" s="341"/>
      <c r="X11" s="341"/>
      <c r="Y11" s="342"/>
      <c r="Z11" s="342"/>
      <c r="AA11" s="342"/>
      <c r="AB11" s="342"/>
      <c r="AC11" s="342"/>
      <c r="AD11" s="342"/>
      <c r="AE11" s="341"/>
      <c r="AF11" s="341"/>
      <c r="AG11" s="341"/>
      <c r="AH11" s="341"/>
      <c r="AI11" s="341"/>
      <c r="AJ11" s="342"/>
      <c r="AK11" s="342"/>
      <c r="AL11" s="342"/>
      <c r="AM11" s="341"/>
      <c r="AN11" s="341"/>
      <c r="AO11" s="341"/>
      <c r="AP11" s="342"/>
      <c r="AQ11" s="342"/>
      <c r="AR11" s="342"/>
      <c r="AS11" s="342"/>
      <c r="AT11" s="342"/>
      <c r="AU11" s="342"/>
      <c r="AV11" s="341"/>
      <c r="BB11" s="3"/>
      <c r="BC11" s="3"/>
      <c r="BD11" s="3"/>
      <c r="BE11" s="3"/>
    </row>
    <row r="12" spans="1:57" s="162" customFormat="1" ht="22.5" customHeight="1">
      <c r="A12" s="156" t="s">
        <v>278</v>
      </c>
      <c r="B12" s="156" t="s">
        <v>219</v>
      </c>
      <c r="C12" s="157"/>
      <c r="D12" s="129" t="s">
        <v>282</v>
      </c>
      <c r="E12" s="158"/>
      <c r="F12" s="159">
        <v>40617</v>
      </c>
      <c r="G12" s="159">
        <v>40617</v>
      </c>
      <c r="H12" s="159">
        <v>41396.5</v>
      </c>
      <c r="I12" s="159">
        <v>41396.5</v>
      </c>
      <c r="J12" s="159">
        <v>41396.5</v>
      </c>
      <c r="K12" s="159">
        <v>41396.5</v>
      </c>
      <c r="L12" s="159">
        <v>69557.61</v>
      </c>
      <c r="M12" s="159">
        <v>41396.5</v>
      </c>
      <c r="N12" s="159">
        <v>41396.5</v>
      </c>
      <c r="O12" s="159">
        <v>42241.66</v>
      </c>
      <c r="P12" s="159">
        <v>160447.35</v>
      </c>
      <c r="Q12" s="159"/>
      <c r="R12" s="158"/>
      <c r="S12" s="137">
        <v>1</v>
      </c>
      <c r="T12" s="137">
        <v>1</v>
      </c>
      <c r="U12" s="137">
        <v>1</v>
      </c>
      <c r="V12" s="129">
        <v>1</v>
      </c>
      <c r="W12" s="129">
        <v>1</v>
      </c>
      <c r="X12" s="129">
        <v>1</v>
      </c>
      <c r="Y12" s="129">
        <v>1</v>
      </c>
      <c r="Z12" s="129">
        <v>1</v>
      </c>
      <c r="AA12" s="129">
        <v>1</v>
      </c>
      <c r="AB12" s="129">
        <v>1</v>
      </c>
      <c r="AC12" s="129">
        <v>1</v>
      </c>
      <c r="AD12" s="129"/>
      <c r="AE12" s="158"/>
      <c r="AF12" s="129" t="s">
        <v>307</v>
      </c>
      <c r="AG12" s="158"/>
      <c r="AH12" s="343" t="s">
        <v>311</v>
      </c>
      <c r="AI12" s="158"/>
      <c r="AJ12" s="160">
        <f t="shared" ref="AJ12:AR12" si="0">+F12*S12</f>
        <v>40617</v>
      </c>
      <c r="AK12" s="160">
        <f t="shared" si="0"/>
        <v>40617</v>
      </c>
      <c r="AL12" s="160">
        <f t="shared" si="0"/>
        <v>41396.5</v>
      </c>
      <c r="AM12" s="160">
        <f t="shared" si="0"/>
        <v>41396.5</v>
      </c>
      <c r="AN12" s="160">
        <f t="shared" si="0"/>
        <v>41396.5</v>
      </c>
      <c r="AO12" s="160">
        <f t="shared" si="0"/>
        <v>41396.5</v>
      </c>
      <c r="AP12" s="160">
        <f t="shared" si="0"/>
        <v>69557.61</v>
      </c>
      <c r="AQ12" s="160">
        <f t="shared" si="0"/>
        <v>41396.5</v>
      </c>
      <c r="AR12" s="160">
        <f t="shared" si="0"/>
        <v>41396.5</v>
      </c>
      <c r="AS12" s="160">
        <f t="shared" ref="AS12:AU12" si="1">+O12*AB12</f>
        <v>42241.66</v>
      </c>
      <c r="AT12" s="160">
        <f t="shared" si="1"/>
        <v>160447.35</v>
      </c>
      <c r="AU12" s="160">
        <f t="shared" si="1"/>
        <v>0</v>
      </c>
      <c r="AV12" s="160">
        <f>SUM(AJ12:AU12)</f>
        <v>601859.62</v>
      </c>
      <c r="AW12" s="320" t="s">
        <v>31</v>
      </c>
      <c r="AX12" s="161" t="s">
        <v>32</v>
      </c>
      <c r="AY12" s="161" t="s">
        <v>33</v>
      </c>
      <c r="AZ12" s="161"/>
      <c r="BA12" s="161"/>
    </row>
    <row r="13" spans="1:57" s="162" customFormat="1" ht="22.5" customHeight="1">
      <c r="A13" s="156" t="s">
        <v>278</v>
      </c>
      <c r="B13" s="156" t="s">
        <v>220</v>
      </c>
      <c r="C13" s="157"/>
      <c r="D13" s="129" t="s">
        <v>282</v>
      </c>
      <c r="E13" s="158"/>
      <c r="F13" s="159">
        <v>29370</v>
      </c>
      <c r="G13" s="159">
        <v>29370</v>
      </c>
      <c r="H13" s="159">
        <v>29370</v>
      </c>
      <c r="I13" s="159">
        <v>29370</v>
      </c>
      <c r="J13" s="159">
        <v>13819.75</v>
      </c>
      <c r="K13" s="159">
        <v>25876.5</v>
      </c>
      <c r="L13" s="159">
        <v>43990.05</v>
      </c>
      <c r="M13" s="159">
        <v>25876.5</v>
      </c>
      <c r="N13" s="159">
        <v>25876.5</v>
      </c>
      <c r="O13" s="159">
        <v>29370</v>
      </c>
      <c r="P13" s="159">
        <v>106471.38</v>
      </c>
      <c r="Q13" s="159"/>
      <c r="R13" s="158"/>
      <c r="S13" s="137">
        <v>1</v>
      </c>
      <c r="T13" s="137">
        <v>1</v>
      </c>
      <c r="U13" s="137">
        <v>1</v>
      </c>
      <c r="V13" s="129">
        <v>1</v>
      </c>
      <c r="W13" s="129">
        <v>1</v>
      </c>
      <c r="X13" s="129">
        <v>1</v>
      </c>
      <c r="Y13" s="129">
        <v>1</v>
      </c>
      <c r="Z13" s="129">
        <v>1</v>
      </c>
      <c r="AA13" s="129">
        <v>1</v>
      </c>
      <c r="AB13" s="129">
        <v>1</v>
      </c>
      <c r="AC13" s="129">
        <v>1</v>
      </c>
      <c r="AD13" s="129"/>
      <c r="AE13" s="158"/>
      <c r="AF13" s="129" t="s">
        <v>307</v>
      </c>
      <c r="AG13" s="158"/>
      <c r="AH13" s="344"/>
      <c r="AI13" s="158"/>
      <c r="AJ13" s="160">
        <f t="shared" ref="AJ13:AJ64" si="2">+F13*S13</f>
        <v>29370</v>
      </c>
      <c r="AK13" s="160">
        <f t="shared" ref="AK13:AK64" si="3">+G13*T13</f>
        <v>29370</v>
      </c>
      <c r="AL13" s="160">
        <f t="shared" ref="AL13:AL64" si="4">+H13*U13</f>
        <v>29370</v>
      </c>
      <c r="AM13" s="160">
        <f t="shared" ref="AM13:AM45" si="5">+I13*V13</f>
        <v>29370</v>
      </c>
      <c r="AN13" s="160">
        <f t="shared" ref="AN13:AN45" si="6">+J13*W13</f>
        <v>13819.75</v>
      </c>
      <c r="AO13" s="160">
        <f t="shared" ref="AO13:AO45" si="7">+K13*X13</f>
        <v>25876.5</v>
      </c>
      <c r="AP13" s="160">
        <f t="shared" ref="AP13:AP45" si="8">+L13*Y13</f>
        <v>43990.05</v>
      </c>
      <c r="AQ13" s="160">
        <f t="shared" ref="AQ13:AQ45" si="9">+M13*Z13</f>
        <v>25876.5</v>
      </c>
      <c r="AR13" s="160">
        <f t="shared" ref="AR13:AR45" si="10">+N13*AA13</f>
        <v>25876.5</v>
      </c>
      <c r="AS13" s="160">
        <f t="shared" ref="AS13:AS45" si="11">+O13*AB13</f>
        <v>29370</v>
      </c>
      <c r="AT13" s="160">
        <f t="shared" ref="AT13:AT45" si="12">+P13*AC13</f>
        <v>106471.38</v>
      </c>
      <c r="AU13" s="160">
        <f t="shared" ref="AU13:AU45" si="13">+Q13*AD13</f>
        <v>0</v>
      </c>
      <c r="AV13" s="160">
        <f t="shared" ref="AV13:AV45" si="14">SUM(AJ13:AU13)</f>
        <v>388760.68</v>
      </c>
      <c r="AW13" s="320"/>
      <c r="AX13" s="161"/>
      <c r="AY13" s="161"/>
      <c r="AZ13" s="161"/>
      <c r="BA13" s="161"/>
    </row>
    <row r="14" spans="1:57" s="162" customFormat="1" ht="22.5" customHeight="1">
      <c r="A14" s="156" t="s">
        <v>278</v>
      </c>
      <c r="B14" s="156" t="s">
        <v>221</v>
      </c>
      <c r="C14" s="157"/>
      <c r="D14" s="129" t="s">
        <v>282</v>
      </c>
      <c r="E14" s="158"/>
      <c r="F14" s="159">
        <v>25826.5</v>
      </c>
      <c r="G14" s="159">
        <v>25826.5</v>
      </c>
      <c r="H14" s="159">
        <v>25826.5</v>
      </c>
      <c r="I14" s="159">
        <v>25826.5</v>
      </c>
      <c r="J14" s="159">
        <v>25826.5</v>
      </c>
      <c r="K14" s="159">
        <v>25826.5</v>
      </c>
      <c r="L14" s="159">
        <v>45315.28</v>
      </c>
      <c r="M14" s="159">
        <v>25826.5</v>
      </c>
      <c r="N14" s="159">
        <v>25876.5</v>
      </c>
      <c r="O14" s="159">
        <v>25876.5</v>
      </c>
      <c r="P14" s="159">
        <v>59620.21</v>
      </c>
      <c r="Q14" s="159"/>
      <c r="R14" s="158"/>
      <c r="S14" s="137">
        <v>1</v>
      </c>
      <c r="T14" s="137">
        <v>1</v>
      </c>
      <c r="U14" s="137">
        <v>1</v>
      </c>
      <c r="V14" s="129">
        <v>1</v>
      </c>
      <c r="W14" s="129">
        <v>1</v>
      </c>
      <c r="X14" s="129">
        <v>1</v>
      </c>
      <c r="Y14" s="129">
        <v>1</v>
      </c>
      <c r="Z14" s="129">
        <v>1</v>
      </c>
      <c r="AA14" s="129">
        <v>1</v>
      </c>
      <c r="AB14" s="129">
        <v>1</v>
      </c>
      <c r="AC14" s="129">
        <v>1</v>
      </c>
      <c r="AD14" s="129"/>
      <c r="AE14" s="158"/>
      <c r="AF14" s="129" t="s">
        <v>307</v>
      </c>
      <c r="AG14" s="158"/>
      <c r="AH14" s="344"/>
      <c r="AI14" s="158"/>
      <c r="AJ14" s="160">
        <f t="shared" si="2"/>
        <v>25826.5</v>
      </c>
      <c r="AK14" s="160">
        <f t="shared" si="3"/>
        <v>25826.5</v>
      </c>
      <c r="AL14" s="160">
        <f t="shared" si="4"/>
        <v>25826.5</v>
      </c>
      <c r="AM14" s="160">
        <f t="shared" si="5"/>
        <v>25826.5</v>
      </c>
      <c r="AN14" s="160">
        <f t="shared" si="6"/>
        <v>25826.5</v>
      </c>
      <c r="AO14" s="160">
        <f t="shared" si="7"/>
        <v>25826.5</v>
      </c>
      <c r="AP14" s="160">
        <f t="shared" si="8"/>
        <v>45315.28</v>
      </c>
      <c r="AQ14" s="160">
        <f t="shared" si="9"/>
        <v>25826.5</v>
      </c>
      <c r="AR14" s="160">
        <f t="shared" si="10"/>
        <v>25876.5</v>
      </c>
      <c r="AS14" s="160">
        <f t="shared" si="11"/>
        <v>25876.5</v>
      </c>
      <c r="AT14" s="160">
        <f t="shared" si="12"/>
        <v>59620.21</v>
      </c>
      <c r="AU14" s="160">
        <f t="shared" si="13"/>
        <v>0</v>
      </c>
      <c r="AV14" s="160">
        <f t="shared" si="14"/>
        <v>337473.99000000005</v>
      </c>
      <c r="AW14" s="320"/>
      <c r="AX14" s="161"/>
      <c r="AY14" s="161"/>
      <c r="AZ14" s="161"/>
      <c r="BA14" s="161"/>
    </row>
    <row r="15" spans="1:57" s="162" customFormat="1" ht="22.5" customHeight="1">
      <c r="A15" s="156" t="s">
        <v>278</v>
      </c>
      <c r="B15" s="156" t="s">
        <v>222</v>
      </c>
      <c r="C15" s="157"/>
      <c r="D15" s="129" t="s">
        <v>282</v>
      </c>
      <c r="E15" s="158"/>
      <c r="F15" s="159">
        <v>24553</v>
      </c>
      <c r="G15" s="159">
        <v>24553</v>
      </c>
      <c r="H15" s="159">
        <v>24553</v>
      </c>
      <c r="I15" s="159">
        <v>24553</v>
      </c>
      <c r="J15" s="159">
        <v>28576</v>
      </c>
      <c r="K15" s="159">
        <v>25000</v>
      </c>
      <c r="L15" s="159">
        <v>43115.16</v>
      </c>
      <c r="M15" s="159">
        <v>25000</v>
      </c>
      <c r="N15" s="159">
        <v>25000</v>
      </c>
      <c r="O15" s="159">
        <v>27172.74</v>
      </c>
      <c r="P15" s="159">
        <v>101041.45999999999</v>
      </c>
      <c r="Q15" s="159"/>
      <c r="R15" s="158"/>
      <c r="S15" s="137">
        <v>1</v>
      </c>
      <c r="T15" s="137">
        <v>1</v>
      </c>
      <c r="U15" s="137">
        <v>1</v>
      </c>
      <c r="V15" s="129">
        <v>1</v>
      </c>
      <c r="W15" s="129">
        <v>1</v>
      </c>
      <c r="X15" s="129">
        <v>1</v>
      </c>
      <c r="Y15" s="129">
        <v>1</v>
      </c>
      <c r="Z15" s="129">
        <v>1</v>
      </c>
      <c r="AA15" s="129">
        <v>1</v>
      </c>
      <c r="AB15" s="129">
        <v>1</v>
      </c>
      <c r="AC15" s="129">
        <v>1</v>
      </c>
      <c r="AD15" s="129"/>
      <c r="AE15" s="158"/>
      <c r="AF15" s="129" t="s">
        <v>307</v>
      </c>
      <c r="AG15" s="158"/>
      <c r="AH15" s="344"/>
      <c r="AI15" s="158"/>
      <c r="AJ15" s="160">
        <f t="shared" si="2"/>
        <v>24553</v>
      </c>
      <c r="AK15" s="160">
        <f t="shared" si="3"/>
        <v>24553</v>
      </c>
      <c r="AL15" s="160">
        <f t="shared" si="4"/>
        <v>24553</v>
      </c>
      <c r="AM15" s="160">
        <f t="shared" si="5"/>
        <v>24553</v>
      </c>
      <c r="AN15" s="160">
        <f t="shared" si="6"/>
        <v>28576</v>
      </c>
      <c r="AO15" s="160">
        <f t="shared" si="7"/>
        <v>25000</v>
      </c>
      <c r="AP15" s="160">
        <f t="shared" si="8"/>
        <v>43115.16</v>
      </c>
      <c r="AQ15" s="160">
        <f t="shared" si="9"/>
        <v>25000</v>
      </c>
      <c r="AR15" s="160">
        <f t="shared" si="10"/>
        <v>25000</v>
      </c>
      <c r="AS15" s="160">
        <f t="shared" si="11"/>
        <v>27172.74</v>
      </c>
      <c r="AT15" s="160">
        <f t="shared" si="12"/>
        <v>101041.45999999999</v>
      </c>
      <c r="AU15" s="160">
        <f t="shared" si="13"/>
        <v>0</v>
      </c>
      <c r="AV15" s="160">
        <f t="shared" si="14"/>
        <v>373117.36</v>
      </c>
      <c r="AW15" s="320"/>
      <c r="AX15" s="161"/>
      <c r="AY15" s="161"/>
      <c r="AZ15" s="161"/>
      <c r="BA15" s="161"/>
    </row>
    <row r="16" spans="1:57" s="162" customFormat="1" ht="22.5" customHeight="1">
      <c r="A16" s="156" t="s">
        <v>278</v>
      </c>
      <c r="B16" s="156" t="s">
        <v>223</v>
      </c>
      <c r="C16" s="157"/>
      <c r="D16" s="129" t="s">
        <v>282</v>
      </c>
      <c r="E16" s="158"/>
      <c r="F16" s="159">
        <v>24553</v>
      </c>
      <c r="G16" s="159">
        <v>24553</v>
      </c>
      <c r="H16" s="159">
        <v>24553</v>
      </c>
      <c r="I16" s="159">
        <v>24553</v>
      </c>
      <c r="J16" s="159">
        <v>28576</v>
      </c>
      <c r="K16" s="159">
        <v>25000</v>
      </c>
      <c r="L16" s="159">
        <v>43115.16</v>
      </c>
      <c r="M16" s="159">
        <v>25000</v>
      </c>
      <c r="N16" s="159">
        <v>25000</v>
      </c>
      <c r="O16" s="159">
        <v>27172.74</v>
      </c>
      <c r="P16" s="159">
        <v>101015.56</v>
      </c>
      <c r="Q16" s="159"/>
      <c r="R16" s="158"/>
      <c r="S16" s="137">
        <v>1</v>
      </c>
      <c r="T16" s="137">
        <v>1</v>
      </c>
      <c r="U16" s="137">
        <v>1</v>
      </c>
      <c r="V16" s="129">
        <v>1</v>
      </c>
      <c r="W16" s="129">
        <v>1</v>
      </c>
      <c r="X16" s="129">
        <v>1</v>
      </c>
      <c r="Y16" s="129">
        <v>1</v>
      </c>
      <c r="Z16" s="129">
        <v>1</v>
      </c>
      <c r="AA16" s="129">
        <v>1</v>
      </c>
      <c r="AB16" s="129">
        <v>1</v>
      </c>
      <c r="AC16" s="129">
        <v>1</v>
      </c>
      <c r="AD16" s="129"/>
      <c r="AE16" s="158"/>
      <c r="AF16" s="129" t="s">
        <v>307</v>
      </c>
      <c r="AG16" s="158"/>
      <c r="AH16" s="344"/>
      <c r="AI16" s="158"/>
      <c r="AJ16" s="160">
        <f t="shared" si="2"/>
        <v>24553</v>
      </c>
      <c r="AK16" s="160">
        <f t="shared" si="3"/>
        <v>24553</v>
      </c>
      <c r="AL16" s="160">
        <f t="shared" si="4"/>
        <v>24553</v>
      </c>
      <c r="AM16" s="160">
        <f t="shared" si="5"/>
        <v>24553</v>
      </c>
      <c r="AN16" s="160">
        <f t="shared" si="6"/>
        <v>28576</v>
      </c>
      <c r="AO16" s="160">
        <f t="shared" si="7"/>
        <v>25000</v>
      </c>
      <c r="AP16" s="160">
        <f t="shared" si="8"/>
        <v>43115.16</v>
      </c>
      <c r="AQ16" s="160">
        <f t="shared" si="9"/>
        <v>25000</v>
      </c>
      <c r="AR16" s="160">
        <f t="shared" si="10"/>
        <v>25000</v>
      </c>
      <c r="AS16" s="160">
        <f t="shared" si="11"/>
        <v>27172.74</v>
      </c>
      <c r="AT16" s="160">
        <f t="shared" si="12"/>
        <v>101015.56</v>
      </c>
      <c r="AU16" s="160">
        <f t="shared" si="13"/>
        <v>0</v>
      </c>
      <c r="AV16" s="160">
        <f t="shared" si="14"/>
        <v>373091.46</v>
      </c>
      <c r="AW16" s="320"/>
      <c r="AX16" s="161"/>
      <c r="AY16" s="161"/>
      <c r="AZ16" s="161"/>
      <c r="BA16" s="161"/>
    </row>
    <row r="17" spans="1:57" s="162" customFormat="1" ht="22.5" customHeight="1">
      <c r="A17" s="156" t="s">
        <v>278</v>
      </c>
      <c r="B17" s="156" t="s">
        <v>224</v>
      </c>
      <c r="C17" s="157"/>
      <c r="D17" s="129" t="s">
        <v>282</v>
      </c>
      <c r="E17" s="158"/>
      <c r="F17" s="159">
        <v>24391.164000000001</v>
      </c>
      <c r="G17" s="159">
        <v>24391.164000000001</v>
      </c>
      <c r="H17" s="159">
        <v>24495.673999999999</v>
      </c>
      <c r="I17" s="159">
        <v>24495.673999999999</v>
      </c>
      <c r="J17" s="159">
        <v>26914.074000000001</v>
      </c>
      <c r="K17" s="159">
        <v>25153.273999999998</v>
      </c>
      <c r="L17" s="159">
        <v>41314.048999999985</v>
      </c>
      <c r="M17" s="159">
        <v>25153.273999999998</v>
      </c>
      <c r="N17" s="159">
        <v>24903.273999999998</v>
      </c>
      <c r="O17" s="159">
        <v>25989.643999999997</v>
      </c>
      <c r="P17" s="159">
        <v>97092.494999999995</v>
      </c>
      <c r="Q17" s="159"/>
      <c r="R17" s="158"/>
      <c r="S17" s="137">
        <v>10</v>
      </c>
      <c r="T17" s="137">
        <v>10</v>
      </c>
      <c r="U17" s="137">
        <v>10</v>
      </c>
      <c r="V17" s="129">
        <v>10</v>
      </c>
      <c r="W17" s="129">
        <v>10</v>
      </c>
      <c r="X17" s="129">
        <v>10</v>
      </c>
      <c r="Y17" s="129">
        <v>10</v>
      </c>
      <c r="Z17" s="129">
        <v>10</v>
      </c>
      <c r="AA17" s="129">
        <v>10</v>
      </c>
      <c r="AB17" s="129">
        <v>10</v>
      </c>
      <c r="AC17" s="129">
        <v>10</v>
      </c>
      <c r="AD17" s="129"/>
      <c r="AE17" s="158"/>
      <c r="AF17" s="129" t="s">
        <v>307</v>
      </c>
      <c r="AG17" s="158"/>
      <c r="AH17" s="344"/>
      <c r="AI17" s="158"/>
      <c r="AJ17" s="160">
        <f t="shared" si="2"/>
        <v>243911.64</v>
      </c>
      <c r="AK17" s="160">
        <f t="shared" si="3"/>
        <v>243911.64</v>
      </c>
      <c r="AL17" s="160">
        <f t="shared" si="4"/>
        <v>244956.74</v>
      </c>
      <c r="AM17" s="160">
        <f t="shared" si="5"/>
        <v>244956.74</v>
      </c>
      <c r="AN17" s="160">
        <f t="shared" si="6"/>
        <v>269140.74</v>
      </c>
      <c r="AO17" s="160">
        <f t="shared" si="7"/>
        <v>251532.74</v>
      </c>
      <c r="AP17" s="160">
        <f t="shared" si="8"/>
        <v>413140.48999999987</v>
      </c>
      <c r="AQ17" s="160">
        <f t="shared" si="9"/>
        <v>251532.74</v>
      </c>
      <c r="AR17" s="160">
        <f t="shared" si="10"/>
        <v>249032.74</v>
      </c>
      <c r="AS17" s="160">
        <f t="shared" si="11"/>
        <v>259896.43999999997</v>
      </c>
      <c r="AT17" s="160">
        <f t="shared" si="12"/>
        <v>970924.95</v>
      </c>
      <c r="AU17" s="160">
        <f t="shared" si="13"/>
        <v>0</v>
      </c>
      <c r="AV17" s="160">
        <f t="shared" si="14"/>
        <v>3642937.5999999996</v>
      </c>
      <c r="AW17" s="320"/>
      <c r="AX17" s="161"/>
      <c r="AY17" s="161"/>
      <c r="AZ17" s="161"/>
      <c r="BA17" s="161"/>
    </row>
    <row r="18" spans="1:57" s="162" customFormat="1" ht="22.5" customHeight="1">
      <c r="A18" s="156" t="s">
        <v>278</v>
      </c>
      <c r="B18" s="156" t="s">
        <v>225</v>
      </c>
      <c r="C18" s="157"/>
      <c r="D18" s="129" t="s">
        <v>282</v>
      </c>
      <c r="E18" s="158"/>
      <c r="F18" s="159">
        <v>17498.820000000003</v>
      </c>
      <c r="G18" s="159">
        <v>17498.820000000003</v>
      </c>
      <c r="H18" s="159">
        <v>18198.760000000002</v>
      </c>
      <c r="I18" s="159">
        <v>18511.260000000002</v>
      </c>
      <c r="J18" s="159">
        <v>18198.760000000002</v>
      </c>
      <c r="K18" s="159">
        <v>18198.760000000002</v>
      </c>
      <c r="L18" s="159">
        <v>30331.270000000008</v>
      </c>
      <c r="M18" s="159">
        <v>18511.260000000002</v>
      </c>
      <c r="N18" s="159">
        <v>18198.760000000002</v>
      </c>
      <c r="O18" s="159">
        <v>18198.760000000002</v>
      </c>
      <c r="P18" s="159">
        <v>75196.54250000001</v>
      </c>
      <c r="Q18" s="159"/>
      <c r="R18" s="158"/>
      <c r="S18" s="137">
        <v>8</v>
      </c>
      <c r="T18" s="137">
        <v>8</v>
      </c>
      <c r="U18" s="137">
        <v>8</v>
      </c>
      <c r="V18" s="129">
        <v>8</v>
      </c>
      <c r="W18" s="129">
        <v>8</v>
      </c>
      <c r="X18" s="129">
        <v>8</v>
      </c>
      <c r="Y18" s="129">
        <v>8</v>
      </c>
      <c r="Z18" s="129">
        <v>8</v>
      </c>
      <c r="AA18" s="129">
        <v>8</v>
      </c>
      <c r="AB18" s="129">
        <v>8</v>
      </c>
      <c r="AC18" s="129">
        <v>8</v>
      </c>
      <c r="AD18" s="129"/>
      <c r="AE18" s="158"/>
      <c r="AF18" s="129" t="s">
        <v>307</v>
      </c>
      <c r="AG18" s="158"/>
      <c r="AH18" s="344"/>
      <c r="AI18" s="158"/>
      <c r="AJ18" s="160">
        <f t="shared" si="2"/>
        <v>139990.56000000003</v>
      </c>
      <c r="AK18" s="160">
        <f t="shared" si="3"/>
        <v>139990.56000000003</v>
      </c>
      <c r="AL18" s="160">
        <f t="shared" si="4"/>
        <v>145590.08000000002</v>
      </c>
      <c r="AM18" s="160">
        <f t="shared" si="5"/>
        <v>148090.08000000002</v>
      </c>
      <c r="AN18" s="160">
        <f t="shared" si="6"/>
        <v>145590.08000000002</v>
      </c>
      <c r="AO18" s="160">
        <f t="shared" si="7"/>
        <v>145590.08000000002</v>
      </c>
      <c r="AP18" s="160">
        <f t="shared" si="8"/>
        <v>242650.16000000006</v>
      </c>
      <c r="AQ18" s="160">
        <f t="shared" si="9"/>
        <v>148090.08000000002</v>
      </c>
      <c r="AR18" s="160">
        <f t="shared" si="10"/>
        <v>145590.08000000002</v>
      </c>
      <c r="AS18" s="160">
        <f t="shared" si="11"/>
        <v>145590.08000000002</v>
      </c>
      <c r="AT18" s="160">
        <f t="shared" si="12"/>
        <v>601572.34000000008</v>
      </c>
      <c r="AU18" s="160">
        <f t="shared" si="13"/>
        <v>0</v>
      </c>
      <c r="AV18" s="160">
        <f t="shared" si="14"/>
        <v>2148334.1800000006</v>
      </c>
      <c r="AW18" s="320"/>
      <c r="AX18" s="161"/>
      <c r="AY18" s="161"/>
      <c r="AZ18" s="161"/>
      <c r="BA18" s="161"/>
    </row>
    <row r="19" spans="1:57" s="162" customFormat="1" ht="22.5" customHeight="1">
      <c r="A19" s="156" t="s">
        <v>278</v>
      </c>
      <c r="B19" s="156" t="s">
        <v>226</v>
      </c>
      <c r="C19" s="157"/>
      <c r="D19" s="129" t="s">
        <v>282</v>
      </c>
      <c r="E19" s="158"/>
      <c r="F19" s="159">
        <v>12715.799999999994</v>
      </c>
      <c r="G19" s="159">
        <v>12673.764210526309</v>
      </c>
      <c r="H19" s="159">
        <v>13224.419999999996</v>
      </c>
      <c r="I19" s="159">
        <v>13224.419999999996</v>
      </c>
      <c r="J19" s="159">
        <v>13487.577894736838</v>
      </c>
      <c r="K19" s="159">
        <v>13487.577894736838</v>
      </c>
      <c r="L19" s="159">
        <v>22172.27894736845</v>
      </c>
      <c r="M19" s="159">
        <v>13355.998947368416</v>
      </c>
      <c r="N19" s="159">
        <v>13224.419999999996</v>
      </c>
      <c r="O19" s="159">
        <v>13224.419999999996</v>
      </c>
      <c r="P19" s="159">
        <v>21692.689473684208</v>
      </c>
      <c r="Q19" s="159"/>
      <c r="R19" s="158"/>
      <c r="S19" s="137">
        <v>19</v>
      </c>
      <c r="T19" s="137">
        <v>19</v>
      </c>
      <c r="U19" s="137">
        <v>19</v>
      </c>
      <c r="V19" s="129">
        <v>19</v>
      </c>
      <c r="W19" s="129">
        <v>19</v>
      </c>
      <c r="X19" s="129">
        <v>19</v>
      </c>
      <c r="Y19" s="129">
        <v>19</v>
      </c>
      <c r="Z19" s="129">
        <v>19</v>
      </c>
      <c r="AA19" s="129">
        <v>19</v>
      </c>
      <c r="AB19" s="129">
        <v>19</v>
      </c>
      <c r="AC19" s="129">
        <v>19</v>
      </c>
      <c r="AD19" s="129"/>
      <c r="AE19" s="158"/>
      <c r="AF19" s="129" t="s">
        <v>307</v>
      </c>
      <c r="AG19" s="158"/>
      <c r="AH19" s="344"/>
      <c r="AI19" s="158"/>
      <c r="AJ19" s="160">
        <f t="shared" si="2"/>
        <v>241600.1999999999</v>
      </c>
      <c r="AK19" s="160">
        <f t="shared" si="3"/>
        <v>240801.51999999987</v>
      </c>
      <c r="AL19" s="160">
        <f t="shared" si="4"/>
        <v>251263.97999999992</v>
      </c>
      <c r="AM19" s="160">
        <f t="shared" si="5"/>
        <v>251263.97999999992</v>
      </c>
      <c r="AN19" s="160">
        <f t="shared" si="6"/>
        <v>256263.97999999992</v>
      </c>
      <c r="AO19" s="160">
        <f t="shared" si="7"/>
        <v>256263.97999999992</v>
      </c>
      <c r="AP19" s="160">
        <f t="shared" si="8"/>
        <v>421273.30000000057</v>
      </c>
      <c r="AQ19" s="160">
        <f t="shared" si="9"/>
        <v>253763.97999999992</v>
      </c>
      <c r="AR19" s="160">
        <f t="shared" si="10"/>
        <v>251263.97999999992</v>
      </c>
      <c r="AS19" s="160">
        <f t="shared" si="11"/>
        <v>251263.97999999992</v>
      </c>
      <c r="AT19" s="160">
        <f t="shared" si="12"/>
        <v>412161.1</v>
      </c>
      <c r="AU19" s="160">
        <f t="shared" si="13"/>
        <v>0</v>
      </c>
      <c r="AV19" s="160">
        <f t="shared" si="14"/>
        <v>3087183.98</v>
      </c>
      <c r="AW19" s="321">
        <f>SUM(AS12:AT19)</f>
        <v>3321838.49</v>
      </c>
      <c r="AX19" s="161"/>
      <c r="AY19" s="161"/>
      <c r="AZ19" s="161"/>
      <c r="BA19" s="161"/>
    </row>
    <row r="20" spans="1:57" s="162" customFormat="1" ht="22.5" customHeight="1">
      <c r="A20" s="156" t="s">
        <v>278</v>
      </c>
      <c r="B20" s="156" t="s">
        <v>283</v>
      </c>
      <c r="C20" s="157"/>
      <c r="D20" s="129" t="s">
        <v>284</v>
      </c>
      <c r="E20" s="158"/>
      <c r="F20" s="159">
        <v>11537.738888888889</v>
      </c>
      <c r="G20" s="159">
        <v>12005.739999999998</v>
      </c>
      <c r="H20" s="159">
        <v>12453.959999999995</v>
      </c>
      <c r="I20" s="159">
        <v>13211.003333333329</v>
      </c>
      <c r="J20" s="159">
        <v>15020.518888888884</v>
      </c>
      <c r="K20" s="159">
        <v>13443.123333333329</v>
      </c>
      <c r="L20" s="159">
        <v>27005.480000000003</v>
      </c>
      <c r="M20" s="159">
        <v>20208.240000000005</v>
      </c>
      <c r="N20" s="159">
        <v>12365.149999999996</v>
      </c>
      <c r="O20" s="159">
        <v>12486.629999999997</v>
      </c>
      <c r="P20" s="159">
        <v>18881.224444444444</v>
      </c>
      <c r="Q20" s="159"/>
      <c r="R20" s="158"/>
      <c r="S20" s="137">
        <v>9</v>
      </c>
      <c r="T20" s="137">
        <v>8</v>
      </c>
      <c r="U20" s="137">
        <v>9</v>
      </c>
      <c r="V20" s="129">
        <v>9</v>
      </c>
      <c r="W20" s="129">
        <v>9</v>
      </c>
      <c r="X20" s="129">
        <v>9</v>
      </c>
      <c r="Y20" s="129">
        <v>9</v>
      </c>
      <c r="Z20" s="129">
        <v>9</v>
      </c>
      <c r="AA20" s="129">
        <v>9</v>
      </c>
      <c r="AB20" s="129">
        <v>9</v>
      </c>
      <c r="AC20" s="129">
        <v>9</v>
      </c>
      <c r="AD20" s="129"/>
      <c r="AE20" s="158"/>
      <c r="AF20" s="129" t="s">
        <v>308</v>
      </c>
      <c r="AG20" s="158"/>
      <c r="AH20" s="344"/>
      <c r="AI20" s="158"/>
      <c r="AJ20" s="160">
        <f t="shared" si="2"/>
        <v>103839.65</v>
      </c>
      <c r="AK20" s="160">
        <f t="shared" si="3"/>
        <v>96045.919999999984</v>
      </c>
      <c r="AL20" s="160">
        <f t="shared" si="4"/>
        <v>112085.63999999996</v>
      </c>
      <c r="AM20" s="160">
        <f t="shared" si="5"/>
        <v>118899.02999999996</v>
      </c>
      <c r="AN20" s="160">
        <f t="shared" si="6"/>
        <v>135184.66999999995</v>
      </c>
      <c r="AO20" s="160">
        <f t="shared" si="7"/>
        <v>120988.10999999996</v>
      </c>
      <c r="AP20" s="160">
        <f t="shared" si="8"/>
        <v>243049.32000000004</v>
      </c>
      <c r="AQ20" s="160">
        <f t="shared" si="9"/>
        <v>181874.16000000003</v>
      </c>
      <c r="AR20" s="160">
        <f t="shared" si="10"/>
        <v>111286.34999999996</v>
      </c>
      <c r="AS20" s="160">
        <f t="shared" si="11"/>
        <v>112379.66999999998</v>
      </c>
      <c r="AT20" s="160">
        <f t="shared" si="12"/>
        <v>169931.02</v>
      </c>
      <c r="AU20" s="160">
        <f t="shared" si="13"/>
        <v>0</v>
      </c>
      <c r="AV20" s="160">
        <f t="shared" si="14"/>
        <v>1505563.5399999998</v>
      </c>
      <c r="AW20" s="321"/>
      <c r="AX20" s="161"/>
      <c r="AY20" s="161"/>
      <c r="AZ20" s="161"/>
      <c r="BA20" s="161"/>
    </row>
    <row r="21" spans="1:57" s="162" customFormat="1" ht="22.5" customHeight="1">
      <c r="A21" s="156" t="s">
        <v>278</v>
      </c>
      <c r="B21" s="156" t="s">
        <v>285</v>
      </c>
      <c r="C21" s="157"/>
      <c r="D21" s="129" t="s">
        <v>284</v>
      </c>
      <c r="E21" s="158"/>
      <c r="F21" s="159">
        <v>12546.445</v>
      </c>
      <c r="G21" s="159">
        <v>13232.628333333329</v>
      </c>
      <c r="H21" s="159">
        <v>13542.13333333333</v>
      </c>
      <c r="I21" s="159">
        <v>16480.877499999999</v>
      </c>
      <c r="J21" s="159">
        <v>17867.466666666664</v>
      </c>
      <c r="K21" s="159">
        <v>13303.016666666663</v>
      </c>
      <c r="L21" s="159">
        <v>25834.067272727261</v>
      </c>
      <c r="M21" s="159">
        <v>24737.959090909091</v>
      </c>
      <c r="N21" s="159">
        <v>13313.78833333333</v>
      </c>
      <c r="O21" s="159">
        <v>13568.498333333331</v>
      </c>
      <c r="P21" s="159">
        <v>20091.599999999995</v>
      </c>
      <c r="Q21" s="159"/>
      <c r="R21" s="158"/>
      <c r="S21" s="137">
        <v>12</v>
      </c>
      <c r="T21" s="137">
        <v>12</v>
      </c>
      <c r="U21" s="137">
        <v>12</v>
      </c>
      <c r="V21" s="129">
        <v>12</v>
      </c>
      <c r="W21" s="129">
        <v>12</v>
      </c>
      <c r="X21" s="129">
        <v>12</v>
      </c>
      <c r="Y21" s="129">
        <v>11</v>
      </c>
      <c r="Z21" s="129">
        <v>11</v>
      </c>
      <c r="AA21" s="129">
        <v>12</v>
      </c>
      <c r="AB21" s="129">
        <v>12</v>
      </c>
      <c r="AC21" s="129">
        <v>12</v>
      </c>
      <c r="AD21" s="129"/>
      <c r="AE21" s="158"/>
      <c r="AF21" s="129" t="s">
        <v>308</v>
      </c>
      <c r="AG21" s="158"/>
      <c r="AH21" s="344"/>
      <c r="AI21" s="158"/>
      <c r="AJ21" s="160">
        <f t="shared" si="2"/>
        <v>150557.34</v>
      </c>
      <c r="AK21" s="160">
        <f t="shared" si="3"/>
        <v>158791.53999999995</v>
      </c>
      <c r="AL21" s="160">
        <f t="shared" si="4"/>
        <v>162505.59999999995</v>
      </c>
      <c r="AM21" s="160">
        <f t="shared" si="5"/>
        <v>197770.52999999997</v>
      </c>
      <c r="AN21" s="160">
        <f t="shared" si="6"/>
        <v>214409.59999999998</v>
      </c>
      <c r="AO21" s="160">
        <f t="shared" si="7"/>
        <v>159636.19999999995</v>
      </c>
      <c r="AP21" s="160">
        <f t="shared" si="8"/>
        <v>284174.73999999987</v>
      </c>
      <c r="AQ21" s="160">
        <f t="shared" si="9"/>
        <v>272117.55</v>
      </c>
      <c r="AR21" s="160">
        <f t="shared" si="10"/>
        <v>159765.45999999996</v>
      </c>
      <c r="AS21" s="160">
        <f t="shared" si="11"/>
        <v>162821.97999999998</v>
      </c>
      <c r="AT21" s="160">
        <f t="shared" si="12"/>
        <v>241099.19999999995</v>
      </c>
      <c r="AU21" s="160">
        <f t="shared" si="13"/>
        <v>0</v>
      </c>
      <c r="AV21" s="160">
        <f t="shared" si="14"/>
        <v>2163649.7399999993</v>
      </c>
      <c r="AW21" s="321"/>
      <c r="AX21" s="161"/>
      <c r="AY21" s="161"/>
      <c r="AZ21" s="161"/>
      <c r="BA21" s="161"/>
    </row>
    <row r="22" spans="1:57" s="162" customFormat="1" ht="22.5" customHeight="1">
      <c r="A22" s="156" t="s">
        <v>278</v>
      </c>
      <c r="B22" s="156" t="s">
        <v>286</v>
      </c>
      <c r="C22" s="157"/>
      <c r="D22" s="129" t="s">
        <v>284</v>
      </c>
      <c r="E22" s="158"/>
      <c r="F22" s="159">
        <v>13640.113043478257</v>
      </c>
      <c r="G22" s="159">
        <v>14372.794545454537</v>
      </c>
      <c r="H22" s="159">
        <v>14983.586363636365</v>
      </c>
      <c r="I22" s="159">
        <v>17499.571818181823</v>
      </c>
      <c r="J22" s="159">
        <v>19594.780000000006</v>
      </c>
      <c r="K22" s="159">
        <v>15147.973913043485</v>
      </c>
      <c r="L22" s="159">
        <v>29353.551304347828</v>
      </c>
      <c r="M22" s="159">
        <v>24225.00739130436</v>
      </c>
      <c r="N22" s="159">
        <v>14202.947826086964</v>
      </c>
      <c r="O22" s="159">
        <v>14724.490000000002</v>
      </c>
      <c r="P22" s="159">
        <v>21884.515909090904</v>
      </c>
      <c r="Q22" s="159"/>
      <c r="R22" s="158"/>
      <c r="S22" s="137">
        <v>23</v>
      </c>
      <c r="T22" s="137">
        <v>22</v>
      </c>
      <c r="U22" s="137">
        <v>22</v>
      </c>
      <c r="V22" s="129">
        <v>22</v>
      </c>
      <c r="W22" s="129">
        <v>23</v>
      </c>
      <c r="X22" s="129">
        <v>23</v>
      </c>
      <c r="Y22" s="129">
        <v>23</v>
      </c>
      <c r="Z22" s="129">
        <v>23</v>
      </c>
      <c r="AA22" s="129">
        <v>23</v>
      </c>
      <c r="AB22" s="129">
        <v>22</v>
      </c>
      <c r="AC22" s="129">
        <v>22</v>
      </c>
      <c r="AD22" s="129"/>
      <c r="AE22" s="158"/>
      <c r="AF22" s="129" t="s">
        <v>308</v>
      </c>
      <c r="AG22" s="158"/>
      <c r="AH22" s="344"/>
      <c r="AI22" s="158"/>
      <c r="AJ22" s="160">
        <f t="shared" si="2"/>
        <v>313722.59999999992</v>
      </c>
      <c r="AK22" s="160">
        <f t="shared" si="3"/>
        <v>316201.47999999981</v>
      </c>
      <c r="AL22" s="160">
        <f t="shared" si="4"/>
        <v>329638.90000000002</v>
      </c>
      <c r="AM22" s="160">
        <f t="shared" si="5"/>
        <v>384990.58000000007</v>
      </c>
      <c r="AN22" s="160">
        <f t="shared" si="6"/>
        <v>450679.94000000012</v>
      </c>
      <c r="AO22" s="160">
        <f t="shared" si="7"/>
        <v>348403.40000000014</v>
      </c>
      <c r="AP22" s="160">
        <f t="shared" si="8"/>
        <v>675131.68</v>
      </c>
      <c r="AQ22" s="160">
        <f t="shared" si="9"/>
        <v>557175.17000000027</v>
      </c>
      <c r="AR22" s="160">
        <f t="shared" si="10"/>
        <v>326667.80000000016</v>
      </c>
      <c r="AS22" s="160">
        <f t="shared" si="11"/>
        <v>323938.78000000003</v>
      </c>
      <c r="AT22" s="160">
        <f t="shared" si="12"/>
        <v>481459.34999999986</v>
      </c>
      <c r="AU22" s="160">
        <f t="shared" si="13"/>
        <v>0</v>
      </c>
      <c r="AV22" s="160">
        <f t="shared" si="14"/>
        <v>4508009.6800000006</v>
      </c>
      <c r="AW22" s="320"/>
      <c r="AX22" s="161"/>
      <c r="AY22" s="161"/>
      <c r="AZ22" s="161"/>
      <c r="BA22" s="161"/>
    </row>
    <row r="23" spans="1:57" s="162" customFormat="1" ht="22.5" customHeight="1">
      <c r="A23" s="156" t="s">
        <v>278</v>
      </c>
      <c r="B23" s="156" t="s">
        <v>287</v>
      </c>
      <c r="C23" s="157"/>
      <c r="D23" s="129" t="s">
        <v>284</v>
      </c>
      <c r="E23" s="158"/>
      <c r="F23" s="159">
        <v>8279.4481690140838</v>
      </c>
      <c r="G23" s="159">
        <v>8515.1400000000012</v>
      </c>
      <c r="H23" s="159">
        <v>8854.940571428564</v>
      </c>
      <c r="I23" s="159">
        <v>12507.893714285692</v>
      </c>
      <c r="J23" s="159">
        <v>13484.531142857139</v>
      </c>
      <c r="K23" s="159">
        <v>9023.7399999999925</v>
      </c>
      <c r="L23" s="159">
        <v>15742.90714285713</v>
      </c>
      <c r="M23" s="159">
        <v>22960.446571428736</v>
      </c>
      <c r="N23" s="159">
        <v>8966.1227142856969</v>
      </c>
      <c r="O23" s="159">
        <v>9011.1479999999938</v>
      </c>
      <c r="P23" s="159">
        <v>13017.446714285712</v>
      </c>
      <c r="Q23" s="159"/>
      <c r="R23" s="158"/>
      <c r="S23" s="137">
        <v>71</v>
      </c>
      <c r="T23" s="137">
        <v>69</v>
      </c>
      <c r="U23" s="137">
        <v>70</v>
      </c>
      <c r="V23" s="129">
        <v>70</v>
      </c>
      <c r="W23" s="129">
        <v>70</v>
      </c>
      <c r="X23" s="129">
        <v>70</v>
      </c>
      <c r="Y23" s="129">
        <v>70</v>
      </c>
      <c r="Z23" s="129">
        <v>70</v>
      </c>
      <c r="AA23" s="129">
        <v>70</v>
      </c>
      <c r="AB23" s="129">
        <v>70</v>
      </c>
      <c r="AC23" s="129">
        <v>70</v>
      </c>
      <c r="AD23" s="129"/>
      <c r="AE23" s="158"/>
      <c r="AF23" s="129" t="s">
        <v>308</v>
      </c>
      <c r="AG23" s="158"/>
      <c r="AH23" s="344"/>
      <c r="AI23" s="158"/>
      <c r="AJ23" s="160">
        <f t="shared" si="2"/>
        <v>587840.81999999995</v>
      </c>
      <c r="AK23" s="160">
        <f t="shared" si="3"/>
        <v>587544.66</v>
      </c>
      <c r="AL23" s="160">
        <f t="shared" si="4"/>
        <v>619845.8399999995</v>
      </c>
      <c r="AM23" s="160">
        <f t="shared" si="5"/>
        <v>875552.55999999843</v>
      </c>
      <c r="AN23" s="160">
        <f t="shared" si="6"/>
        <v>943917.1799999997</v>
      </c>
      <c r="AO23" s="160">
        <f t="shared" si="7"/>
        <v>631661.79999999946</v>
      </c>
      <c r="AP23" s="160">
        <f t="shared" si="8"/>
        <v>1102003.4999999991</v>
      </c>
      <c r="AQ23" s="160">
        <f t="shared" si="9"/>
        <v>1607231.2600000114</v>
      </c>
      <c r="AR23" s="160">
        <f t="shared" si="10"/>
        <v>627628.5899999988</v>
      </c>
      <c r="AS23" s="160">
        <f t="shared" si="11"/>
        <v>630780.35999999952</v>
      </c>
      <c r="AT23" s="160">
        <f t="shared" si="12"/>
        <v>911221.26999999979</v>
      </c>
      <c r="AU23" s="160">
        <f t="shared" si="13"/>
        <v>0</v>
      </c>
      <c r="AV23" s="160">
        <f t="shared" si="14"/>
        <v>9125227.8400000073</v>
      </c>
      <c r="AW23" s="321"/>
      <c r="AX23" s="161"/>
      <c r="AY23" s="161"/>
      <c r="AZ23" s="161"/>
      <c r="BA23" s="161"/>
    </row>
    <row r="24" spans="1:57" s="162" customFormat="1" ht="22.5" customHeight="1">
      <c r="A24" s="156" t="s">
        <v>278</v>
      </c>
      <c r="B24" s="156" t="s">
        <v>288</v>
      </c>
      <c r="C24" s="157"/>
      <c r="D24" s="129" t="s">
        <v>284</v>
      </c>
      <c r="E24" s="158"/>
      <c r="F24" s="159">
        <v>9216.7533333333358</v>
      </c>
      <c r="G24" s="159">
        <v>9451.44</v>
      </c>
      <c r="H24" s="159">
        <v>9797.5</v>
      </c>
      <c r="I24" s="159">
        <v>14426.306666666665</v>
      </c>
      <c r="J24" s="159">
        <v>16212.5</v>
      </c>
      <c r="K24" s="159">
        <v>9665.6200000000008</v>
      </c>
      <c r="L24" s="159">
        <v>16802.283333333336</v>
      </c>
      <c r="M24" s="159">
        <v>26942.434999999998</v>
      </c>
      <c r="N24" s="159">
        <v>9941.9466666666649</v>
      </c>
      <c r="O24" s="159">
        <v>9774.9866666666658</v>
      </c>
      <c r="P24" s="159">
        <v>13797.599999999999</v>
      </c>
      <c r="Q24" s="159"/>
      <c r="R24" s="158"/>
      <c r="S24" s="137">
        <v>6</v>
      </c>
      <c r="T24" s="137">
        <v>6</v>
      </c>
      <c r="U24" s="137">
        <v>6</v>
      </c>
      <c r="V24" s="129">
        <v>6</v>
      </c>
      <c r="W24" s="129">
        <v>6</v>
      </c>
      <c r="X24" s="129">
        <v>6</v>
      </c>
      <c r="Y24" s="129">
        <v>6</v>
      </c>
      <c r="Z24" s="129">
        <v>6</v>
      </c>
      <c r="AA24" s="129">
        <v>6</v>
      </c>
      <c r="AB24" s="129">
        <v>6</v>
      </c>
      <c r="AC24" s="129">
        <v>6</v>
      </c>
      <c r="AD24" s="129"/>
      <c r="AE24" s="158"/>
      <c r="AF24" s="129" t="s">
        <v>308</v>
      </c>
      <c r="AG24" s="158"/>
      <c r="AH24" s="344"/>
      <c r="AI24" s="158"/>
      <c r="AJ24" s="160">
        <f t="shared" si="2"/>
        <v>55300.520000000019</v>
      </c>
      <c r="AK24" s="160">
        <f t="shared" si="3"/>
        <v>56708.639999999999</v>
      </c>
      <c r="AL24" s="160">
        <f t="shared" si="4"/>
        <v>58785</v>
      </c>
      <c r="AM24" s="160">
        <f t="shared" si="5"/>
        <v>86557.84</v>
      </c>
      <c r="AN24" s="160">
        <f t="shared" si="6"/>
        <v>97275</v>
      </c>
      <c r="AO24" s="160">
        <f t="shared" si="7"/>
        <v>57993.72</v>
      </c>
      <c r="AP24" s="160">
        <f t="shared" si="8"/>
        <v>100813.70000000001</v>
      </c>
      <c r="AQ24" s="160">
        <f t="shared" si="9"/>
        <v>161654.60999999999</v>
      </c>
      <c r="AR24" s="160">
        <f t="shared" si="10"/>
        <v>59651.679999999993</v>
      </c>
      <c r="AS24" s="160">
        <f t="shared" si="11"/>
        <v>58649.919999999998</v>
      </c>
      <c r="AT24" s="160">
        <f t="shared" si="12"/>
        <v>82785.599999999991</v>
      </c>
      <c r="AU24" s="160">
        <f t="shared" si="13"/>
        <v>0</v>
      </c>
      <c r="AV24" s="160">
        <f t="shared" si="14"/>
        <v>876176.23</v>
      </c>
      <c r="AW24" s="320"/>
      <c r="AX24" s="161"/>
      <c r="AY24" s="161"/>
      <c r="AZ24" s="161"/>
      <c r="BA24" s="161"/>
    </row>
    <row r="25" spans="1:57" s="162" customFormat="1" ht="22.5" customHeight="1">
      <c r="A25" s="156" t="s">
        <v>278</v>
      </c>
      <c r="B25" s="156" t="s">
        <v>289</v>
      </c>
      <c r="C25" s="157"/>
      <c r="D25" s="129" t="s">
        <v>284</v>
      </c>
      <c r="E25" s="158"/>
      <c r="F25" s="159">
        <v>10168.618095238076</v>
      </c>
      <c r="G25" s="159">
        <v>10490.706829268274</v>
      </c>
      <c r="H25" s="159">
        <v>10917.379285714265</v>
      </c>
      <c r="I25" s="159">
        <v>11785.401666666639</v>
      </c>
      <c r="J25" s="159">
        <v>14087.90190476188</v>
      </c>
      <c r="K25" s="159">
        <v>11253.681904761881</v>
      </c>
      <c r="L25" s="159">
        <v>22564.825714285689</v>
      </c>
      <c r="M25" s="159">
        <v>19848.014285714238</v>
      </c>
      <c r="N25" s="159">
        <v>11011.283499999987</v>
      </c>
      <c r="O25" s="159">
        <v>10989.613333333313</v>
      </c>
      <c r="P25" s="159">
        <v>16065.469523809516</v>
      </c>
      <c r="Q25" s="159"/>
      <c r="R25" s="158"/>
      <c r="S25" s="137">
        <v>42</v>
      </c>
      <c r="T25" s="137">
        <v>41</v>
      </c>
      <c r="U25" s="137">
        <v>42</v>
      </c>
      <c r="V25" s="129">
        <v>42</v>
      </c>
      <c r="W25" s="129">
        <v>42</v>
      </c>
      <c r="X25" s="129">
        <v>42</v>
      </c>
      <c r="Y25" s="129">
        <v>42</v>
      </c>
      <c r="Z25" s="129">
        <v>42</v>
      </c>
      <c r="AA25" s="129">
        <v>40</v>
      </c>
      <c r="AB25" s="129">
        <v>42</v>
      </c>
      <c r="AC25" s="129">
        <v>42</v>
      </c>
      <c r="AD25" s="129"/>
      <c r="AE25" s="158"/>
      <c r="AF25" s="129" t="s">
        <v>308</v>
      </c>
      <c r="AG25" s="158"/>
      <c r="AH25" s="344"/>
      <c r="AI25" s="158"/>
      <c r="AJ25" s="160">
        <f t="shared" si="2"/>
        <v>427081.95999999921</v>
      </c>
      <c r="AK25" s="160">
        <f t="shared" si="3"/>
        <v>430118.97999999922</v>
      </c>
      <c r="AL25" s="160">
        <f t="shared" si="4"/>
        <v>458529.92999999912</v>
      </c>
      <c r="AM25" s="160">
        <f t="shared" si="5"/>
        <v>494986.86999999883</v>
      </c>
      <c r="AN25" s="160">
        <f t="shared" si="6"/>
        <v>591691.87999999896</v>
      </c>
      <c r="AO25" s="160">
        <f t="shared" si="7"/>
        <v>472654.63999999902</v>
      </c>
      <c r="AP25" s="160">
        <f t="shared" si="8"/>
        <v>947722.679999999</v>
      </c>
      <c r="AQ25" s="160">
        <f t="shared" si="9"/>
        <v>833616.599999998</v>
      </c>
      <c r="AR25" s="160">
        <f t="shared" si="10"/>
        <v>440451.3399999995</v>
      </c>
      <c r="AS25" s="160">
        <f t="shared" si="11"/>
        <v>461563.75999999914</v>
      </c>
      <c r="AT25" s="160">
        <f t="shared" si="12"/>
        <v>674749.71999999962</v>
      </c>
      <c r="AU25" s="160">
        <f t="shared" si="13"/>
        <v>0</v>
      </c>
      <c r="AV25" s="160">
        <f t="shared" si="14"/>
        <v>6233168.3599999901</v>
      </c>
      <c r="AW25" s="320"/>
      <c r="AX25" s="161"/>
      <c r="AY25" s="161"/>
      <c r="AZ25" s="161"/>
      <c r="BA25" s="161"/>
    </row>
    <row r="26" spans="1:57" s="162" customFormat="1" ht="22.5" customHeight="1">
      <c r="A26" s="156" t="s">
        <v>278</v>
      </c>
      <c r="B26" s="156" t="s">
        <v>290</v>
      </c>
      <c r="C26" s="157"/>
      <c r="D26" s="129" t="s">
        <v>284</v>
      </c>
      <c r="E26" s="158"/>
      <c r="F26" s="159">
        <v>7152.16</v>
      </c>
      <c r="G26" s="159">
        <v>7365.5</v>
      </c>
      <c r="H26" s="159">
        <v>7628.12</v>
      </c>
      <c r="I26" s="159">
        <v>12403.67</v>
      </c>
      <c r="J26" s="163">
        <v>14556.24</v>
      </c>
      <c r="K26" s="159">
        <v>7828.12</v>
      </c>
      <c r="L26" s="159">
        <v>10183.393333333335</v>
      </c>
      <c r="M26" s="159">
        <v>26184.329999999998</v>
      </c>
      <c r="N26" s="159">
        <v>7794.79</v>
      </c>
      <c r="O26" s="159">
        <v>7828.12</v>
      </c>
      <c r="P26" s="159">
        <v>11242.18</v>
      </c>
      <c r="Q26" s="159"/>
      <c r="R26" s="158"/>
      <c r="S26" s="137">
        <v>3</v>
      </c>
      <c r="T26" s="137">
        <v>3</v>
      </c>
      <c r="U26" s="137">
        <v>3</v>
      </c>
      <c r="V26" s="129">
        <v>3</v>
      </c>
      <c r="W26" s="129">
        <v>3</v>
      </c>
      <c r="X26" s="129">
        <v>3</v>
      </c>
      <c r="Y26" s="129">
        <v>3</v>
      </c>
      <c r="Z26" s="129">
        <v>3</v>
      </c>
      <c r="AA26" s="129">
        <v>3</v>
      </c>
      <c r="AB26" s="129">
        <v>3</v>
      </c>
      <c r="AC26" s="129">
        <v>3</v>
      </c>
      <c r="AD26" s="129"/>
      <c r="AE26" s="158"/>
      <c r="AF26" s="129" t="s">
        <v>308</v>
      </c>
      <c r="AG26" s="158"/>
      <c r="AH26" s="344"/>
      <c r="AI26" s="158"/>
      <c r="AJ26" s="160">
        <f t="shared" si="2"/>
        <v>21456.48</v>
      </c>
      <c r="AK26" s="160">
        <f t="shared" si="3"/>
        <v>22096.5</v>
      </c>
      <c r="AL26" s="160">
        <f t="shared" si="4"/>
        <v>22884.36</v>
      </c>
      <c r="AM26" s="160">
        <f t="shared" si="5"/>
        <v>37211.01</v>
      </c>
      <c r="AN26" s="160">
        <f t="shared" si="6"/>
        <v>43668.72</v>
      </c>
      <c r="AO26" s="160">
        <f t="shared" si="7"/>
        <v>23484.36</v>
      </c>
      <c r="AP26" s="160">
        <f t="shared" si="8"/>
        <v>30550.180000000008</v>
      </c>
      <c r="AQ26" s="160">
        <f t="shared" si="9"/>
        <v>78552.989999999991</v>
      </c>
      <c r="AR26" s="160">
        <f t="shared" si="10"/>
        <v>23384.37</v>
      </c>
      <c r="AS26" s="160">
        <f t="shared" si="11"/>
        <v>23484.36</v>
      </c>
      <c r="AT26" s="160">
        <f t="shared" si="12"/>
        <v>33726.54</v>
      </c>
      <c r="AU26" s="160">
        <f t="shared" si="13"/>
        <v>0</v>
      </c>
      <c r="AV26" s="160">
        <f t="shared" si="14"/>
        <v>360499.86999999994</v>
      </c>
      <c r="AW26" s="320"/>
      <c r="AX26" s="161"/>
      <c r="AY26" s="161"/>
      <c r="AZ26" s="161"/>
      <c r="BA26" s="161"/>
    </row>
    <row r="27" spans="1:57" s="162" customFormat="1" ht="22.5" customHeight="1">
      <c r="A27" s="156" t="s">
        <v>278</v>
      </c>
      <c r="B27" s="156" t="s">
        <v>291</v>
      </c>
      <c r="C27" s="157"/>
      <c r="D27" s="129" t="s">
        <v>284</v>
      </c>
      <c r="E27" s="158"/>
      <c r="F27" s="159">
        <v>8155.3533333333353</v>
      </c>
      <c r="G27" s="159">
        <v>8022.0200000000013</v>
      </c>
      <c r="H27" s="159">
        <v>8310.9</v>
      </c>
      <c r="I27" s="159">
        <v>8310.9</v>
      </c>
      <c r="J27" s="164">
        <v>9310.9</v>
      </c>
      <c r="K27" s="159">
        <v>8510.9</v>
      </c>
      <c r="L27" s="159">
        <v>17375.209999999995</v>
      </c>
      <c r="M27" s="159">
        <v>13076.9</v>
      </c>
      <c r="N27" s="159">
        <v>8510.9</v>
      </c>
      <c r="O27" s="159">
        <v>8510.9</v>
      </c>
      <c r="P27" s="159">
        <v>12266.35</v>
      </c>
      <c r="Q27" s="159"/>
      <c r="R27" s="158"/>
      <c r="S27" s="137">
        <v>3</v>
      </c>
      <c r="T27" s="137">
        <v>3</v>
      </c>
      <c r="U27" s="137">
        <v>3</v>
      </c>
      <c r="V27" s="129">
        <v>3</v>
      </c>
      <c r="W27" s="129">
        <v>3</v>
      </c>
      <c r="X27" s="129">
        <v>3</v>
      </c>
      <c r="Y27" s="129">
        <v>3</v>
      </c>
      <c r="Z27" s="129">
        <v>3</v>
      </c>
      <c r="AA27" s="129">
        <v>3</v>
      </c>
      <c r="AB27" s="129">
        <v>3</v>
      </c>
      <c r="AC27" s="129">
        <v>3</v>
      </c>
      <c r="AD27" s="129"/>
      <c r="AE27" s="158"/>
      <c r="AF27" s="129" t="s">
        <v>308</v>
      </c>
      <c r="AG27" s="158"/>
      <c r="AH27" s="344"/>
      <c r="AI27" s="158"/>
      <c r="AJ27" s="160">
        <f t="shared" si="2"/>
        <v>24466.060000000005</v>
      </c>
      <c r="AK27" s="160">
        <f t="shared" si="3"/>
        <v>24066.060000000005</v>
      </c>
      <c r="AL27" s="160">
        <f t="shared" si="4"/>
        <v>24932.699999999997</v>
      </c>
      <c r="AM27" s="160">
        <f t="shared" si="5"/>
        <v>24932.699999999997</v>
      </c>
      <c r="AN27" s="160">
        <f t="shared" si="6"/>
        <v>27932.699999999997</v>
      </c>
      <c r="AO27" s="160">
        <f t="shared" si="7"/>
        <v>25532.699999999997</v>
      </c>
      <c r="AP27" s="160">
        <f t="shared" si="8"/>
        <v>52125.62999999999</v>
      </c>
      <c r="AQ27" s="160">
        <f t="shared" si="9"/>
        <v>39230.699999999997</v>
      </c>
      <c r="AR27" s="160">
        <f t="shared" si="10"/>
        <v>25532.699999999997</v>
      </c>
      <c r="AS27" s="160">
        <f t="shared" si="11"/>
        <v>25532.699999999997</v>
      </c>
      <c r="AT27" s="160">
        <f t="shared" si="12"/>
        <v>36799.050000000003</v>
      </c>
      <c r="AU27" s="160">
        <f t="shared" si="13"/>
        <v>0</v>
      </c>
      <c r="AV27" s="160">
        <f t="shared" si="14"/>
        <v>331083.7</v>
      </c>
      <c r="AW27" s="320"/>
      <c r="AX27" s="161"/>
      <c r="AY27" s="161"/>
      <c r="AZ27" s="161"/>
      <c r="BA27" s="161"/>
    </row>
    <row r="28" spans="1:57" s="162" customFormat="1" ht="22.5" customHeight="1">
      <c r="A28" s="156" t="s">
        <v>278</v>
      </c>
      <c r="B28" s="156" t="s">
        <v>292</v>
      </c>
      <c r="C28" s="157"/>
      <c r="D28" s="129" t="s">
        <v>284</v>
      </c>
      <c r="E28" s="158"/>
      <c r="F28" s="159">
        <v>8376.9643333333497</v>
      </c>
      <c r="G28" s="159">
        <v>8717.2808750000095</v>
      </c>
      <c r="H28" s="159">
        <v>9042.1647500000199</v>
      </c>
      <c r="I28" s="159">
        <v>12616.504250000045</v>
      </c>
      <c r="J28" s="159">
        <v>14687.078250000015</v>
      </c>
      <c r="K28" s="159">
        <v>9359.2702500000214</v>
      </c>
      <c r="L28" s="159">
        <v>14936.084500000003</v>
      </c>
      <c r="M28" s="159">
        <v>22936.605999999931</v>
      </c>
      <c r="N28" s="159">
        <v>9105.3061250000119</v>
      </c>
      <c r="O28" s="159">
        <v>9273.079615384635</v>
      </c>
      <c r="P28" s="159">
        <v>13304.569367088599</v>
      </c>
      <c r="Q28" s="159"/>
      <c r="R28" s="158"/>
      <c r="S28" s="137">
        <v>90</v>
      </c>
      <c r="T28" s="137">
        <v>80</v>
      </c>
      <c r="U28" s="137">
        <v>80</v>
      </c>
      <c r="V28" s="129">
        <v>80</v>
      </c>
      <c r="W28" s="129">
        <v>80</v>
      </c>
      <c r="X28" s="129">
        <v>80</v>
      </c>
      <c r="Y28" s="129">
        <v>80</v>
      </c>
      <c r="Z28" s="129">
        <v>80</v>
      </c>
      <c r="AA28" s="129">
        <v>80</v>
      </c>
      <c r="AB28" s="129">
        <v>78</v>
      </c>
      <c r="AC28" s="129">
        <v>79</v>
      </c>
      <c r="AD28" s="129"/>
      <c r="AE28" s="158"/>
      <c r="AF28" s="129" t="s">
        <v>308</v>
      </c>
      <c r="AG28" s="158"/>
      <c r="AH28" s="344"/>
      <c r="AI28" s="158"/>
      <c r="AJ28" s="160">
        <f t="shared" si="2"/>
        <v>753926.79000000143</v>
      </c>
      <c r="AK28" s="160">
        <f t="shared" si="3"/>
        <v>697382.47000000079</v>
      </c>
      <c r="AL28" s="160">
        <f t="shared" si="4"/>
        <v>723373.18000000156</v>
      </c>
      <c r="AM28" s="160">
        <f t="shared" si="5"/>
        <v>1009320.3400000036</v>
      </c>
      <c r="AN28" s="160">
        <f t="shared" si="6"/>
        <v>1174966.2600000012</v>
      </c>
      <c r="AO28" s="160">
        <f t="shared" si="7"/>
        <v>748741.62000000174</v>
      </c>
      <c r="AP28" s="160">
        <f t="shared" si="8"/>
        <v>1194886.7600000002</v>
      </c>
      <c r="AQ28" s="160">
        <f t="shared" si="9"/>
        <v>1834928.4799999944</v>
      </c>
      <c r="AR28" s="160">
        <f t="shared" si="10"/>
        <v>728424.49000000092</v>
      </c>
      <c r="AS28" s="160">
        <f t="shared" si="11"/>
        <v>723300.21000000148</v>
      </c>
      <c r="AT28" s="160">
        <f t="shared" si="12"/>
        <v>1051060.9799999993</v>
      </c>
      <c r="AU28" s="160">
        <f t="shared" si="13"/>
        <v>0</v>
      </c>
      <c r="AV28" s="160">
        <f t="shared" si="14"/>
        <v>10640311.580000006</v>
      </c>
      <c r="AW28" s="320"/>
      <c r="AX28" s="161"/>
      <c r="AY28" s="161"/>
      <c r="AZ28" s="161"/>
      <c r="BA28" s="161"/>
    </row>
    <row r="29" spans="1:57" s="162" customFormat="1" ht="22.5" customHeight="1">
      <c r="A29" s="156" t="s">
        <v>278</v>
      </c>
      <c r="B29" s="156" t="s">
        <v>312</v>
      </c>
      <c r="C29" s="157"/>
      <c r="D29" s="129" t="s">
        <v>284</v>
      </c>
      <c r="E29" s="158"/>
      <c r="F29" s="159">
        <v>199.5089574090502</v>
      </c>
      <c r="G29" s="159">
        <v>229.86014992503692</v>
      </c>
      <c r="H29" s="159">
        <v>241.02088353413691</v>
      </c>
      <c r="I29" s="159">
        <v>361.47240680419839</v>
      </c>
      <c r="J29" s="159">
        <v>407.78497894244231</v>
      </c>
      <c r="K29" s="159">
        <v>246.30463255813996</v>
      </c>
      <c r="L29" s="159">
        <v>351.7133582089553</v>
      </c>
      <c r="M29" s="159">
        <v>613.98215951492398</v>
      </c>
      <c r="N29" s="159">
        <v>247.09438965238499</v>
      </c>
      <c r="O29" s="159">
        <v>242.32422181146075</v>
      </c>
      <c r="P29" s="159">
        <v>360.90275950292448</v>
      </c>
      <c r="Q29" s="159"/>
      <c r="R29" s="158"/>
      <c r="S29" s="137">
        <v>2254</v>
      </c>
      <c r="T29" s="137">
        <v>2668</v>
      </c>
      <c r="U29" s="137">
        <v>2739</v>
      </c>
      <c r="V29" s="129">
        <v>2763</v>
      </c>
      <c r="W29" s="129">
        <v>2137</v>
      </c>
      <c r="X29" s="129">
        <v>2150</v>
      </c>
      <c r="Y29" s="129">
        <v>2144</v>
      </c>
      <c r="Z29" s="129">
        <v>2144</v>
      </c>
      <c r="AA29" s="129">
        <v>2474</v>
      </c>
      <c r="AB29" s="129">
        <v>2705</v>
      </c>
      <c r="AC29" s="129">
        <v>2736</v>
      </c>
      <c r="AD29" s="129"/>
      <c r="AE29" s="158"/>
      <c r="AF29" s="129" t="s">
        <v>308</v>
      </c>
      <c r="AG29" s="158"/>
      <c r="AH29" s="344"/>
      <c r="AI29" s="158"/>
      <c r="AJ29" s="160">
        <f>+S29*F29</f>
        <v>449693.18999999913</v>
      </c>
      <c r="AK29" s="160">
        <f>+T29*G29</f>
        <v>613266.87999999849</v>
      </c>
      <c r="AL29" s="160">
        <f>+U29*H29</f>
        <v>660156.200000001</v>
      </c>
      <c r="AM29" s="160">
        <f t="shared" si="5"/>
        <v>998748.26000000013</v>
      </c>
      <c r="AN29" s="160">
        <f>+J29*W29-37701</f>
        <v>833735.49999999919</v>
      </c>
      <c r="AO29" s="160">
        <f>+K29*X29+37701</f>
        <v>567255.96000000089</v>
      </c>
      <c r="AP29" s="160">
        <f t="shared" si="8"/>
        <v>754073.44000000018</v>
      </c>
      <c r="AQ29" s="160">
        <f t="shared" si="9"/>
        <v>1316377.749999997</v>
      </c>
      <c r="AR29" s="160">
        <f>+N29*AA29-1881</f>
        <v>609430.52000000048</v>
      </c>
      <c r="AS29" s="160">
        <f t="shared" si="11"/>
        <v>655487.0200000013</v>
      </c>
      <c r="AT29" s="160">
        <f>+P29*AC29-29832.47</f>
        <v>957597.48000000138</v>
      </c>
      <c r="AU29" s="160">
        <f t="shared" si="13"/>
        <v>0</v>
      </c>
      <c r="AV29" s="160">
        <f t="shared" si="14"/>
        <v>8415822.1999999993</v>
      </c>
      <c r="AW29" s="321">
        <f>SUM(AS20:AT29)</f>
        <v>7818368.9700000025</v>
      </c>
      <c r="AX29" s="161"/>
      <c r="AY29" s="161"/>
      <c r="AZ29" s="161"/>
      <c r="BA29" s="161"/>
    </row>
    <row r="30" spans="1:57" ht="22.5" customHeight="1">
      <c r="A30" s="116" t="s">
        <v>278</v>
      </c>
      <c r="B30" s="116" t="s">
        <v>227</v>
      </c>
      <c r="C30" s="29"/>
      <c r="D30" s="68" t="s">
        <v>243</v>
      </c>
      <c r="E30" s="30"/>
      <c r="F30" s="69">
        <v>7375.2400000000007</v>
      </c>
      <c r="G30" s="69">
        <v>7575.2400000000016</v>
      </c>
      <c r="H30" s="69">
        <v>7691.394444444446</v>
      </c>
      <c r="I30" s="69">
        <v>8124.0177777777781</v>
      </c>
      <c r="J30" s="69">
        <v>8846.24</v>
      </c>
      <c r="K30" s="69">
        <v>8155.5477777777787</v>
      </c>
      <c r="L30" s="69">
        <v>18821.178888888884</v>
      </c>
      <c r="M30" s="159">
        <v>12924.739999999996</v>
      </c>
      <c r="N30" s="159">
        <v>8046.2400000000007</v>
      </c>
      <c r="O30" s="159">
        <v>8040.3133333333344</v>
      </c>
      <c r="P30" s="159">
        <v>29635.055555555547</v>
      </c>
      <c r="Q30" s="159"/>
      <c r="R30" s="30"/>
      <c r="S30" s="136">
        <v>9</v>
      </c>
      <c r="T30" s="136">
        <v>9</v>
      </c>
      <c r="U30" s="136">
        <v>9</v>
      </c>
      <c r="V30" s="68">
        <v>9</v>
      </c>
      <c r="W30" s="68">
        <v>9</v>
      </c>
      <c r="X30" s="68">
        <v>9</v>
      </c>
      <c r="Y30" s="68">
        <v>9</v>
      </c>
      <c r="Z30" s="68">
        <v>8</v>
      </c>
      <c r="AA30" s="68">
        <v>9</v>
      </c>
      <c r="AB30" s="68">
        <v>9</v>
      </c>
      <c r="AC30" s="68">
        <v>9</v>
      </c>
      <c r="AD30" s="68"/>
      <c r="AE30" s="30"/>
      <c r="AF30" s="68" t="s">
        <v>243</v>
      </c>
      <c r="AG30" s="30"/>
      <c r="AH30" s="344"/>
      <c r="AI30" s="30"/>
      <c r="AJ30" s="117">
        <f t="shared" si="2"/>
        <v>66377.16</v>
      </c>
      <c r="AK30" s="117">
        <f t="shared" si="3"/>
        <v>68177.160000000018</v>
      </c>
      <c r="AL30" s="117">
        <f t="shared" si="4"/>
        <v>69222.550000000017</v>
      </c>
      <c r="AM30" s="117">
        <f t="shared" si="5"/>
        <v>73116.160000000003</v>
      </c>
      <c r="AN30" s="117">
        <f t="shared" si="6"/>
        <v>79616.160000000003</v>
      </c>
      <c r="AO30" s="117">
        <f t="shared" si="7"/>
        <v>73399.930000000008</v>
      </c>
      <c r="AP30" s="160">
        <f t="shared" si="8"/>
        <v>169390.60999999996</v>
      </c>
      <c r="AQ30" s="160">
        <f t="shared" si="9"/>
        <v>103397.91999999997</v>
      </c>
      <c r="AR30" s="160">
        <f t="shared" si="10"/>
        <v>72416.160000000003</v>
      </c>
      <c r="AS30" s="160">
        <f t="shared" si="11"/>
        <v>72362.820000000007</v>
      </c>
      <c r="AT30" s="160">
        <f t="shared" si="12"/>
        <v>266715.49999999994</v>
      </c>
      <c r="AU30" s="160">
        <f t="shared" si="13"/>
        <v>0</v>
      </c>
      <c r="AV30" s="160">
        <f t="shared" si="14"/>
        <v>1114192.1299999999</v>
      </c>
      <c r="BB30" s="3"/>
      <c r="BC30" s="3"/>
      <c r="BD30" s="3"/>
      <c r="BE30" s="3"/>
    </row>
    <row r="31" spans="1:57" ht="22.5" customHeight="1">
      <c r="A31" s="116" t="s">
        <v>278</v>
      </c>
      <c r="B31" s="116" t="s">
        <v>228</v>
      </c>
      <c r="C31" s="29"/>
      <c r="D31" s="68" t="s">
        <v>243</v>
      </c>
      <c r="E31" s="30"/>
      <c r="F31" s="69">
        <v>7375.24</v>
      </c>
      <c r="G31" s="69">
        <v>7575.24</v>
      </c>
      <c r="H31" s="69">
        <v>7846.24</v>
      </c>
      <c r="I31" s="69">
        <v>7846.24</v>
      </c>
      <c r="J31" s="69">
        <v>8846.24</v>
      </c>
      <c r="K31" s="69">
        <v>8046.24</v>
      </c>
      <c r="L31" s="69">
        <v>17562.71</v>
      </c>
      <c r="M31" s="159">
        <v>12612.239999999998</v>
      </c>
      <c r="N31" s="159">
        <v>8046.24</v>
      </c>
      <c r="O31" s="159">
        <v>8046.24</v>
      </c>
      <c r="P31" s="159">
        <v>30359.37</v>
      </c>
      <c r="Q31" s="159"/>
      <c r="R31" s="30"/>
      <c r="S31" s="136">
        <v>1</v>
      </c>
      <c r="T31" s="136">
        <v>1</v>
      </c>
      <c r="U31" s="136">
        <v>1</v>
      </c>
      <c r="V31" s="68">
        <v>1</v>
      </c>
      <c r="W31" s="68">
        <v>1</v>
      </c>
      <c r="X31" s="68">
        <v>1</v>
      </c>
      <c r="Y31" s="68">
        <v>1</v>
      </c>
      <c r="Z31" s="68">
        <v>1</v>
      </c>
      <c r="AA31" s="68">
        <v>1</v>
      </c>
      <c r="AB31" s="68">
        <v>1</v>
      </c>
      <c r="AC31" s="68">
        <v>1</v>
      </c>
      <c r="AD31" s="68"/>
      <c r="AE31" s="30"/>
      <c r="AF31" s="68" t="s">
        <v>243</v>
      </c>
      <c r="AG31" s="30"/>
      <c r="AH31" s="344"/>
      <c r="AI31" s="30"/>
      <c r="AJ31" s="117">
        <f t="shared" si="2"/>
        <v>7375.24</v>
      </c>
      <c r="AK31" s="117">
        <f t="shared" si="3"/>
        <v>7575.24</v>
      </c>
      <c r="AL31" s="117">
        <f t="shared" si="4"/>
        <v>7846.24</v>
      </c>
      <c r="AM31" s="117">
        <f t="shared" si="5"/>
        <v>7846.24</v>
      </c>
      <c r="AN31" s="117">
        <f t="shared" si="6"/>
        <v>8846.24</v>
      </c>
      <c r="AO31" s="117">
        <f t="shared" si="7"/>
        <v>8046.24</v>
      </c>
      <c r="AP31" s="160">
        <f t="shared" si="8"/>
        <v>17562.71</v>
      </c>
      <c r="AQ31" s="160">
        <f t="shared" si="9"/>
        <v>12612.239999999998</v>
      </c>
      <c r="AR31" s="160">
        <f t="shared" si="10"/>
        <v>8046.24</v>
      </c>
      <c r="AS31" s="160">
        <f t="shared" si="11"/>
        <v>8046.24</v>
      </c>
      <c r="AT31" s="160">
        <f t="shared" si="12"/>
        <v>30359.37</v>
      </c>
      <c r="AU31" s="160">
        <f t="shared" si="13"/>
        <v>0</v>
      </c>
      <c r="AV31" s="160">
        <f t="shared" si="14"/>
        <v>124162.23999999999</v>
      </c>
      <c r="BB31" s="3"/>
      <c r="BC31" s="3"/>
      <c r="BD31" s="3"/>
      <c r="BE31" s="3"/>
    </row>
    <row r="32" spans="1:57" ht="22.5" customHeight="1">
      <c r="A32" s="116" t="s">
        <v>278</v>
      </c>
      <c r="B32" s="116" t="s">
        <v>229</v>
      </c>
      <c r="C32" s="29"/>
      <c r="D32" s="68" t="s">
        <v>243</v>
      </c>
      <c r="E32" s="30"/>
      <c r="F32" s="69">
        <v>5929.96</v>
      </c>
      <c r="G32" s="69">
        <v>6129.96</v>
      </c>
      <c r="H32" s="69">
        <v>6343.16</v>
      </c>
      <c r="I32" s="69">
        <v>6343.16</v>
      </c>
      <c r="J32" s="69">
        <v>7343.16</v>
      </c>
      <c r="K32" s="69">
        <v>6543.16</v>
      </c>
      <c r="L32" s="69">
        <v>15412.24</v>
      </c>
      <c r="M32" s="159">
        <v>11109.16</v>
      </c>
      <c r="N32" s="159">
        <v>6543.16</v>
      </c>
      <c r="O32" s="159">
        <v>5942.02</v>
      </c>
      <c r="P32" s="159">
        <v>24096.549999999996</v>
      </c>
      <c r="Q32" s="159"/>
      <c r="R32" s="30"/>
      <c r="S32" s="136">
        <v>1</v>
      </c>
      <c r="T32" s="136">
        <v>1</v>
      </c>
      <c r="U32" s="136">
        <v>1</v>
      </c>
      <c r="V32" s="68">
        <v>1</v>
      </c>
      <c r="W32" s="68">
        <v>1</v>
      </c>
      <c r="X32" s="68">
        <v>1</v>
      </c>
      <c r="Y32" s="68">
        <v>1</v>
      </c>
      <c r="Z32" s="68">
        <v>1</v>
      </c>
      <c r="AA32" s="68">
        <v>1</v>
      </c>
      <c r="AB32" s="68">
        <v>1</v>
      </c>
      <c r="AC32" s="68">
        <v>1</v>
      </c>
      <c r="AD32" s="68"/>
      <c r="AE32" s="30"/>
      <c r="AF32" s="68" t="s">
        <v>243</v>
      </c>
      <c r="AG32" s="30"/>
      <c r="AH32" s="344"/>
      <c r="AI32" s="30"/>
      <c r="AJ32" s="117">
        <f t="shared" si="2"/>
        <v>5929.96</v>
      </c>
      <c r="AK32" s="117">
        <f t="shared" si="3"/>
        <v>6129.96</v>
      </c>
      <c r="AL32" s="117">
        <f t="shared" si="4"/>
        <v>6343.16</v>
      </c>
      <c r="AM32" s="117">
        <f t="shared" si="5"/>
        <v>6343.16</v>
      </c>
      <c r="AN32" s="117">
        <f t="shared" si="6"/>
        <v>7343.16</v>
      </c>
      <c r="AO32" s="117">
        <f t="shared" si="7"/>
        <v>6543.16</v>
      </c>
      <c r="AP32" s="160">
        <f t="shared" si="8"/>
        <v>15412.24</v>
      </c>
      <c r="AQ32" s="160">
        <f t="shared" si="9"/>
        <v>11109.16</v>
      </c>
      <c r="AR32" s="160">
        <f t="shared" si="10"/>
        <v>6543.16</v>
      </c>
      <c r="AS32" s="160">
        <f t="shared" si="11"/>
        <v>5942.02</v>
      </c>
      <c r="AT32" s="160">
        <f t="shared" si="12"/>
        <v>24096.549999999996</v>
      </c>
      <c r="AU32" s="160">
        <f t="shared" si="13"/>
        <v>0</v>
      </c>
      <c r="AV32" s="160">
        <f t="shared" si="14"/>
        <v>101735.69</v>
      </c>
      <c r="BB32" s="3"/>
      <c r="BC32" s="3"/>
      <c r="BD32" s="3"/>
      <c r="BE32" s="3"/>
    </row>
    <row r="33" spans="1:57" ht="22.5" customHeight="1">
      <c r="A33" s="116" t="s">
        <v>278</v>
      </c>
      <c r="B33" s="116" t="s">
        <v>230</v>
      </c>
      <c r="C33" s="29"/>
      <c r="D33" s="68" t="s">
        <v>243</v>
      </c>
      <c r="E33" s="30"/>
      <c r="F33" s="69">
        <v>5584.54</v>
      </c>
      <c r="G33" s="69">
        <v>5715.02</v>
      </c>
      <c r="H33" s="69">
        <v>5914.4</v>
      </c>
      <c r="I33" s="69">
        <v>5914.4</v>
      </c>
      <c r="J33" s="69">
        <v>6983.92</v>
      </c>
      <c r="K33" s="69">
        <v>6110.32</v>
      </c>
      <c r="L33" s="69">
        <v>14211.59</v>
      </c>
      <c r="M33" s="159">
        <v>10676.32</v>
      </c>
      <c r="N33" s="159">
        <v>6183.92</v>
      </c>
      <c r="O33" s="159">
        <v>6110.32</v>
      </c>
      <c r="P33" s="159">
        <v>22084.47</v>
      </c>
      <c r="Q33" s="159"/>
      <c r="R33" s="30"/>
      <c r="S33" s="136">
        <v>1</v>
      </c>
      <c r="T33" s="136">
        <v>1</v>
      </c>
      <c r="U33" s="136">
        <v>1</v>
      </c>
      <c r="V33" s="68">
        <v>1</v>
      </c>
      <c r="W33" s="68">
        <v>1</v>
      </c>
      <c r="X33" s="68">
        <v>1</v>
      </c>
      <c r="Y33" s="68">
        <v>1</v>
      </c>
      <c r="Z33" s="68">
        <v>1</v>
      </c>
      <c r="AA33" s="68">
        <v>1</v>
      </c>
      <c r="AB33" s="68">
        <v>1</v>
      </c>
      <c r="AC33" s="68">
        <v>1</v>
      </c>
      <c r="AD33" s="68"/>
      <c r="AE33" s="30"/>
      <c r="AF33" s="68" t="s">
        <v>243</v>
      </c>
      <c r="AG33" s="30"/>
      <c r="AH33" s="344"/>
      <c r="AI33" s="30"/>
      <c r="AJ33" s="117">
        <f t="shared" si="2"/>
        <v>5584.54</v>
      </c>
      <c r="AK33" s="117">
        <f t="shared" si="3"/>
        <v>5715.02</v>
      </c>
      <c r="AL33" s="117">
        <f t="shared" si="4"/>
        <v>5914.4</v>
      </c>
      <c r="AM33" s="117">
        <f t="shared" si="5"/>
        <v>5914.4</v>
      </c>
      <c r="AN33" s="117">
        <f t="shared" si="6"/>
        <v>6983.92</v>
      </c>
      <c r="AO33" s="117">
        <f t="shared" si="7"/>
        <v>6110.32</v>
      </c>
      <c r="AP33" s="160">
        <f t="shared" si="8"/>
        <v>14211.59</v>
      </c>
      <c r="AQ33" s="160">
        <f t="shared" si="9"/>
        <v>10676.32</v>
      </c>
      <c r="AR33" s="160">
        <f t="shared" si="10"/>
        <v>6183.92</v>
      </c>
      <c r="AS33" s="160">
        <f t="shared" si="11"/>
        <v>6110.32</v>
      </c>
      <c r="AT33" s="160">
        <f t="shared" si="12"/>
        <v>22084.47</v>
      </c>
      <c r="AU33" s="160">
        <f t="shared" si="13"/>
        <v>0</v>
      </c>
      <c r="AV33" s="160">
        <f t="shared" si="14"/>
        <v>95489.22</v>
      </c>
      <c r="BB33" s="3"/>
      <c r="BC33" s="3"/>
      <c r="BD33" s="3"/>
      <c r="BE33" s="3"/>
    </row>
    <row r="34" spans="1:57" ht="22.5" customHeight="1">
      <c r="A34" s="116" t="s">
        <v>278</v>
      </c>
      <c r="B34" s="116" t="s">
        <v>231</v>
      </c>
      <c r="C34" s="29"/>
      <c r="D34" s="68" t="s">
        <v>243</v>
      </c>
      <c r="E34" s="30"/>
      <c r="F34" s="69">
        <v>4830.5403333333334</v>
      </c>
      <c r="G34" s="69">
        <v>4996.9980645161304</v>
      </c>
      <c r="H34" s="69">
        <v>5420.2438709677426</v>
      </c>
      <c r="I34" s="69">
        <v>5398.2174193548399</v>
      </c>
      <c r="J34" s="69">
        <v>6223.496451612903</v>
      </c>
      <c r="K34" s="69">
        <v>5800.5674193548384</v>
      </c>
      <c r="L34" s="69">
        <v>12069.886774193552</v>
      </c>
      <c r="M34" s="159">
        <v>9749.4432258064535</v>
      </c>
      <c r="N34" s="159">
        <v>5415.3848387096778</v>
      </c>
      <c r="O34" s="159">
        <v>5332.0467741935499</v>
      </c>
      <c r="P34" s="159">
        <v>19099.263225806459</v>
      </c>
      <c r="Q34" s="159"/>
      <c r="R34" s="30"/>
      <c r="S34" s="136">
        <v>30</v>
      </c>
      <c r="T34" s="136">
        <v>31</v>
      </c>
      <c r="U34" s="136">
        <v>31</v>
      </c>
      <c r="V34" s="68">
        <v>31</v>
      </c>
      <c r="W34" s="68">
        <v>31</v>
      </c>
      <c r="X34" s="68">
        <v>31</v>
      </c>
      <c r="Y34" s="68">
        <v>31</v>
      </c>
      <c r="Z34" s="68">
        <v>31</v>
      </c>
      <c r="AA34" s="68">
        <v>31</v>
      </c>
      <c r="AB34" s="68">
        <v>31</v>
      </c>
      <c r="AC34" s="68">
        <v>31</v>
      </c>
      <c r="AD34" s="68"/>
      <c r="AE34" s="30"/>
      <c r="AF34" s="68" t="s">
        <v>243</v>
      </c>
      <c r="AG34" s="30"/>
      <c r="AH34" s="344"/>
      <c r="AI34" s="30"/>
      <c r="AJ34" s="117">
        <f t="shared" si="2"/>
        <v>144916.21</v>
      </c>
      <c r="AK34" s="117">
        <f t="shared" si="3"/>
        <v>154906.94000000003</v>
      </c>
      <c r="AL34" s="117">
        <f t="shared" si="4"/>
        <v>168027.56000000003</v>
      </c>
      <c r="AM34" s="117">
        <f t="shared" si="5"/>
        <v>167344.74000000005</v>
      </c>
      <c r="AN34" s="117">
        <f t="shared" si="6"/>
        <v>192928.38999999998</v>
      </c>
      <c r="AO34" s="117">
        <f t="shared" si="7"/>
        <v>179817.59</v>
      </c>
      <c r="AP34" s="160">
        <f t="shared" si="8"/>
        <v>374166.49000000011</v>
      </c>
      <c r="AQ34" s="160">
        <f t="shared" si="9"/>
        <v>302232.74000000005</v>
      </c>
      <c r="AR34" s="160">
        <f t="shared" si="10"/>
        <v>167876.93000000002</v>
      </c>
      <c r="AS34" s="160">
        <f t="shared" si="11"/>
        <v>165293.45000000004</v>
      </c>
      <c r="AT34" s="160">
        <f t="shared" si="12"/>
        <v>592077.16000000027</v>
      </c>
      <c r="AU34" s="160">
        <f t="shared" si="13"/>
        <v>0</v>
      </c>
      <c r="AV34" s="160">
        <f t="shared" si="14"/>
        <v>2609588.2000000007</v>
      </c>
      <c r="BB34" s="3"/>
      <c r="BC34" s="3"/>
      <c r="BD34" s="3"/>
      <c r="BE34" s="3"/>
    </row>
    <row r="35" spans="1:57" ht="22.5" customHeight="1">
      <c r="A35" s="116" t="s">
        <v>278</v>
      </c>
      <c r="B35" s="116" t="s">
        <v>232</v>
      </c>
      <c r="C35" s="29"/>
      <c r="D35" s="68" t="s">
        <v>243</v>
      </c>
      <c r="E35" s="30"/>
      <c r="F35" s="69">
        <v>4245.3399999999992</v>
      </c>
      <c r="G35" s="69">
        <v>4445.3399999999992</v>
      </c>
      <c r="H35" s="69">
        <v>4591.1600000000008</v>
      </c>
      <c r="I35" s="69">
        <v>4591.1600000000008</v>
      </c>
      <c r="J35" s="69">
        <v>5591.1600000000008</v>
      </c>
      <c r="K35" s="69">
        <v>5791.1600000000017</v>
      </c>
      <c r="L35" s="69">
        <v>10674.272000000001</v>
      </c>
      <c r="M35" s="159">
        <v>9357.1600000000017</v>
      </c>
      <c r="N35" s="159">
        <v>4791.1600000000008</v>
      </c>
      <c r="O35" s="159">
        <v>4719.9359999999997</v>
      </c>
      <c r="P35" s="159">
        <v>16796.55</v>
      </c>
      <c r="Q35" s="159"/>
      <c r="R35" s="30"/>
      <c r="S35" s="136">
        <v>5</v>
      </c>
      <c r="T35" s="136">
        <v>5</v>
      </c>
      <c r="U35" s="136">
        <v>5</v>
      </c>
      <c r="V35" s="68">
        <v>5</v>
      </c>
      <c r="W35" s="68">
        <v>5</v>
      </c>
      <c r="X35" s="68">
        <v>5</v>
      </c>
      <c r="Y35" s="68">
        <v>5</v>
      </c>
      <c r="Z35" s="68">
        <v>5</v>
      </c>
      <c r="AA35" s="68">
        <v>5</v>
      </c>
      <c r="AB35" s="68">
        <v>5</v>
      </c>
      <c r="AC35" s="68">
        <v>5</v>
      </c>
      <c r="AD35" s="68"/>
      <c r="AE35" s="30"/>
      <c r="AF35" s="68" t="s">
        <v>309</v>
      </c>
      <c r="AG35" s="30"/>
      <c r="AH35" s="344"/>
      <c r="AI35" s="30"/>
      <c r="AJ35" s="117">
        <f t="shared" si="2"/>
        <v>21226.699999999997</v>
      </c>
      <c r="AK35" s="117">
        <f t="shared" si="3"/>
        <v>22226.699999999997</v>
      </c>
      <c r="AL35" s="117">
        <f t="shared" si="4"/>
        <v>22955.800000000003</v>
      </c>
      <c r="AM35" s="117">
        <f t="shared" si="5"/>
        <v>22955.800000000003</v>
      </c>
      <c r="AN35" s="117">
        <f t="shared" si="6"/>
        <v>27955.800000000003</v>
      </c>
      <c r="AO35" s="117">
        <f t="shared" si="7"/>
        <v>28955.80000000001</v>
      </c>
      <c r="AP35" s="160">
        <f t="shared" si="8"/>
        <v>53371.360000000001</v>
      </c>
      <c r="AQ35" s="160">
        <f t="shared" si="9"/>
        <v>46785.80000000001</v>
      </c>
      <c r="AR35" s="160">
        <f t="shared" si="10"/>
        <v>23955.800000000003</v>
      </c>
      <c r="AS35" s="160">
        <f t="shared" si="11"/>
        <v>23599.68</v>
      </c>
      <c r="AT35" s="160">
        <f t="shared" si="12"/>
        <v>83982.75</v>
      </c>
      <c r="AU35" s="160">
        <f t="shared" si="13"/>
        <v>0</v>
      </c>
      <c r="AV35" s="160">
        <f t="shared" si="14"/>
        <v>377971.99000000005</v>
      </c>
      <c r="BB35" s="3"/>
      <c r="BC35" s="3"/>
      <c r="BD35" s="3"/>
      <c r="BE35" s="3"/>
    </row>
    <row r="36" spans="1:57" ht="22.5" customHeight="1">
      <c r="A36" s="116" t="s">
        <v>278</v>
      </c>
      <c r="B36" s="116" t="s">
        <v>233</v>
      </c>
      <c r="C36" s="29"/>
      <c r="D36" s="68" t="s">
        <v>243</v>
      </c>
      <c r="E36" s="30"/>
      <c r="F36" s="69">
        <v>3838.5579999999986</v>
      </c>
      <c r="G36" s="69">
        <v>4078.7399999999984</v>
      </c>
      <c r="H36" s="69">
        <v>4299.1857142857134</v>
      </c>
      <c r="I36" s="69">
        <v>4312.1999999999989</v>
      </c>
      <c r="J36" s="69">
        <v>6376.0099999999975</v>
      </c>
      <c r="K36" s="69">
        <v>4497.0414285714278</v>
      </c>
      <c r="L36" s="69">
        <v>9955.545714285714</v>
      </c>
      <c r="M36" s="159">
        <v>9063.0414285714269</v>
      </c>
      <c r="N36" s="159">
        <v>4512.1999999999989</v>
      </c>
      <c r="O36" s="159">
        <v>4385.1914285714274</v>
      </c>
      <c r="P36" s="159">
        <v>15634.160000000002</v>
      </c>
      <c r="Q36" s="159"/>
      <c r="R36" s="30"/>
      <c r="S36" s="136">
        <v>5</v>
      </c>
      <c r="T36" s="136">
        <v>7</v>
      </c>
      <c r="U36" s="136">
        <v>7</v>
      </c>
      <c r="V36" s="68">
        <v>7</v>
      </c>
      <c r="W36" s="68">
        <v>7</v>
      </c>
      <c r="X36" s="68">
        <v>7</v>
      </c>
      <c r="Y36" s="68">
        <v>7</v>
      </c>
      <c r="Z36" s="68">
        <v>7</v>
      </c>
      <c r="AA36" s="68">
        <v>7</v>
      </c>
      <c r="AB36" s="68">
        <v>7</v>
      </c>
      <c r="AC36" s="68">
        <v>7</v>
      </c>
      <c r="AD36" s="68"/>
      <c r="AE36" s="30"/>
      <c r="AF36" s="68" t="s">
        <v>243</v>
      </c>
      <c r="AG36" s="30"/>
      <c r="AH36" s="344"/>
      <c r="AI36" s="30"/>
      <c r="AJ36" s="117">
        <f t="shared" si="2"/>
        <v>19192.789999999994</v>
      </c>
      <c r="AK36" s="117">
        <f t="shared" si="3"/>
        <v>28551.179999999989</v>
      </c>
      <c r="AL36" s="117">
        <f t="shared" si="4"/>
        <v>30094.299999999996</v>
      </c>
      <c r="AM36" s="117">
        <f t="shared" si="5"/>
        <v>30185.399999999994</v>
      </c>
      <c r="AN36" s="117">
        <f t="shared" si="6"/>
        <v>44632.069999999985</v>
      </c>
      <c r="AO36" s="117">
        <f t="shared" si="7"/>
        <v>31479.289999999994</v>
      </c>
      <c r="AP36" s="160">
        <f t="shared" si="8"/>
        <v>69688.819999999992</v>
      </c>
      <c r="AQ36" s="160">
        <f t="shared" si="9"/>
        <v>63441.289999999986</v>
      </c>
      <c r="AR36" s="160">
        <f t="shared" si="10"/>
        <v>31585.399999999994</v>
      </c>
      <c r="AS36" s="160">
        <f t="shared" si="11"/>
        <v>30696.339999999993</v>
      </c>
      <c r="AT36" s="160">
        <f t="shared" si="12"/>
        <v>109439.12000000001</v>
      </c>
      <c r="AU36" s="160">
        <f t="shared" si="13"/>
        <v>0</v>
      </c>
      <c r="AV36" s="160">
        <f t="shared" si="14"/>
        <v>488985.99999999988</v>
      </c>
      <c r="BB36" s="3"/>
      <c r="BC36" s="3"/>
      <c r="BD36" s="3"/>
      <c r="BE36" s="3"/>
    </row>
    <row r="37" spans="1:57" ht="22.5" customHeight="1">
      <c r="A37" s="116" t="s">
        <v>278</v>
      </c>
      <c r="B37" s="116" t="s">
        <v>234</v>
      </c>
      <c r="C37" s="29"/>
      <c r="D37" s="68" t="s">
        <v>243</v>
      </c>
      <c r="E37" s="30"/>
      <c r="F37" s="69">
        <v>3878.74</v>
      </c>
      <c r="G37" s="69">
        <v>4078.74</v>
      </c>
      <c r="H37" s="69">
        <v>4312.2</v>
      </c>
      <c r="I37" s="69">
        <v>4312.2</v>
      </c>
      <c r="J37" s="69">
        <v>5312.2</v>
      </c>
      <c r="K37" s="69">
        <v>4512.2</v>
      </c>
      <c r="L37" s="69">
        <v>10131.720000000001</v>
      </c>
      <c r="M37" s="159">
        <v>9078.2000000000007</v>
      </c>
      <c r="N37" s="159">
        <v>4512.2</v>
      </c>
      <c r="O37" s="159">
        <v>4512.2</v>
      </c>
      <c r="P37" s="159">
        <v>15634.16</v>
      </c>
      <c r="Q37" s="159"/>
      <c r="R37" s="30"/>
      <c r="S37" s="136">
        <v>1</v>
      </c>
      <c r="T37" s="136">
        <v>1</v>
      </c>
      <c r="U37" s="136">
        <v>1</v>
      </c>
      <c r="V37" s="68">
        <v>1</v>
      </c>
      <c r="W37" s="68">
        <v>1</v>
      </c>
      <c r="X37" s="68">
        <v>1</v>
      </c>
      <c r="Y37" s="68">
        <v>1</v>
      </c>
      <c r="Z37" s="68">
        <v>1</v>
      </c>
      <c r="AA37" s="68">
        <v>1</v>
      </c>
      <c r="AB37" s="68">
        <v>1</v>
      </c>
      <c r="AC37" s="68">
        <v>1</v>
      </c>
      <c r="AD37" s="68"/>
      <c r="AE37" s="30"/>
      <c r="AF37" s="68" t="s">
        <v>243</v>
      </c>
      <c r="AG37" s="30"/>
      <c r="AH37" s="344"/>
      <c r="AI37" s="30"/>
      <c r="AJ37" s="117">
        <f t="shared" si="2"/>
        <v>3878.74</v>
      </c>
      <c r="AK37" s="117">
        <f t="shared" si="3"/>
        <v>4078.74</v>
      </c>
      <c r="AL37" s="117">
        <f t="shared" si="4"/>
        <v>4312.2</v>
      </c>
      <c r="AM37" s="117">
        <f t="shared" si="5"/>
        <v>4312.2</v>
      </c>
      <c r="AN37" s="117">
        <f t="shared" si="6"/>
        <v>5312.2</v>
      </c>
      <c r="AO37" s="117">
        <f t="shared" si="7"/>
        <v>4512.2</v>
      </c>
      <c r="AP37" s="160">
        <f t="shared" si="8"/>
        <v>10131.720000000001</v>
      </c>
      <c r="AQ37" s="160">
        <f t="shared" si="9"/>
        <v>9078.2000000000007</v>
      </c>
      <c r="AR37" s="160">
        <f t="shared" si="10"/>
        <v>4512.2</v>
      </c>
      <c r="AS37" s="160">
        <f t="shared" si="11"/>
        <v>4512.2</v>
      </c>
      <c r="AT37" s="160">
        <f t="shared" si="12"/>
        <v>15634.16</v>
      </c>
      <c r="AU37" s="160">
        <f t="shared" si="13"/>
        <v>0</v>
      </c>
      <c r="AV37" s="160">
        <f t="shared" si="14"/>
        <v>70274.759999999995</v>
      </c>
      <c r="BB37" s="3"/>
      <c r="BC37" s="3"/>
      <c r="BD37" s="3"/>
      <c r="BE37" s="3"/>
    </row>
    <row r="38" spans="1:57" ht="22.5" customHeight="1">
      <c r="A38" s="116" t="s">
        <v>278</v>
      </c>
      <c r="B38" s="116" t="s">
        <v>235</v>
      </c>
      <c r="C38" s="29"/>
      <c r="D38" s="68" t="s">
        <v>243</v>
      </c>
      <c r="E38" s="30"/>
      <c r="F38" s="69">
        <v>3878.7399999999984</v>
      </c>
      <c r="G38" s="69">
        <v>4057.5342857142846</v>
      </c>
      <c r="H38" s="69">
        <v>4305.5228571428561</v>
      </c>
      <c r="I38" s="69">
        <v>4312.1999999999989</v>
      </c>
      <c r="J38" s="69">
        <v>5312.1999999999989</v>
      </c>
      <c r="K38" s="69">
        <v>5138.2899999999991</v>
      </c>
      <c r="L38" s="69">
        <v>9999.3671428571433</v>
      </c>
      <c r="M38" s="159">
        <v>9070.9242857142835</v>
      </c>
      <c r="N38" s="159">
        <v>4512.1999999999989</v>
      </c>
      <c r="O38" s="159">
        <v>4504.9242857142845</v>
      </c>
      <c r="P38" s="159">
        <v>15626.884285714286</v>
      </c>
      <c r="Q38" s="159"/>
      <c r="R38" s="30"/>
      <c r="S38" s="136">
        <v>7</v>
      </c>
      <c r="T38" s="136">
        <v>7</v>
      </c>
      <c r="U38" s="136">
        <v>7</v>
      </c>
      <c r="V38" s="68">
        <v>7</v>
      </c>
      <c r="W38" s="68">
        <v>7</v>
      </c>
      <c r="X38" s="68">
        <v>7</v>
      </c>
      <c r="Y38" s="68">
        <v>7</v>
      </c>
      <c r="Z38" s="68">
        <v>7</v>
      </c>
      <c r="AA38" s="68">
        <v>7</v>
      </c>
      <c r="AB38" s="68">
        <v>7</v>
      </c>
      <c r="AC38" s="68">
        <v>7</v>
      </c>
      <c r="AD38" s="68"/>
      <c r="AE38" s="30"/>
      <c r="AF38" s="68" t="s">
        <v>309</v>
      </c>
      <c r="AG38" s="30"/>
      <c r="AH38" s="344"/>
      <c r="AI38" s="30"/>
      <c r="AJ38" s="117">
        <f t="shared" si="2"/>
        <v>27151.179999999989</v>
      </c>
      <c r="AK38" s="117">
        <f t="shared" si="3"/>
        <v>28402.739999999991</v>
      </c>
      <c r="AL38" s="117">
        <f t="shared" si="4"/>
        <v>30138.659999999993</v>
      </c>
      <c r="AM38" s="117">
        <f t="shared" si="5"/>
        <v>30185.399999999994</v>
      </c>
      <c r="AN38" s="117">
        <f t="shared" si="6"/>
        <v>37185.399999999994</v>
      </c>
      <c r="AO38" s="117">
        <f t="shared" si="7"/>
        <v>35968.029999999992</v>
      </c>
      <c r="AP38" s="160">
        <f t="shared" si="8"/>
        <v>69995.570000000007</v>
      </c>
      <c r="AQ38" s="160">
        <f t="shared" si="9"/>
        <v>63496.469999999987</v>
      </c>
      <c r="AR38" s="160">
        <f t="shared" si="10"/>
        <v>31585.399999999994</v>
      </c>
      <c r="AS38" s="160">
        <f t="shared" si="11"/>
        <v>31534.46999999999</v>
      </c>
      <c r="AT38" s="160">
        <f t="shared" si="12"/>
        <v>109388.19</v>
      </c>
      <c r="AU38" s="160">
        <f t="shared" si="13"/>
        <v>0</v>
      </c>
      <c r="AV38" s="160">
        <f t="shared" si="14"/>
        <v>495031.50999999995</v>
      </c>
      <c r="BB38" s="3"/>
      <c r="BC38" s="3"/>
      <c r="BD38" s="3"/>
      <c r="BE38" s="3"/>
    </row>
    <row r="39" spans="1:57" ht="22.5" customHeight="1">
      <c r="A39" s="116" t="s">
        <v>278</v>
      </c>
      <c r="B39" s="116" t="s">
        <v>236</v>
      </c>
      <c r="C39" s="29"/>
      <c r="D39" s="68" t="s">
        <v>243</v>
      </c>
      <c r="E39" s="30"/>
      <c r="F39" s="69">
        <v>3719.62</v>
      </c>
      <c r="G39" s="69">
        <v>3919.62</v>
      </c>
      <c r="H39" s="69">
        <v>4141.74</v>
      </c>
      <c r="I39" s="69">
        <v>4141.74</v>
      </c>
      <c r="J39" s="69">
        <v>5141.74</v>
      </c>
      <c r="K39" s="69">
        <v>4341.74</v>
      </c>
      <c r="L39" s="69">
        <v>9688.5299999999988</v>
      </c>
      <c r="M39" s="159">
        <v>8907.74</v>
      </c>
      <c r="N39" s="159">
        <v>4341.74</v>
      </c>
      <c r="O39" s="159">
        <v>4341.74</v>
      </c>
      <c r="P39" s="159">
        <v>14923.95</v>
      </c>
      <c r="Q39" s="159"/>
      <c r="R39" s="30"/>
      <c r="S39" s="136">
        <v>1</v>
      </c>
      <c r="T39" s="136">
        <v>1</v>
      </c>
      <c r="U39" s="136">
        <v>1</v>
      </c>
      <c r="V39" s="68">
        <v>1</v>
      </c>
      <c r="W39" s="68">
        <v>1</v>
      </c>
      <c r="X39" s="68">
        <v>1</v>
      </c>
      <c r="Y39" s="68">
        <v>1</v>
      </c>
      <c r="Z39" s="68">
        <v>1</v>
      </c>
      <c r="AA39" s="68">
        <v>1</v>
      </c>
      <c r="AB39" s="68">
        <v>1</v>
      </c>
      <c r="AC39" s="68">
        <v>1</v>
      </c>
      <c r="AD39" s="68"/>
      <c r="AE39" s="30"/>
      <c r="AF39" s="68" t="s">
        <v>309</v>
      </c>
      <c r="AG39" s="30"/>
      <c r="AH39" s="344"/>
      <c r="AI39" s="30"/>
      <c r="AJ39" s="117">
        <f t="shared" si="2"/>
        <v>3719.62</v>
      </c>
      <c r="AK39" s="117">
        <f t="shared" si="3"/>
        <v>3919.62</v>
      </c>
      <c r="AL39" s="117">
        <f t="shared" si="4"/>
        <v>4141.74</v>
      </c>
      <c r="AM39" s="117">
        <f t="shared" si="5"/>
        <v>4141.74</v>
      </c>
      <c r="AN39" s="117">
        <f t="shared" si="6"/>
        <v>5141.74</v>
      </c>
      <c r="AO39" s="117">
        <f t="shared" si="7"/>
        <v>4341.74</v>
      </c>
      <c r="AP39" s="160">
        <f t="shared" si="8"/>
        <v>9688.5299999999988</v>
      </c>
      <c r="AQ39" s="160">
        <f t="shared" si="9"/>
        <v>8907.74</v>
      </c>
      <c r="AR39" s="160">
        <f t="shared" si="10"/>
        <v>4341.74</v>
      </c>
      <c r="AS39" s="160">
        <f t="shared" si="11"/>
        <v>4341.74</v>
      </c>
      <c r="AT39" s="160">
        <f t="shared" si="12"/>
        <v>14923.95</v>
      </c>
      <c r="AU39" s="160">
        <f t="shared" si="13"/>
        <v>0</v>
      </c>
      <c r="AV39" s="160">
        <f t="shared" si="14"/>
        <v>67609.899999999994</v>
      </c>
      <c r="BB39" s="3"/>
      <c r="BC39" s="3"/>
      <c r="BD39" s="3"/>
      <c r="BE39" s="3"/>
    </row>
    <row r="40" spans="1:57" ht="22.5" customHeight="1">
      <c r="A40" s="116" t="s">
        <v>278</v>
      </c>
      <c r="B40" s="116" t="s">
        <v>237</v>
      </c>
      <c r="C40" s="29"/>
      <c r="D40" s="68" t="s">
        <v>243</v>
      </c>
      <c r="E40" s="31"/>
      <c r="F40" s="69">
        <v>3328.8100000000004</v>
      </c>
      <c r="G40" s="69">
        <v>3447.84</v>
      </c>
      <c r="H40" s="69">
        <v>3911.5999999999995</v>
      </c>
      <c r="I40" s="69">
        <v>3895.5433333333331</v>
      </c>
      <c r="J40" s="69">
        <v>4911.5999999999995</v>
      </c>
      <c r="K40" s="69">
        <v>4094.103333333333</v>
      </c>
      <c r="L40" s="69">
        <v>8985.1766666666681</v>
      </c>
      <c r="M40" s="159">
        <v>8677.5999999999985</v>
      </c>
      <c r="N40" s="159">
        <v>4111.5999999999995</v>
      </c>
      <c r="O40" s="159">
        <v>4111.5999999999995</v>
      </c>
      <c r="P40" s="159">
        <v>13964.999999999998</v>
      </c>
      <c r="Q40" s="159"/>
      <c r="R40" s="31"/>
      <c r="S40" s="136">
        <v>4</v>
      </c>
      <c r="T40" s="136">
        <v>4</v>
      </c>
      <c r="U40" s="136">
        <v>4</v>
      </c>
      <c r="V40" s="68">
        <v>3</v>
      </c>
      <c r="W40" s="68">
        <v>3</v>
      </c>
      <c r="X40" s="68">
        <v>3</v>
      </c>
      <c r="Y40" s="68">
        <v>3</v>
      </c>
      <c r="Z40" s="68">
        <v>3</v>
      </c>
      <c r="AA40" s="68">
        <v>3</v>
      </c>
      <c r="AB40" s="68">
        <v>3</v>
      </c>
      <c r="AC40" s="68">
        <v>3</v>
      </c>
      <c r="AD40" s="68"/>
      <c r="AE40" s="31"/>
      <c r="AF40" s="68" t="s">
        <v>309</v>
      </c>
      <c r="AG40" s="31"/>
      <c r="AH40" s="344"/>
      <c r="AI40" s="31"/>
      <c r="AJ40" s="117">
        <f t="shared" si="2"/>
        <v>13315.240000000002</v>
      </c>
      <c r="AK40" s="117">
        <f t="shared" si="3"/>
        <v>13791.36</v>
      </c>
      <c r="AL40" s="117">
        <f t="shared" si="4"/>
        <v>15646.399999999998</v>
      </c>
      <c r="AM40" s="117">
        <f t="shared" si="5"/>
        <v>11686.63</v>
      </c>
      <c r="AN40" s="117">
        <f t="shared" si="6"/>
        <v>14734.8</v>
      </c>
      <c r="AO40" s="117">
        <f t="shared" si="7"/>
        <v>12282.31</v>
      </c>
      <c r="AP40" s="160">
        <f t="shared" si="8"/>
        <v>26955.530000000006</v>
      </c>
      <c r="AQ40" s="160">
        <f t="shared" si="9"/>
        <v>26032.799999999996</v>
      </c>
      <c r="AR40" s="160">
        <f t="shared" si="10"/>
        <v>12334.8</v>
      </c>
      <c r="AS40" s="160">
        <f t="shared" si="11"/>
        <v>12334.8</v>
      </c>
      <c r="AT40" s="160">
        <f t="shared" si="12"/>
        <v>41894.999999999993</v>
      </c>
      <c r="AU40" s="160">
        <f t="shared" si="13"/>
        <v>0</v>
      </c>
      <c r="AV40" s="160">
        <f t="shared" si="14"/>
        <v>201009.66999999995</v>
      </c>
      <c r="AX40" s="32">
        <v>196646568.9300001</v>
      </c>
      <c r="AZ40" s="26">
        <f t="shared" ref="AZ40:AZ64" si="15">SUM(AW40:AX40)</f>
        <v>196646568.9300001</v>
      </c>
      <c r="BB40" s="3"/>
      <c r="BC40" s="3"/>
      <c r="BD40" s="3"/>
      <c r="BE40" s="3"/>
    </row>
    <row r="41" spans="1:57" ht="22.5" customHeight="1">
      <c r="A41" s="116" t="s">
        <v>278</v>
      </c>
      <c r="B41" s="116" t="s">
        <v>238</v>
      </c>
      <c r="C41" s="29"/>
      <c r="D41" s="68" t="s">
        <v>243</v>
      </c>
      <c r="E41" s="31"/>
      <c r="F41" s="69">
        <v>4245.34</v>
      </c>
      <c r="G41" s="69">
        <v>2222.67</v>
      </c>
      <c r="H41" s="69">
        <v>4591.16</v>
      </c>
      <c r="I41" s="69">
        <v>4591.16</v>
      </c>
      <c r="J41" s="69">
        <v>5591.16</v>
      </c>
      <c r="K41" s="69">
        <v>4791.16</v>
      </c>
      <c r="L41" s="69">
        <v>10857.039999999999</v>
      </c>
      <c r="M41" s="159">
        <v>9357.16</v>
      </c>
      <c r="N41" s="159">
        <v>4791.16</v>
      </c>
      <c r="O41" s="159">
        <v>4791.16</v>
      </c>
      <c r="P41" s="159">
        <v>16796.55</v>
      </c>
      <c r="Q41" s="159"/>
      <c r="R41" s="31"/>
      <c r="S41" s="138">
        <v>1</v>
      </c>
      <c r="T41" s="138">
        <v>1</v>
      </c>
      <c r="U41" s="138">
        <v>1</v>
      </c>
      <c r="V41" s="68">
        <v>1</v>
      </c>
      <c r="W41" s="68">
        <v>1</v>
      </c>
      <c r="X41" s="68">
        <v>1</v>
      </c>
      <c r="Y41" s="68">
        <v>1</v>
      </c>
      <c r="Z41" s="68">
        <v>1</v>
      </c>
      <c r="AA41" s="68">
        <v>1</v>
      </c>
      <c r="AB41" s="68">
        <v>1</v>
      </c>
      <c r="AC41" s="68">
        <v>1</v>
      </c>
      <c r="AD41" s="68"/>
      <c r="AE41" s="31"/>
      <c r="AF41" s="68" t="s">
        <v>310</v>
      </c>
      <c r="AG41" s="31"/>
      <c r="AH41" s="344"/>
      <c r="AI41" s="31"/>
      <c r="AJ41" s="117">
        <f t="shared" si="2"/>
        <v>4245.34</v>
      </c>
      <c r="AK41" s="117">
        <f t="shared" si="3"/>
        <v>2222.67</v>
      </c>
      <c r="AL41" s="117">
        <f t="shared" si="4"/>
        <v>4591.16</v>
      </c>
      <c r="AM41" s="117">
        <f t="shared" si="5"/>
        <v>4591.16</v>
      </c>
      <c r="AN41" s="117">
        <f t="shared" si="6"/>
        <v>5591.16</v>
      </c>
      <c r="AO41" s="117">
        <f t="shared" si="7"/>
        <v>4791.16</v>
      </c>
      <c r="AP41" s="160">
        <f t="shared" si="8"/>
        <v>10857.039999999999</v>
      </c>
      <c r="AQ41" s="160">
        <f t="shared" si="9"/>
        <v>9357.16</v>
      </c>
      <c r="AR41" s="160">
        <f t="shared" si="10"/>
        <v>4791.16</v>
      </c>
      <c r="AS41" s="160">
        <f t="shared" si="11"/>
        <v>4791.16</v>
      </c>
      <c r="AT41" s="160">
        <f t="shared" si="12"/>
        <v>16796.55</v>
      </c>
      <c r="AU41" s="160">
        <f t="shared" si="13"/>
        <v>0</v>
      </c>
      <c r="AV41" s="160">
        <f t="shared" si="14"/>
        <v>72625.72</v>
      </c>
      <c r="AX41" s="32">
        <v>1944945.5999999999</v>
      </c>
      <c r="AZ41" s="26">
        <f t="shared" si="15"/>
        <v>1944945.5999999999</v>
      </c>
      <c r="BB41" s="3"/>
      <c r="BC41" s="3"/>
      <c r="BD41" s="3"/>
      <c r="BE41" s="3"/>
    </row>
    <row r="42" spans="1:57" ht="22.5" customHeight="1">
      <c r="A42" s="116" t="s">
        <v>278</v>
      </c>
      <c r="B42" s="116" t="s">
        <v>239</v>
      </c>
      <c r="C42" s="29"/>
      <c r="D42" s="68" t="s">
        <v>243</v>
      </c>
      <c r="E42" s="31"/>
      <c r="F42" s="69">
        <v>4062.0200000000004</v>
      </c>
      <c r="G42" s="69">
        <v>4262.0200000000004</v>
      </c>
      <c r="H42" s="69">
        <v>4400.5</v>
      </c>
      <c r="I42" s="69">
        <v>4400.5</v>
      </c>
      <c r="J42" s="69">
        <v>5400.5</v>
      </c>
      <c r="K42" s="69">
        <v>4600.5</v>
      </c>
      <c r="L42" s="69">
        <v>10361.290000000001</v>
      </c>
      <c r="M42" s="159">
        <v>9166.5</v>
      </c>
      <c r="N42" s="159">
        <v>4600.5</v>
      </c>
      <c r="O42" s="159">
        <v>4600.5</v>
      </c>
      <c r="P42" s="159">
        <v>16002.08</v>
      </c>
      <c r="Q42" s="159"/>
      <c r="R42" s="31"/>
      <c r="S42" s="138">
        <v>2</v>
      </c>
      <c r="T42" s="138">
        <v>2</v>
      </c>
      <c r="U42" s="138">
        <v>2</v>
      </c>
      <c r="V42" s="102">
        <v>2</v>
      </c>
      <c r="W42" s="102">
        <v>2</v>
      </c>
      <c r="X42" s="102">
        <v>2</v>
      </c>
      <c r="Y42" s="102">
        <v>2</v>
      </c>
      <c r="Z42" s="102">
        <v>2</v>
      </c>
      <c r="AA42" s="102">
        <v>2</v>
      </c>
      <c r="AB42" s="102">
        <v>2</v>
      </c>
      <c r="AC42" s="102">
        <v>2</v>
      </c>
      <c r="AD42" s="102"/>
      <c r="AE42" s="31"/>
      <c r="AF42" s="68" t="s">
        <v>310</v>
      </c>
      <c r="AG42" s="31"/>
      <c r="AH42" s="344"/>
      <c r="AI42" s="31"/>
      <c r="AJ42" s="117">
        <f t="shared" si="2"/>
        <v>8124.0400000000009</v>
      </c>
      <c r="AK42" s="117">
        <f t="shared" si="3"/>
        <v>8524.0400000000009</v>
      </c>
      <c r="AL42" s="117">
        <f t="shared" si="4"/>
        <v>8801</v>
      </c>
      <c r="AM42" s="117">
        <f t="shared" si="5"/>
        <v>8801</v>
      </c>
      <c r="AN42" s="117">
        <f t="shared" si="6"/>
        <v>10801</v>
      </c>
      <c r="AO42" s="117">
        <f t="shared" si="7"/>
        <v>9201</v>
      </c>
      <c r="AP42" s="160">
        <f t="shared" si="8"/>
        <v>20722.580000000002</v>
      </c>
      <c r="AQ42" s="160">
        <f t="shared" si="9"/>
        <v>18333</v>
      </c>
      <c r="AR42" s="160">
        <f t="shared" si="10"/>
        <v>9201</v>
      </c>
      <c r="AS42" s="160">
        <f t="shared" si="11"/>
        <v>9201</v>
      </c>
      <c r="AT42" s="160">
        <f t="shared" si="12"/>
        <v>32004.16</v>
      </c>
      <c r="AU42" s="160">
        <f t="shared" si="13"/>
        <v>0</v>
      </c>
      <c r="AV42" s="160">
        <f t="shared" si="14"/>
        <v>143713.82</v>
      </c>
      <c r="AX42" s="32">
        <v>6721453.0500000007</v>
      </c>
      <c r="AZ42" s="26">
        <f t="shared" si="15"/>
        <v>6721453.0500000007</v>
      </c>
      <c r="BB42" s="3"/>
      <c r="BC42" s="3"/>
      <c r="BD42" s="3"/>
      <c r="BE42" s="3"/>
    </row>
    <row r="43" spans="1:57" ht="22.5" customHeight="1">
      <c r="A43" s="116" t="s">
        <v>278</v>
      </c>
      <c r="B43" s="116" t="s">
        <v>240</v>
      </c>
      <c r="C43" s="33"/>
      <c r="D43" s="68" t="s">
        <v>243</v>
      </c>
      <c r="E43" s="31"/>
      <c r="F43" s="69">
        <v>4062.6769999999997</v>
      </c>
      <c r="G43" s="69">
        <v>4078.7400000000002</v>
      </c>
      <c r="H43" s="69">
        <v>4308.3141666666652</v>
      </c>
      <c r="I43" s="69">
        <v>4312.199999999998</v>
      </c>
      <c r="J43" s="69">
        <v>5520.5333333333301</v>
      </c>
      <c r="K43" s="69">
        <v>4928.866666666665</v>
      </c>
      <c r="L43" s="69">
        <v>10303.572500000004</v>
      </c>
      <c r="M43" s="159">
        <v>9078.2000000000062</v>
      </c>
      <c r="N43" s="159">
        <v>4512.199999999998</v>
      </c>
      <c r="O43" s="159">
        <v>2888.5466666666666</v>
      </c>
      <c r="P43" s="159">
        <v>9924.5066666666735</v>
      </c>
      <c r="Q43" s="159"/>
      <c r="R43" s="31"/>
      <c r="S43" s="138">
        <v>10</v>
      </c>
      <c r="T43" s="138">
        <v>12</v>
      </c>
      <c r="U43" s="138">
        <v>12</v>
      </c>
      <c r="V43" s="102">
        <v>12</v>
      </c>
      <c r="W43" s="102">
        <v>12</v>
      </c>
      <c r="X43" s="102">
        <v>12</v>
      </c>
      <c r="Y43" s="102">
        <v>12</v>
      </c>
      <c r="Z43" s="102">
        <v>12</v>
      </c>
      <c r="AA43" s="102">
        <v>12</v>
      </c>
      <c r="AB43" s="102">
        <v>12</v>
      </c>
      <c r="AC43" s="102">
        <v>12</v>
      </c>
      <c r="AD43" s="102"/>
      <c r="AE43" s="31"/>
      <c r="AF43" s="68" t="s">
        <v>310</v>
      </c>
      <c r="AG43" s="31"/>
      <c r="AH43" s="344"/>
      <c r="AI43" s="31"/>
      <c r="AJ43" s="117">
        <f t="shared" si="2"/>
        <v>40626.769999999997</v>
      </c>
      <c r="AK43" s="117">
        <f t="shared" si="3"/>
        <v>48944.880000000005</v>
      </c>
      <c r="AL43" s="117">
        <f t="shared" si="4"/>
        <v>51699.769999999982</v>
      </c>
      <c r="AM43" s="117">
        <f t="shared" si="5"/>
        <v>51746.39999999998</v>
      </c>
      <c r="AN43" s="117">
        <f t="shared" si="6"/>
        <v>66246.399999999965</v>
      </c>
      <c r="AO43" s="117">
        <f t="shared" si="7"/>
        <v>59146.39999999998</v>
      </c>
      <c r="AP43" s="160">
        <f t="shared" si="8"/>
        <v>123642.87000000005</v>
      </c>
      <c r="AQ43" s="160">
        <f t="shared" si="9"/>
        <v>108938.40000000008</v>
      </c>
      <c r="AR43" s="160">
        <f t="shared" si="10"/>
        <v>54146.39999999998</v>
      </c>
      <c r="AS43" s="160">
        <f t="shared" si="11"/>
        <v>34662.559999999998</v>
      </c>
      <c r="AT43" s="160">
        <f t="shared" si="12"/>
        <v>119094.08000000007</v>
      </c>
      <c r="AU43" s="160">
        <f t="shared" si="13"/>
        <v>0</v>
      </c>
      <c r="AV43" s="160">
        <f t="shared" si="14"/>
        <v>758894.93000000017</v>
      </c>
      <c r="AX43" s="32">
        <v>26202637.5</v>
      </c>
      <c r="AZ43" s="26">
        <f t="shared" si="15"/>
        <v>26202637.5</v>
      </c>
      <c r="BB43" s="3"/>
      <c r="BC43" s="3"/>
      <c r="BD43" s="3"/>
      <c r="BE43" s="3"/>
    </row>
    <row r="44" spans="1:57" ht="22.5" customHeight="1">
      <c r="A44" s="116" t="s">
        <v>278</v>
      </c>
      <c r="B44" s="116" t="s">
        <v>241</v>
      </c>
      <c r="C44" s="33"/>
      <c r="D44" s="68" t="s">
        <v>243</v>
      </c>
      <c r="E44" s="31"/>
      <c r="F44" s="69">
        <v>3711.3000000000011</v>
      </c>
      <c r="G44" s="69">
        <v>3937.9671428571432</v>
      </c>
      <c r="H44" s="69">
        <v>3896.9549999999999</v>
      </c>
      <c r="I44" s="69">
        <v>4417.6299999999992</v>
      </c>
      <c r="J44" s="69">
        <v>5035.9637500000008</v>
      </c>
      <c r="K44" s="69">
        <v>4305.130000000001</v>
      </c>
      <c r="L44" s="69">
        <v>9837.3212500000045</v>
      </c>
      <c r="M44" s="159">
        <v>8300.3800000000047</v>
      </c>
      <c r="N44" s="159">
        <v>4318.9750000000004</v>
      </c>
      <c r="O44" s="159">
        <v>6768.2999999999975</v>
      </c>
      <c r="P44" s="159">
        <v>23451.240000000023</v>
      </c>
      <c r="Q44" s="159"/>
      <c r="R44" s="31"/>
      <c r="S44" s="138">
        <v>8</v>
      </c>
      <c r="T44" s="138">
        <v>7</v>
      </c>
      <c r="U44" s="138">
        <v>8</v>
      </c>
      <c r="V44" s="102">
        <v>8</v>
      </c>
      <c r="W44" s="102">
        <v>8</v>
      </c>
      <c r="X44" s="102">
        <v>8</v>
      </c>
      <c r="Y44" s="102">
        <v>8</v>
      </c>
      <c r="Z44" s="102">
        <v>8</v>
      </c>
      <c r="AA44" s="102">
        <v>8</v>
      </c>
      <c r="AB44" s="102">
        <v>8</v>
      </c>
      <c r="AC44" s="102">
        <v>8</v>
      </c>
      <c r="AD44" s="102"/>
      <c r="AE44" s="31"/>
      <c r="AF44" s="68" t="s">
        <v>310</v>
      </c>
      <c r="AG44" s="31"/>
      <c r="AH44" s="344"/>
      <c r="AI44" s="31"/>
      <c r="AJ44" s="117">
        <f t="shared" si="2"/>
        <v>29690.400000000009</v>
      </c>
      <c r="AK44" s="117">
        <f t="shared" si="3"/>
        <v>27565.770000000004</v>
      </c>
      <c r="AL44" s="117">
        <f t="shared" si="4"/>
        <v>31175.64</v>
      </c>
      <c r="AM44" s="117">
        <f t="shared" si="5"/>
        <v>35341.039999999994</v>
      </c>
      <c r="AN44" s="117">
        <f t="shared" si="6"/>
        <v>40287.710000000006</v>
      </c>
      <c r="AO44" s="117">
        <f t="shared" si="7"/>
        <v>34441.040000000008</v>
      </c>
      <c r="AP44" s="160">
        <f t="shared" si="8"/>
        <v>78698.570000000036</v>
      </c>
      <c r="AQ44" s="160">
        <f t="shared" si="9"/>
        <v>66403.040000000037</v>
      </c>
      <c r="AR44" s="160">
        <f t="shared" si="10"/>
        <v>34551.800000000003</v>
      </c>
      <c r="AS44" s="160">
        <f t="shared" si="11"/>
        <v>54146.39999999998</v>
      </c>
      <c r="AT44" s="160">
        <f t="shared" si="12"/>
        <v>187609.92000000019</v>
      </c>
      <c r="AU44" s="160">
        <f t="shared" si="13"/>
        <v>0</v>
      </c>
      <c r="AV44" s="160">
        <f t="shared" si="14"/>
        <v>619911.33000000019</v>
      </c>
      <c r="AX44" s="32">
        <v>64887782.849999994</v>
      </c>
      <c r="AZ44" s="26">
        <f t="shared" si="15"/>
        <v>64887782.849999994</v>
      </c>
      <c r="BB44" s="3"/>
      <c r="BC44" s="3"/>
      <c r="BD44" s="3"/>
      <c r="BE44" s="3"/>
    </row>
    <row r="45" spans="1:57" ht="22.5" customHeight="1">
      <c r="A45" s="116" t="s">
        <v>278</v>
      </c>
      <c r="B45" s="116" t="s">
        <v>242</v>
      </c>
      <c r="C45" s="29"/>
      <c r="D45" s="68" t="s">
        <v>243</v>
      </c>
      <c r="E45" s="31"/>
      <c r="F45" s="69">
        <v>3587.8074999999985</v>
      </c>
      <c r="G45" s="69">
        <v>3902.3399999999979</v>
      </c>
      <c r="H45" s="69">
        <v>4018.910909090911</v>
      </c>
      <c r="I45" s="69">
        <v>4005.3727272727292</v>
      </c>
      <c r="J45" s="69">
        <v>5525.4176923076948</v>
      </c>
      <c r="K45" s="69">
        <v>5156.9369230769262</v>
      </c>
      <c r="L45" s="69">
        <v>8852.1569230769255</v>
      </c>
      <c r="M45" s="159">
        <v>7683.4284615384668</v>
      </c>
      <c r="N45" s="159">
        <v>4203.6092307692325</v>
      </c>
      <c r="O45" s="159">
        <v>4200.5000000000027</v>
      </c>
      <c r="P45" s="159">
        <v>14033.13923076924</v>
      </c>
      <c r="Q45" s="159"/>
      <c r="R45" s="31"/>
      <c r="S45" s="138">
        <v>12</v>
      </c>
      <c r="T45" s="138">
        <v>11</v>
      </c>
      <c r="U45" s="138">
        <v>11</v>
      </c>
      <c r="V45" s="102">
        <v>11</v>
      </c>
      <c r="W45" s="102">
        <v>13</v>
      </c>
      <c r="X45" s="102">
        <v>13</v>
      </c>
      <c r="Y45" s="102">
        <v>13</v>
      </c>
      <c r="Z45" s="102">
        <v>13</v>
      </c>
      <c r="AA45" s="102">
        <v>13</v>
      </c>
      <c r="AB45" s="102">
        <v>13</v>
      </c>
      <c r="AC45" s="102">
        <v>13</v>
      </c>
      <c r="AD45" s="102"/>
      <c r="AE45" s="31"/>
      <c r="AF45" s="68" t="s">
        <v>310</v>
      </c>
      <c r="AG45" s="31"/>
      <c r="AH45" s="344"/>
      <c r="AI45" s="31"/>
      <c r="AJ45" s="117">
        <f t="shared" si="2"/>
        <v>43053.689999999981</v>
      </c>
      <c r="AK45" s="117">
        <f t="shared" si="3"/>
        <v>42925.739999999976</v>
      </c>
      <c r="AL45" s="117">
        <f t="shared" si="4"/>
        <v>44208.020000000019</v>
      </c>
      <c r="AM45" s="117">
        <f t="shared" si="5"/>
        <v>44059.10000000002</v>
      </c>
      <c r="AN45" s="117">
        <f t="shared" si="6"/>
        <v>71830.430000000037</v>
      </c>
      <c r="AO45" s="117">
        <f t="shared" si="7"/>
        <v>67040.180000000037</v>
      </c>
      <c r="AP45" s="160">
        <f t="shared" si="8"/>
        <v>115078.04000000004</v>
      </c>
      <c r="AQ45" s="160">
        <f t="shared" si="9"/>
        <v>99884.570000000065</v>
      </c>
      <c r="AR45" s="160">
        <f t="shared" si="10"/>
        <v>54646.92000000002</v>
      </c>
      <c r="AS45" s="160">
        <f t="shared" si="11"/>
        <v>54606.500000000036</v>
      </c>
      <c r="AT45" s="160">
        <f t="shared" si="12"/>
        <v>182430.81000000011</v>
      </c>
      <c r="AU45" s="160">
        <f t="shared" si="13"/>
        <v>0</v>
      </c>
      <c r="AV45" s="160">
        <f t="shared" si="14"/>
        <v>819764.00000000047</v>
      </c>
      <c r="AW45" s="322">
        <f>SUM(AS30:AT45)</f>
        <v>2370713.4400000004</v>
      </c>
      <c r="AX45" s="32">
        <v>116145</v>
      </c>
      <c r="AZ45" s="26">
        <f t="shared" si="15"/>
        <v>2486858.4400000004</v>
      </c>
      <c r="BB45" s="3"/>
      <c r="BC45" s="3"/>
      <c r="BD45" s="3"/>
      <c r="BE45" s="3"/>
    </row>
    <row r="46" spans="1:57" ht="12.75" hidden="1" customHeight="1">
      <c r="A46" s="68"/>
      <c r="B46" s="67"/>
      <c r="C46" s="29"/>
      <c r="D46" s="68"/>
      <c r="E46" s="31"/>
      <c r="F46" s="68"/>
      <c r="G46" s="68"/>
      <c r="H46" s="68"/>
      <c r="I46" s="69"/>
      <c r="J46" s="69"/>
      <c r="K46" s="69"/>
      <c r="L46" s="69"/>
      <c r="M46" s="69"/>
      <c r="N46" s="69"/>
      <c r="O46" s="159"/>
      <c r="P46" s="159"/>
      <c r="Q46" s="159"/>
      <c r="R46" s="31"/>
      <c r="S46" s="102"/>
      <c r="T46" s="102"/>
      <c r="U46" s="102"/>
      <c r="V46" s="102"/>
      <c r="W46" s="102"/>
      <c r="X46" s="102"/>
      <c r="Y46" s="102"/>
      <c r="Z46" s="102"/>
      <c r="AA46" s="102"/>
      <c r="AB46" s="102"/>
      <c r="AC46" s="102"/>
      <c r="AD46" s="102"/>
      <c r="AE46" s="31"/>
      <c r="AF46" s="68"/>
      <c r="AG46" s="31"/>
      <c r="AH46" s="344"/>
      <c r="AI46" s="31"/>
      <c r="AJ46" s="117">
        <f t="shared" si="2"/>
        <v>0</v>
      </c>
      <c r="AK46" s="117">
        <f t="shared" si="3"/>
        <v>0</v>
      </c>
      <c r="AL46" s="117">
        <f t="shared" si="4"/>
        <v>0</v>
      </c>
      <c r="AM46" s="117">
        <f t="shared" ref="AM46:AM64" si="16">+I46*V46</f>
        <v>0</v>
      </c>
      <c r="AN46" s="117">
        <f t="shared" ref="AN46:AN64" si="17">+J46*W46</f>
        <v>0</v>
      </c>
      <c r="AO46" s="117">
        <f t="shared" ref="AO46:AO64" si="18">+K46*X46</f>
        <v>0</v>
      </c>
      <c r="AP46" s="117"/>
      <c r="AQ46" s="117"/>
      <c r="AR46" s="117"/>
      <c r="AS46" s="117"/>
      <c r="AT46" s="117"/>
      <c r="AU46" s="117"/>
      <c r="AV46" s="160">
        <f t="shared" ref="AV46:AV65" si="19">SUM(AJ46:AR46)</f>
        <v>0</v>
      </c>
      <c r="AW46" s="27">
        <v>3062398.5</v>
      </c>
      <c r="AX46" s="32">
        <v>3062398.5</v>
      </c>
      <c r="AZ46" s="26">
        <f t="shared" si="15"/>
        <v>6124797</v>
      </c>
      <c r="BB46" s="3"/>
      <c r="BC46" s="3"/>
      <c r="BD46" s="3"/>
      <c r="BE46" s="3"/>
    </row>
    <row r="47" spans="1:57" ht="12.75" hidden="1" customHeight="1">
      <c r="A47" s="68"/>
      <c r="B47" s="67"/>
      <c r="C47" s="29"/>
      <c r="D47" s="68"/>
      <c r="E47" s="31"/>
      <c r="F47" s="68"/>
      <c r="G47" s="68"/>
      <c r="H47" s="68"/>
      <c r="I47" s="69"/>
      <c r="J47" s="69"/>
      <c r="K47" s="69"/>
      <c r="L47" s="69"/>
      <c r="M47" s="69"/>
      <c r="N47" s="69"/>
      <c r="O47" s="159"/>
      <c r="P47" s="159"/>
      <c r="Q47" s="159"/>
      <c r="R47" s="31"/>
      <c r="S47" s="68"/>
      <c r="T47" s="68"/>
      <c r="U47" s="68"/>
      <c r="V47" s="68"/>
      <c r="W47" s="68"/>
      <c r="X47" s="68"/>
      <c r="Y47" s="68"/>
      <c r="Z47" s="68"/>
      <c r="AA47" s="68"/>
      <c r="AB47" s="68"/>
      <c r="AC47" s="68"/>
      <c r="AD47" s="68"/>
      <c r="AE47" s="31"/>
      <c r="AF47" s="68"/>
      <c r="AG47" s="31"/>
      <c r="AH47" s="344"/>
      <c r="AI47" s="31"/>
      <c r="AJ47" s="117">
        <f t="shared" si="2"/>
        <v>0</v>
      </c>
      <c r="AK47" s="117">
        <f t="shared" si="3"/>
        <v>0</v>
      </c>
      <c r="AL47" s="117">
        <f t="shared" si="4"/>
        <v>0</v>
      </c>
      <c r="AM47" s="117">
        <f t="shared" si="16"/>
        <v>0</v>
      </c>
      <c r="AN47" s="117">
        <f t="shared" si="17"/>
        <v>0</v>
      </c>
      <c r="AO47" s="117">
        <f t="shared" si="18"/>
        <v>0</v>
      </c>
      <c r="AP47" s="117"/>
      <c r="AQ47" s="117"/>
      <c r="AR47" s="117"/>
      <c r="AS47" s="117"/>
      <c r="AT47" s="117"/>
      <c r="AU47" s="117"/>
      <c r="AV47" s="160">
        <f t="shared" si="19"/>
        <v>0</v>
      </c>
      <c r="AW47" s="27">
        <v>13956062.399999999</v>
      </c>
      <c r="AX47" s="32">
        <v>13956062.399999999</v>
      </c>
      <c r="AZ47" s="26">
        <f t="shared" si="15"/>
        <v>27912124.799999997</v>
      </c>
      <c r="BB47" s="3"/>
      <c r="BC47" s="3"/>
      <c r="BD47" s="3"/>
      <c r="BE47" s="3"/>
    </row>
    <row r="48" spans="1:57" ht="12.75" hidden="1" customHeight="1">
      <c r="A48" s="68"/>
      <c r="B48" s="67"/>
      <c r="C48" s="29"/>
      <c r="D48" s="68"/>
      <c r="E48" s="31"/>
      <c r="F48" s="68"/>
      <c r="G48" s="68"/>
      <c r="H48" s="68"/>
      <c r="I48" s="69"/>
      <c r="J48" s="69"/>
      <c r="K48" s="69"/>
      <c r="L48" s="69"/>
      <c r="M48" s="69"/>
      <c r="N48" s="69"/>
      <c r="O48" s="159"/>
      <c r="P48" s="159"/>
      <c r="Q48" s="159"/>
      <c r="R48" s="31"/>
      <c r="S48" s="68"/>
      <c r="T48" s="68"/>
      <c r="U48" s="68"/>
      <c r="V48" s="68"/>
      <c r="W48" s="68"/>
      <c r="X48" s="68"/>
      <c r="Y48" s="68"/>
      <c r="Z48" s="68"/>
      <c r="AA48" s="68"/>
      <c r="AB48" s="68"/>
      <c r="AC48" s="68"/>
      <c r="AD48" s="68"/>
      <c r="AE48" s="31"/>
      <c r="AF48" s="68"/>
      <c r="AG48" s="31"/>
      <c r="AH48" s="344"/>
      <c r="AI48" s="31"/>
      <c r="AJ48" s="117">
        <f t="shared" si="2"/>
        <v>0</v>
      </c>
      <c r="AK48" s="117">
        <f t="shared" si="3"/>
        <v>0</v>
      </c>
      <c r="AL48" s="117">
        <f t="shared" si="4"/>
        <v>0</v>
      </c>
      <c r="AM48" s="117">
        <f t="shared" si="16"/>
        <v>0</v>
      </c>
      <c r="AN48" s="117">
        <f t="shared" si="17"/>
        <v>0</v>
      </c>
      <c r="AO48" s="117">
        <f t="shared" si="18"/>
        <v>0</v>
      </c>
      <c r="AP48" s="117"/>
      <c r="AQ48" s="117"/>
      <c r="AR48" s="117"/>
      <c r="AS48" s="117"/>
      <c r="AT48" s="117"/>
      <c r="AU48" s="117"/>
      <c r="AV48" s="160">
        <f t="shared" si="19"/>
        <v>0</v>
      </c>
      <c r="AW48" s="27">
        <v>3115192.5</v>
      </c>
      <c r="AX48" s="32">
        <v>3115192.5</v>
      </c>
      <c r="AZ48" s="26">
        <f t="shared" si="15"/>
        <v>6230385</v>
      </c>
      <c r="BB48" s="3"/>
      <c r="BC48" s="3"/>
      <c r="BD48" s="3"/>
      <c r="BE48" s="3"/>
    </row>
    <row r="49" spans="1:57" ht="12.75" hidden="1" customHeight="1">
      <c r="A49" s="68"/>
      <c r="B49" s="67"/>
      <c r="C49" s="29"/>
      <c r="D49" s="68"/>
      <c r="E49" s="31"/>
      <c r="F49" s="68"/>
      <c r="G49" s="68"/>
      <c r="H49" s="68"/>
      <c r="I49" s="69"/>
      <c r="J49" s="69"/>
      <c r="K49" s="69"/>
      <c r="L49" s="69"/>
      <c r="M49" s="69"/>
      <c r="N49" s="69"/>
      <c r="O49" s="159"/>
      <c r="P49" s="159"/>
      <c r="Q49" s="159"/>
      <c r="R49" s="31"/>
      <c r="S49" s="102"/>
      <c r="T49" s="102"/>
      <c r="U49" s="102"/>
      <c r="V49" s="102"/>
      <c r="W49" s="102"/>
      <c r="X49" s="102"/>
      <c r="Y49" s="102"/>
      <c r="Z49" s="102"/>
      <c r="AA49" s="102"/>
      <c r="AB49" s="102"/>
      <c r="AC49" s="102"/>
      <c r="AD49" s="102"/>
      <c r="AE49" s="31"/>
      <c r="AF49" s="68"/>
      <c r="AG49" s="31"/>
      <c r="AH49" s="344"/>
      <c r="AI49" s="31"/>
      <c r="AJ49" s="117">
        <f t="shared" si="2"/>
        <v>0</v>
      </c>
      <c r="AK49" s="117">
        <f t="shared" si="3"/>
        <v>0</v>
      </c>
      <c r="AL49" s="117">
        <f t="shared" si="4"/>
        <v>0</v>
      </c>
      <c r="AM49" s="117">
        <f t="shared" si="16"/>
        <v>0</v>
      </c>
      <c r="AN49" s="117">
        <f t="shared" si="17"/>
        <v>0</v>
      </c>
      <c r="AO49" s="117">
        <f t="shared" si="18"/>
        <v>0</v>
      </c>
      <c r="AP49" s="117"/>
      <c r="AQ49" s="117"/>
      <c r="AR49" s="117"/>
      <c r="AS49" s="117"/>
      <c r="AT49" s="117"/>
      <c r="AU49" s="117"/>
      <c r="AV49" s="160">
        <f t="shared" si="19"/>
        <v>0</v>
      </c>
      <c r="AW49" s="27">
        <v>243350.09999999998</v>
      </c>
      <c r="AX49" s="32">
        <v>243350.09999999998</v>
      </c>
      <c r="AZ49" s="26">
        <f t="shared" si="15"/>
        <v>486700.19999999995</v>
      </c>
      <c r="BB49" s="3"/>
      <c r="BC49" s="3"/>
      <c r="BD49" s="3"/>
      <c r="BE49" s="3"/>
    </row>
    <row r="50" spans="1:57" ht="12.75" hidden="1" customHeight="1">
      <c r="A50" s="68"/>
      <c r="B50" s="67"/>
      <c r="C50" s="29"/>
      <c r="D50" s="68"/>
      <c r="E50" s="31"/>
      <c r="F50" s="68"/>
      <c r="G50" s="68"/>
      <c r="H50" s="68"/>
      <c r="I50" s="69"/>
      <c r="J50" s="69"/>
      <c r="K50" s="69"/>
      <c r="L50" s="69"/>
      <c r="M50" s="69"/>
      <c r="N50" s="69"/>
      <c r="O50" s="159"/>
      <c r="P50" s="159"/>
      <c r="Q50" s="159"/>
      <c r="R50" s="31"/>
      <c r="S50" s="68"/>
      <c r="T50" s="68"/>
      <c r="U50" s="68"/>
      <c r="V50" s="68"/>
      <c r="W50" s="68"/>
      <c r="X50" s="68"/>
      <c r="Y50" s="68"/>
      <c r="Z50" s="68"/>
      <c r="AA50" s="68"/>
      <c r="AB50" s="68"/>
      <c r="AC50" s="68"/>
      <c r="AD50" s="68"/>
      <c r="AE50" s="31"/>
      <c r="AF50" s="68"/>
      <c r="AG50" s="31"/>
      <c r="AH50" s="344"/>
      <c r="AI50" s="31"/>
      <c r="AJ50" s="117">
        <f t="shared" si="2"/>
        <v>0</v>
      </c>
      <c r="AK50" s="117">
        <f t="shared" si="3"/>
        <v>0</v>
      </c>
      <c r="AL50" s="117">
        <f t="shared" si="4"/>
        <v>0</v>
      </c>
      <c r="AM50" s="117">
        <f t="shared" si="16"/>
        <v>0</v>
      </c>
      <c r="AN50" s="117">
        <f t="shared" si="17"/>
        <v>0</v>
      </c>
      <c r="AO50" s="117">
        <f t="shared" si="18"/>
        <v>0</v>
      </c>
      <c r="AP50" s="117"/>
      <c r="AQ50" s="117"/>
      <c r="AR50" s="117"/>
      <c r="AS50" s="117"/>
      <c r="AT50" s="117"/>
      <c r="AU50" s="117"/>
      <c r="AV50" s="160">
        <f t="shared" si="19"/>
        <v>0</v>
      </c>
      <c r="AW50" s="27">
        <v>6570452.7000000011</v>
      </c>
      <c r="AX50" s="32">
        <v>6570452.7000000011</v>
      </c>
      <c r="AZ50" s="26">
        <f t="shared" si="15"/>
        <v>13140905.400000002</v>
      </c>
      <c r="BB50" s="3"/>
      <c r="BC50" s="3"/>
      <c r="BD50" s="3"/>
      <c r="BE50" s="3"/>
    </row>
    <row r="51" spans="1:57" ht="12.75" hidden="1" customHeight="1">
      <c r="A51" s="68"/>
      <c r="B51" s="67"/>
      <c r="C51" s="29"/>
      <c r="D51" s="68"/>
      <c r="E51" s="31"/>
      <c r="F51" s="68"/>
      <c r="G51" s="68"/>
      <c r="H51" s="68"/>
      <c r="I51" s="69"/>
      <c r="J51" s="69"/>
      <c r="K51" s="69"/>
      <c r="L51" s="69"/>
      <c r="M51" s="69"/>
      <c r="N51" s="69"/>
      <c r="O51" s="159"/>
      <c r="P51" s="159"/>
      <c r="Q51" s="159"/>
      <c r="R51" s="31"/>
      <c r="S51" s="68"/>
      <c r="T51" s="68"/>
      <c r="U51" s="68"/>
      <c r="V51" s="68"/>
      <c r="W51" s="68"/>
      <c r="X51" s="68"/>
      <c r="Y51" s="68"/>
      <c r="Z51" s="68"/>
      <c r="AA51" s="68"/>
      <c r="AB51" s="68"/>
      <c r="AC51" s="68"/>
      <c r="AD51" s="68"/>
      <c r="AE51" s="31"/>
      <c r="AF51" s="68"/>
      <c r="AG51" s="31"/>
      <c r="AH51" s="344"/>
      <c r="AI51" s="31"/>
      <c r="AJ51" s="117">
        <f t="shared" si="2"/>
        <v>0</v>
      </c>
      <c r="AK51" s="117">
        <f t="shared" si="3"/>
        <v>0</v>
      </c>
      <c r="AL51" s="117">
        <f t="shared" si="4"/>
        <v>0</v>
      </c>
      <c r="AM51" s="117">
        <f t="shared" si="16"/>
        <v>0</v>
      </c>
      <c r="AN51" s="117">
        <f t="shared" si="17"/>
        <v>0</v>
      </c>
      <c r="AO51" s="117">
        <f t="shared" si="18"/>
        <v>0</v>
      </c>
      <c r="AP51" s="117"/>
      <c r="AQ51" s="117"/>
      <c r="AR51" s="117"/>
      <c r="AS51" s="117"/>
      <c r="AT51" s="117"/>
      <c r="AU51" s="117"/>
      <c r="AV51" s="160">
        <f t="shared" si="19"/>
        <v>0</v>
      </c>
      <c r="AW51" s="27">
        <v>2503040.4</v>
      </c>
      <c r="AX51" s="32">
        <v>2503040.4</v>
      </c>
      <c r="AZ51" s="26">
        <f t="shared" si="15"/>
        <v>5006080.8</v>
      </c>
      <c r="BB51" s="3"/>
      <c r="BC51" s="3"/>
      <c r="BD51" s="3"/>
      <c r="BE51" s="3"/>
    </row>
    <row r="52" spans="1:57" ht="12.75" hidden="1" customHeight="1">
      <c r="A52" s="68"/>
      <c r="B52" s="67"/>
      <c r="C52" s="31"/>
      <c r="D52" s="68"/>
      <c r="E52" s="31"/>
      <c r="F52" s="68"/>
      <c r="G52" s="68"/>
      <c r="H52" s="68"/>
      <c r="I52" s="69"/>
      <c r="J52" s="69"/>
      <c r="K52" s="69"/>
      <c r="L52" s="69"/>
      <c r="M52" s="69"/>
      <c r="N52" s="69"/>
      <c r="O52" s="159"/>
      <c r="P52" s="159"/>
      <c r="Q52" s="159"/>
      <c r="R52" s="31"/>
      <c r="S52" s="68"/>
      <c r="T52" s="68"/>
      <c r="U52" s="68"/>
      <c r="V52" s="68"/>
      <c r="W52" s="68"/>
      <c r="X52" s="68"/>
      <c r="Y52" s="68"/>
      <c r="Z52" s="68"/>
      <c r="AA52" s="68"/>
      <c r="AB52" s="68"/>
      <c r="AC52" s="68"/>
      <c r="AD52" s="68"/>
      <c r="AE52" s="31"/>
      <c r="AF52" s="68"/>
      <c r="AG52" s="31"/>
      <c r="AH52" s="344"/>
      <c r="AI52" s="31"/>
      <c r="AJ52" s="117">
        <f t="shared" si="2"/>
        <v>0</v>
      </c>
      <c r="AK52" s="117">
        <f t="shared" si="3"/>
        <v>0</v>
      </c>
      <c r="AL52" s="117">
        <f t="shared" si="4"/>
        <v>0</v>
      </c>
      <c r="AM52" s="117">
        <f t="shared" si="16"/>
        <v>0</v>
      </c>
      <c r="AN52" s="117">
        <f t="shared" si="17"/>
        <v>0</v>
      </c>
      <c r="AO52" s="117">
        <f t="shared" si="18"/>
        <v>0</v>
      </c>
      <c r="AP52" s="117"/>
      <c r="AQ52" s="117"/>
      <c r="AR52" s="117"/>
      <c r="AS52" s="117"/>
      <c r="AT52" s="117"/>
      <c r="AU52" s="117"/>
      <c r="AV52" s="160">
        <f t="shared" si="19"/>
        <v>0</v>
      </c>
      <c r="AW52" s="27">
        <v>739044</v>
      </c>
      <c r="AX52" s="32">
        <v>739044</v>
      </c>
      <c r="AZ52" s="26">
        <f t="shared" si="15"/>
        <v>1478088</v>
      </c>
      <c r="BB52" s="3"/>
      <c r="BC52" s="3"/>
      <c r="BD52" s="3"/>
      <c r="BE52" s="3"/>
    </row>
    <row r="53" spans="1:57" ht="12.75" hidden="1" customHeight="1">
      <c r="A53" s="68"/>
      <c r="B53" s="118"/>
      <c r="C53" s="31"/>
      <c r="D53" s="68"/>
      <c r="E53" s="31"/>
      <c r="F53" s="68"/>
      <c r="G53" s="68"/>
      <c r="H53" s="68"/>
      <c r="I53" s="69"/>
      <c r="J53" s="69"/>
      <c r="K53" s="69"/>
      <c r="L53" s="69"/>
      <c r="M53" s="69"/>
      <c r="N53" s="69"/>
      <c r="O53" s="159"/>
      <c r="P53" s="159"/>
      <c r="Q53" s="159"/>
      <c r="R53" s="31"/>
      <c r="S53" s="68"/>
      <c r="T53" s="68"/>
      <c r="U53" s="68"/>
      <c r="V53" s="68"/>
      <c r="W53" s="68"/>
      <c r="X53" s="68"/>
      <c r="Y53" s="68"/>
      <c r="Z53" s="68"/>
      <c r="AA53" s="68"/>
      <c r="AB53" s="68"/>
      <c r="AC53" s="68"/>
      <c r="AD53" s="68"/>
      <c r="AE53" s="31"/>
      <c r="AF53" s="68"/>
      <c r="AG53" s="31"/>
      <c r="AH53" s="344"/>
      <c r="AI53" s="31"/>
      <c r="AJ53" s="117">
        <f t="shared" si="2"/>
        <v>0</v>
      </c>
      <c r="AK53" s="117">
        <f t="shared" si="3"/>
        <v>0</v>
      </c>
      <c r="AL53" s="117">
        <f t="shared" si="4"/>
        <v>0</v>
      </c>
      <c r="AM53" s="117">
        <f t="shared" si="16"/>
        <v>0</v>
      </c>
      <c r="AN53" s="117">
        <f t="shared" si="17"/>
        <v>0</v>
      </c>
      <c r="AO53" s="117">
        <f t="shared" si="18"/>
        <v>0</v>
      </c>
      <c r="AP53" s="117"/>
      <c r="AQ53" s="117"/>
      <c r="AR53" s="117"/>
      <c r="AS53" s="117"/>
      <c r="AT53" s="117"/>
      <c r="AU53" s="117"/>
      <c r="AV53" s="160">
        <f t="shared" si="19"/>
        <v>0</v>
      </c>
      <c r="AW53" s="27">
        <v>184761</v>
      </c>
      <c r="AX53" s="32">
        <v>184761</v>
      </c>
      <c r="AZ53" s="26">
        <f t="shared" si="15"/>
        <v>369522</v>
      </c>
      <c r="BB53" s="3"/>
      <c r="BC53" s="3"/>
      <c r="BD53" s="3"/>
      <c r="BE53" s="3"/>
    </row>
    <row r="54" spans="1:57" ht="12.75" hidden="1" customHeight="1">
      <c r="A54" s="68"/>
      <c r="B54" s="67"/>
      <c r="C54" s="31"/>
      <c r="D54" s="68"/>
      <c r="E54" s="31"/>
      <c r="F54" s="68"/>
      <c r="G54" s="68"/>
      <c r="H54" s="68"/>
      <c r="I54" s="69"/>
      <c r="J54" s="69"/>
      <c r="K54" s="69"/>
      <c r="L54" s="69"/>
      <c r="M54" s="69"/>
      <c r="N54" s="69"/>
      <c r="O54" s="159"/>
      <c r="P54" s="159"/>
      <c r="Q54" s="159"/>
      <c r="R54" s="31"/>
      <c r="S54" s="68"/>
      <c r="T54" s="68"/>
      <c r="U54" s="68"/>
      <c r="V54" s="68"/>
      <c r="W54" s="68"/>
      <c r="X54" s="68"/>
      <c r="Y54" s="68"/>
      <c r="Z54" s="68"/>
      <c r="AA54" s="68"/>
      <c r="AB54" s="68"/>
      <c r="AC54" s="68"/>
      <c r="AD54" s="68"/>
      <c r="AE54" s="31"/>
      <c r="AF54" s="68"/>
      <c r="AG54" s="31"/>
      <c r="AH54" s="344"/>
      <c r="AI54" s="31"/>
      <c r="AJ54" s="117">
        <f t="shared" si="2"/>
        <v>0</v>
      </c>
      <c r="AK54" s="117">
        <f t="shared" si="3"/>
        <v>0</v>
      </c>
      <c r="AL54" s="117">
        <f t="shared" si="4"/>
        <v>0</v>
      </c>
      <c r="AM54" s="117">
        <f t="shared" si="16"/>
        <v>0</v>
      </c>
      <c r="AN54" s="117">
        <f t="shared" si="17"/>
        <v>0</v>
      </c>
      <c r="AO54" s="117">
        <f t="shared" si="18"/>
        <v>0</v>
      </c>
      <c r="AP54" s="117"/>
      <c r="AQ54" s="117"/>
      <c r="AR54" s="117"/>
      <c r="AS54" s="117"/>
      <c r="AT54" s="117"/>
      <c r="AU54" s="117"/>
      <c r="AV54" s="160">
        <f t="shared" si="19"/>
        <v>0</v>
      </c>
      <c r="AW54" s="27">
        <v>739044</v>
      </c>
      <c r="AX54" s="32">
        <v>739044</v>
      </c>
      <c r="AZ54" s="26">
        <f t="shared" si="15"/>
        <v>1478088</v>
      </c>
      <c r="BB54" s="3"/>
      <c r="BC54" s="3"/>
      <c r="BD54" s="3"/>
      <c r="BE54" s="3"/>
    </row>
    <row r="55" spans="1:57" ht="12.75" hidden="1" customHeight="1">
      <c r="A55" s="68"/>
      <c r="B55" s="67"/>
      <c r="C55" s="31"/>
      <c r="D55" s="68"/>
      <c r="E55" s="31"/>
      <c r="F55" s="68"/>
      <c r="G55" s="68"/>
      <c r="H55" s="68"/>
      <c r="I55" s="69"/>
      <c r="J55" s="69"/>
      <c r="K55" s="69"/>
      <c r="L55" s="69"/>
      <c r="M55" s="69"/>
      <c r="N55" s="69"/>
      <c r="O55" s="159"/>
      <c r="P55" s="159"/>
      <c r="Q55" s="159"/>
      <c r="R55" s="31"/>
      <c r="S55" s="68"/>
      <c r="T55" s="68"/>
      <c r="U55" s="68"/>
      <c r="V55" s="68"/>
      <c r="W55" s="68"/>
      <c r="X55" s="68"/>
      <c r="Y55" s="68"/>
      <c r="Z55" s="68"/>
      <c r="AA55" s="68"/>
      <c r="AB55" s="68"/>
      <c r="AC55" s="68"/>
      <c r="AD55" s="68"/>
      <c r="AE55" s="31"/>
      <c r="AF55" s="68"/>
      <c r="AG55" s="31"/>
      <c r="AH55" s="344"/>
      <c r="AI55" s="31"/>
      <c r="AJ55" s="117">
        <f t="shared" si="2"/>
        <v>0</v>
      </c>
      <c r="AK55" s="117">
        <f t="shared" si="3"/>
        <v>0</v>
      </c>
      <c r="AL55" s="117">
        <f t="shared" si="4"/>
        <v>0</v>
      </c>
      <c r="AM55" s="117">
        <f t="shared" si="16"/>
        <v>0</v>
      </c>
      <c r="AN55" s="117">
        <f t="shared" si="17"/>
        <v>0</v>
      </c>
      <c r="AO55" s="117">
        <f t="shared" si="18"/>
        <v>0</v>
      </c>
      <c r="AP55" s="117"/>
      <c r="AQ55" s="117"/>
      <c r="AR55" s="117"/>
      <c r="AS55" s="117"/>
      <c r="AT55" s="117"/>
      <c r="AU55" s="117"/>
      <c r="AV55" s="160">
        <f t="shared" si="19"/>
        <v>0</v>
      </c>
      <c r="AW55" s="27">
        <v>1583894.25</v>
      </c>
      <c r="AX55" s="32">
        <v>1583894.25</v>
      </c>
      <c r="AZ55" s="26">
        <f t="shared" si="15"/>
        <v>3167788.5</v>
      </c>
      <c r="BB55" s="3"/>
      <c r="BC55" s="3"/>
      <c r="BD55" s="3"/>
      <c r="BE55" s="3"/>
    </row>
    <row r="56" spans="1:57" ht="12.75" hidden="1" customHeight="1">
      <c r="A56" s="68"/>
      <c r="B56" s="118"/>
      <c r="C56" s="31"/>
      <c r="D56" s="68"/>
      <c r="E56" s="31"/>
      <c r="F56" s="68"/>
      <c r="G56" s="68"/>
      <c r="H56" s="68"/>
      <c r="I56" s="69"/>
      <c r="J56" s="69"/>
      <c r="K56" s="69"/>
      <c r="L56" s="69"/>
      <c r="M56" s="69"/>
      <c r="N56" s="69"/>
      <c r="O56" s="159"/>
      <c r="P56" s="159"/>
      <c r="Q56" s="159"/>
      <c r="R56" s="31"/>
      <c r="S56" s="68"/>
      <c r="T56" s="68"/>
      <c r="U56" s="68"/>
      <c r="V56" s="68"/>
      <c r="W56" s="68"/>
      <c r="X56" s="68"/>
      <c r="Y56" s="68"/>
      <c r="Z56" s="68"/>
      <c r="AA56" s="68"/>
      <c r="AB56" s="68"/>
      <c r="AC56" s="68"/>
      <c r="AD56" s="68"/>
      <c r="AE56" s="31"/>
      <c r="AF56" s="68"/>
      <c r="AG56" s="31"/>
      <c r="AH56" s="344"/>
      <c r="AI56" s="31"/>
      <c r="AJ56" s="117">
        <f t="shared" si="2"/>
        <v>0</v>
      </c>
      <c r="AK56" s="117">
        <f t="shared" si="3"/>
        <v>0</v>
      </c>
      <c r="AL56" s="117">
        <f t="shared" si="4"/>
        <v>0</v>
      </c>
      <c r="AM56" s="117">
        <f t="shared" si="16"/>
        <v>0</v>
      </c>
      <c r="AN56" s="117">
        <f t="shared" si="17"/>
        <v>0</v>
      </c>
      <c r="AO56" s="117">
        <f t="shared" si="18"/>
        <v>0</v>
      </c>
      <c r="AP56" s="117"/>
      <c r="AQ56" s="117"/>
      <c r="AR56" s="117"/>
      <c r="AS56" s="117"/>
      <c r="AT56" s="117"/>
      <c r="AU56" s="117"/>
      <c r="AV56" s="160">
        <f t="shared" si="19"/>
        <v>0</v>
      </c>
      <c r="AW56" s="27">
        <v>279510.75</v>
      </c>
      <c r="AX56" s="32">
        <v>279510.75</v>
      </c>
      <c r="AZ56" s="26">
        <f t="shared" si="15"/>
        <v>559021.5</v>
      </c>
      <c r="BB56" s="3"/>
      <c r="BC56" s="3"/>
      <c r="BD56" s="3"/>
      <c r="BE56" s="3"/>
    </row>
    <row r="57" spans="1:57" ht="12.75" hidden="1" customHeight="1">
      <c r="A57" s="68"/>
      <c r="B57" s="67"/>
      <c r="C57" s="31"/>
      <c r="D57" s="68"/>
      <c r="E57" s="31"/>
      <c r="F57" s="68"/>
      <c r="G57" s="68"/>
      <c r="H57" s="68"/>
      <c r="I57" s="69"/>
      <c r="J57" s="69"/>
      <c r="K57" s="69"/>
      <c r="L57" s="69"/>
      <c r="M57" s="69"/>
      <c r="N57" s="69"/>
      <c r="O57" s="159"/>
      <c r="P57" s="159"/>
      <c r="Q57" s="159"/>
      <c r="R57" s="31"/>
      <c r="S57" s="68"/>
      <c r="T57" s="68"/>
      <c r="U57" s="68"/>
      <c r="V57" s="68"/>
      <c r="W57" s="68"/>
      <c r="X57" s="68"/>
      <c r="Y57" s="68"/>
      <c r="Z57" s="68"/>
      <c r="AA57" s="68"/>
      <c r="AB57" s="68"/>
      <c r="AC57" s="68"/>
      <c r="AD57" s="68"/>
      <c r="AE57" s="31"/>
      <c r="AF57" s="68"/>
      <c r="AG57" s="31"/>
      <c r="AH57" s="344"/>
      <c r="AI57" s="31"/>
      <c r="AJ57" s="117">
        <f t="shared" si="2"/>
        <v>0</v>
      </c>
      <c r="AK57" s="117">
        <f t="shared" si="3"/>
        <v>0</v>
      </c>
      <c r="AL57" s="117">
        <f t="shared" si="4"/>
        <v>0</v>
      </c>
      <c r="AM57" s="117">
        <f t="shared" si="16"/>
        <v>0</v>
      </c>
      <c r="AN57" s="117">
        <f t="shared" si="17"/>
        <v>0</v>
      </c>
      <c r="AO57" s="117">
        <f t="shared" si="18"/>
        <v>0</v>
      </c>
      <c r="AP57" s="117"/>
      <c r="AQ57" s="117"/>
      <c r="AR57" s="117"/>
      <c r="AS57" s="117"/>
      <c r="AT57" s="117"/>
      <c r="AU57" s="117"/>
      <c r="AV57" s="160">
        <f t="shared" si="19"/>
        <v>0</v>
      </c>
      <c r="AW57" s="27">
        <v>892519.64999999991</v>
      </c>
      <c r="AX57" s="32">
        <v>892519.64999999991</v>
      </c>
      <c r="AZ57" s="26">
        <f t="shared" si="15"/>
        <v>1785039.2999999998</v>
      </c>
      <c r="BB57" s="3"/>
      <c r="BC57" s="3"/>
      <c r="BD57" s="3"/>
      <c r="BE57" s="3"/>
    </row>
    <row r="58" spans="1:57" ht="12.75" hidden="1" customHeight="1">
      <c r="A58" s="68"/>
      <c r="B58" s="67"/>
      <c r="C58" s="31"/>
      <c r="D58" s="68"/>
      <c r="E58" s="31"/>
      <c r="F58" s="68"/>
      <c r="G58" s="68"/>
      <c r="H58" s="68"/>
      <c r="I58" s="69"/>
      <c r="J58" s="69"/>
      <c r="K58" s="69"/>
      <c r="L58" s="69"/>
      <c r="M58" s="69"/>
      <c r="N58" s="69"/>
      <c r="O58" s="159"/>
      <c r="P58" s="159"/>
      <c r="Q58" s="159"/>
      <c r="R58" s="31"/>
      <c r="S58" s="68"/>
      <c r="T58" s="68"/>
      <c r="U58" s="68"/>
      <c r="V58" s="68"/>
      <c r="W58" s="68"/>
      <c r="X58" s="68"/>
      <c r="Y58" s="68"/>
      <c r="Z58" s="68"/>
      <c r="AA58" s="68"/>
      <c r="AB58" s="68"/>
      <c r="AC58" s="68"/>
      <c r="AD58" s="68"/>
      <c r="AE58" s="31"/>
      <c r="AF58" s="68"/>
      <c r="AG58" s="31"/>
      <c r="AH58" s="344"/>
      <c r="AI58" s="31"/>
      <c r="AJ58" s="117">
        <f t="shared" si="2"/>
        <v>0</v>
      </c>
      <c r="AK58" s="117">
        <f t="shared" si="3"/>
        <v>0</v>
      </c>
      <c r="AL58" s="117">
        <f t="shared" si="4"/>
        <v>0</v>
      </c>
      <c r="AM58" s="117">
        <f t="shared" si="16"/>
        <v>0</v>
      </c>
      <c r="AN58" s="117">
        <f t="shared" si="17"/>
        <v>0</v>
      </c>
      <c r="AO58" s="117">
        <f t="shared" si="18"/>
        <v>0</v>
      </c>
      <c r="AP58" s="117"/>
      <c r="AQ58" s="117"/>
      <c r="AR58" s="117"/>
      <c r="AS58" s="117"/>
      <c r="AT58" s="117"/>
      <c r="AU58" s="117"/>
      <c r="AV58" s="160">
        <f t="shared" si="19"/>
        <v>0</v>
      </c>
      <c r="AW58" s="27">
        <v>486828.9</v>
      </c>
      <c r="AX58" s="32">
        <v>486828.9</v>
      </c>
      <c r="AZ58" s="26">
        <f t="shared" si="15"/>
        <v>973657.8</v>
      </c>
      <c r="BB58" s="3"/>
      <c r="BC58" s="3"/>
      <c r="BD58" s="3"/>
      <c r="BE58" s="3"/>
    </row>
    <row r="59" spans="1:57" ht="12.75" hidden="1" customHeight="1">
      <c r="A59" s="68"/>
      <c r="B59" s="67"/>
      <c r="C59" s="31"/>
      <c r="D59" s="68"/>
      <c r="E59" s="31"/>
      <c r="F59" s="68"/>
      <c r="G59" s="68"/>
      <c r="H59" s="68"/>
      <c r="I59" s="69"/>
      <c r="J59" s="69"/>
      <c r="K59" s="69"/>
      <c r="L59" s="69"/>
      <c r="M59" s="69"/>
      <c r="N59" s="69"/>
      <c r="O59" s="159"/>
      <c r="P59" s="159"/>
      <c r="Q59" s="159"/>
      <c r="R59" s="31"/>
      <c r="S59" s="68"/>
      <c r="T59" s="68"/>
      <c r="U59" s="68"/>
      <c r="V59" s="68"/>
      <c r="W59" s="68"/>
      <c r="X59" s="68"/>
      <c r="Y59" s="68"/>
      <c r="Z59" s="68"/>
      <c r="AA59" s="68"/>
      <c r="AB59" s="68"/>
      <c r="AC59" s="68"/>
      <c r="AD59" s="68"/>
      <c r="AE59" s="31"/>
      <c r="AF59" s="68"/>
      <c r="AG59" s="31"/>
      <c r="AH59" s="344"/>
      <c r="AI59" s="31"/>
      <c r="AJ59" s="117">
        <f t="shared" si="2"/>
        <v>0</v>
      </c>
      <c r="AK59" s="117">
        <f t="shared" si="3"/>
        <v>0</v>
      </c>
      <c r="AL59" s="117">
        <f t="shared" si="4"/>
        <v>0</v>
      </c>
      <c r="AM59" s="117">
        <f t="shared" si="16"/>
        <v>0</v>
      </c>
      <c r="AN59" s="117">
        <f t="shared" si="17"/>
        <v>0</v>
      </c>
      <c r="AO59" s="117">
        <f t="shared" si="18"/>
        <v>0</v>
      </c>
      <c r="AP59" s="117"/>
      <c r="AQ59" s="117"/>
      <c r="AR59" s="117"/>
      <c r="AS59" s="117"/>
      <c r="AT59" s="117"/>
      <c r="AU59" s="117"/>
      <c r="AV59" s="160">
        <f t="shared" si="19"/>
        <v>0</v>
      </c>
      <c r="AW59" s="27">
        <v>50401.799999999996</v>
      </c>
      <c r="AX59" s="32">
        <v>50401.799999999996</v>
      </c>
      <c r="AZ59" s="26">
        <f t="shared" si="15"/>
        <v>100803.59999999999</v>
      </c>
      <c r="BB59" s="3"/>
      <c r="BC59" s="3"/>
      <c r="BD59" s="3"/>
      <c r="BE59" s="3"/>
    </row>
    <row r="60" spans="1:57" ht="12.75" hidden="1" customHeight="1">
      <c r="A60" s="68"/>
      <c r="B60" s="67"/>
      <c r="C60" s="31"/>
      <c r="D60" s="68"/>
      <c r="E60" s="31"/>
      <c r="F60" s="68"/>
      <c r="G60" s="68"/>
      <c r="H60" s="68"/>
      <c r="I60" s="69"/>
      <c r="J60" s="69"/>
      <c r="K60" s="69"/>
      <c r="L60" s="69"/>
      <c r="M60" s="69"/>
      <c r="N60" s="69"/>
      <c r="O60" s="159"/>
      <c r="P60" s="159"/>
      <c r="Q60" s="159"/>
      <c r="R60" s="31"/>
      <c r="S60" s="68"/>
      <c r="T60" s="68"/>
      <c r="U60" s="68"/>
      <c r="V60" s="68"/>
      <c r="W60" s="68"/>
      <c r="X60" s="68"/>
      <c r="Y60" s="68"/>
      <c r="Z60" s="68"/>
      <c r="AA60" s="68"/>
      <c r="AB60" s="68"/>
      <c r="AC60" s="68"/>
      <c r="AD60" s="68"/>
      <c r="AE60" s="31"/>
      <c r="AF60" s="68"/>
      <c r="AG60" s="31"/>
      <c r="AH60" s="344"/>
      <c r="AI60" s="31"/>
      <c r="AJ60" s="117">
        <f t="shared" si="2"/>
        <v>0</v>
      </c>
      <c r="AK60" s="117">
        <f t="shared" si="3"/>
        <v>0</v>
      </c>
      <c r="AL60" s="117">
        <f t="shared" si="4"/>
        <v>0</v>
      </c>
      <c r="AM60" s="117">
        <f t="shared" si="16"/>
        <v>0</v>
      </c>
      <c r="AN60" s="117">
        <f t="shared" si="17"/>
        <v>0</v>
      </c>
      <c r="AO60" s="117">
        <f t="shared" si="18"/>
        <v>0</v>
      </c>
      <c r="AP60" s="117"/>
      <c r="AQ60" s="117"/>
      <c r="AR60" s="117"/>
      <c r="AS60" s="117"/>
      <c r="AT60" s="117"/>
      <c r="AU60" s="117"/>
      <c r="AV60" s="160">
        <f t="shared" si="19"/>
        <v>0</v>
      </c>
      <c r="AW60" s="27">
        <v>554419.79999999993</v>
      </c>
      <c r="AX60" s="32">
        <v>554419.79999999993</v>
      </c>
      <c r="AZ60" s="26">
        <f t="shared" si="15"/>
        <v>1108839.5999999999</v>
      </c>
      <c r="BB60" s="3"/>
      <c r="BC60" s="3"/>
      <c r="BD60" s="3"/>
      <c r="BE60" s="3"/>
    </row>
    <row r="61" spans="1:57" ht="12.75" hidden="1" customHeight="1">
      <c r="A61" s="68"/>
      <c r="B61" s="67"/>
      <c r="C61" s="31"/>
      <c r="D61" s="68"/>
      <c r="E61" s="31"/>
      <c r="F61" s="68"/>
      <c r="G61" s="68"/>
      <c r="H61" s="68"/>
      <c r="I61" s="69"/>
      <c r="J61" s="69"/>
      <c r="K61" s="69"/>
      <c r="L61" s="69"/>
      <c r="M61" s="69"/>
      <c r="N61" s="69"/>
      <c r="O61" s="159"/>
      <c r="P61" s="159"/>
      <c r="Q61" s="159"/>
      <c r="R61" s="31"/>
      <c r="S61" s="68"/>
      <c r="T61" s="68"/>
      <c r="U61" s="68"/>
      <c r="V61" s="68"/>
      <c r="W61" s="68"/>
      <c r="X61" s="68"/>
      <c r="Y61" s="68"/>
      <c r="Z61" s="68"/>
      <c r="AA61" s="68"/>
      <c r="AB61" s="68"/>
      <c r="AC61" s="68"/>
      <c r="AD61" s="68"/>
      <c r="AE61" s="31"/>
      <c r="AF61" s="68"/>
      <c r="AG61" s="31"/>
      <c r="AH61" s="344"/>
      <c r="AI61" s="31"/>
      <c r="AJ61" s="117">
        <f t="shared" si="2"/>
        <v>0</v>
      </c>
      <c r="AK61" s="117">
        <f t="shared" si="3"/>
        <v>0</v>
      </c>
      <c r="AL61" s="117">
        <f t="shared" si="4"/>
        <v>0</v>
      </c>
      <c r="AM61" s="117">
        <f t="shared" si="16"/>
        <v>0</v>
      </c>
      <c r="AN61" s="117">
        <f t="shared" si="17"/>
        <v>0</v>
      </c>
      <c r="AO61" s="117">
        <f t="shared" si="18"/>
        <v>0</v>
      </c>
      <c r="AP61" s="117"/>
      <c r="AQ61" s="117"/>
      <c r="AR61" s="117"/>
      <c r="AS61" s="117"/>
      <c r="AT61" s="117"/>
      <c r="AU61" s="117"/>
      <c r="AV61" s="160">
        <f t="shared" si="19"/>
        <v>0</v>
      </c>
      <c r="AW61" s="27">
        <v>1209643.2</v>
      </c>
      <c r="AX61" s="32">
        <v>1209643.2</v>
      </c>
      <c r="AZ61" s="26">
        <f t="shared" si="15"/>
        <v>2419286.4</v>
      </c>
      <c r="BB61" s="3"/>
      <c r="BC61" s="3"/>
      <c r="BD61" s="3"/>
      <c r="BE61" s="3"/>
    </row>
    <row r="62" spans="1:57" ht="12.75" hidden="1" customHeight="1">
      <c r="A62" s="68"/>
      <c r="B62" s="118"/>
      <c r="C62" s="31"/>
      <c r="D62" s="68"/>
      <c r="E62" s="31"/>
      <c r="F62" s="68"/>
      <c r="G62" s="68"/>
      <c r="H62" s="68"/>
      <c r="I62" s="69"/>
      <c r="J62" s="69"/>
      <c r="K62" s="69"/>
      <c r="L62" s="69"/>
      <c r="M62" s="69"/>
      <c r="N62" s="69"/>
      <c r="O62" s="159"/>
      <c r="P62" s="159"/>
      <c r="Q62" s="159"/>
      <c r="R62" s="31"/>
      <c r="S62" s="68"/>
      <c r="T62" s="68"/>
      <c r="U62" s="68"/>
      <c r="V62" s="68"/>
      <c r="W62" s="68"/>
      <c r="X62" s="68"/>
      <c r="Y62" s="68"/>
      <c r="Z62" s="68"/>
      <c r="AA62" s="68"/>
      <c r="AB62" s="68"/>
      <c r="AC62" s="68"/>
      <c r="AD62" s="68"/>
      <c r="AE62" s="31"/>
      <c r="AF62" s="68"/>
      <c r="AG62" s="31"/>
      <c r="AH62" s="344"/>
      <c r="AI62" s="31"/>
      <c r="AJ62" s="117">
        <f t="shared" si="2"/>
        <v>0</v>
      </c>
      <c r="AK62" s="117">
        <f t="shared" si="3"/>
        <v>0</v>
      </c>
      <c r="AL62" s="117">
        <f t="shared" si="4"/>
        <v>0</v>
      </c>
      <c r="AM62" s="117">
        <f t="shared" si="16"/>
        <v>0</v>
      </c>
      <c r="AN62" s="117">
        <f t="shared" si="17"/>
        <v>0</v>
      </c>
      <c r="AO62" s="117">
        <f t="shared" si="18"/>
        <v>0</v>
      </c>
      <c r="AP62" s="117"/>
      <c r="AQ62" s="117"/>
      <c r="AR62" s="117"/>
      <c r="AS62" s="117"/>
      <c r="AT62" s="117"/>
      <c r="AU62" s="117"/>
      <c r="AV62" s="160">
        <f t="shared" si="19"/>
        <v>0</v>
      </c>
      <c r="AW62" s="27">
        <v>2963277.6</v>
      </c>
      <c r="AX62" s="32">
        <v>2963277.6</v>
      </c>
      <c r="AZ62" s="26">
        <f t="shared" si="15"/>
        <v>5926555.2000000002</v>
      </c>
      <c r="BB62" s="3"/>
      <c r="BC62" s="3"/>
      <c r="BD62" s="3"/>
      <c r="BE62" s="3"/>
    </row>
    <row r="63" spans="1:57" ht="12.75" hidden="1" customHeight="1">
      <c r="A63" s="68"/>
      <c r="B63" s="67"/>
      <c r="C63" s="31"/>
      <c r="D63" s="68"/>
      <c r="E63" s="31"/>
      <c r="F63" s="68"/>
      <c r="G63" s="68"/>
      <c r="H63" s="68"/>
      <c r="I63" s="69"/>
      <c r="J63" s="69"/>
      <c r="K63" s="69"/>
      <c r="L63" s="69"/>
      <c r="M63" s="69"/>
      <c r="N63" s="69"/>
      <c r="O63" s="159"/>
      <c r="P63" s="159"/>
      <c r="Q63" s="159"/>
      <c r="R63" s="31"/>
      <c r="S63" s="68"/>
      <c r="T63" s="68"/>
      <c r="U63" s="68"/>
      <c r="V63" s="68"/>
      <c r="W63" s="68"/>
      <c r="X63" s="68"/>
      <c r="Y63" s="68"/>
      <c r="Z63" s="68"/>
      <c r="AA63" s="68"/>
      <c r="AB63" s="68"/>
      <c r="AC63" s="68"/>
      <c r="AD63" s="68"/>
      <c r="AE63" s="31"/>
      <c r="AF63" s="68"/>
      <c r="AG63" s="31"/>
      <c r="AH63" s="344"/>
      <c r="AI63" s="31"/>
      <c r="AJ63" s="117">
        <f t="shared" si="2"/>
        <v>0</v>
      </c>
      <c r="AK63" s="117">
        <f t="shared" si="3"/>
        <v>0</v>
      </c>
      <c r="AL63" s="117">
        <f t="shared" si="4"/>
        <v>0</v>
      </c>
      <c r="AM63" s="117">
        <f t="shared" si="16"/>
        <v>0</v>
      </c>
      <c r="AN63" s="117">
        <f t="shared" si="17"/>
        <v>0</v>
      </c>
      <c r="AO63" s="117">
        <f t="shared" si="18"/>
        <v>0</v>
      </c>
      <c r="AP63" s="117"/>
      <c r="AQ63" s="117"/>
      <c r="AR63" s="117"/>
      <c r="AS63" s="117"/>
      <c r="AT63" s="117"/>
      <c r="AU63" s="117"/>
      <c r="AV63" s="160">
        <f t="shared" si="19"/>
        <v>0</v>
      </c>
      <c r="AW63" s="27">
        <v>23897.4</v>
      </c>
      <c r="AX63" s="32">
        <v>23897.4</v>
      </c>
      <c r="AZ63" s="26">
        <f t="shared" si="15"/>
        <v>47794.8</v>
      </c>
      <c r="BB63" s="3"/>
      <c r="BC63" s="3"/>
      <c r="BD63" s="3"/>
      <c r="BE63" s="3"/>
    </row>
    <row r="64" spans="1:57" ht="12.75" hidden="1" customHeight="1">
      <c r="A64" s="68"/>
      <c r="B64" s="67"/>
      <c r="C64" s="31"/>
      <c r="D64" s="68"/>
      <c r="E64" s="31"/>
      <c r="F64" s="68"/>
      <c r="G64" s="68"/>
      <c r="H64" s="68"/>
      <c r="I64" s="69"/>
      <c r="J64" s="69"/>
      <c r="K64" s="69"/>
      <c r="L64" s="69"/>
      <c r="M64" s="69"/>
      <c r="N64" s="69"/>
      <c r="O64" s="159"/>
      <c r="P64" s="159"/>
      <c r="Q64" s="159"/>
      <c r="R64" s="31"/>
      <c r="S64" s="68"/>
      <c r="T64" s="68"/>
      <c r="U64" s="68"/>
      <c r="V64" s="68"/>
      <c r="W64" s="68"/>
      <c r="X64" s="68"/>
      <c r="Y64" s="68"/>
      <c r="Z64" s="68"/>
      <c r="AA64" s="68"/>
      <c r="AB64" s="68"/>
      <c r="AC64" s="68"/>
      <c r="AD64" s="68"/>
      <c r="AE64" s="31"/>
      <c r="AF64" s="68"/>
      <c r="AG64" s="31"/>
      <c r="AH64" s="344"/>
      <c r="AI64" s="31"/>
      <c r="AJ64" s="117">
        <f t="shared" si="2"/>
        <v>0</v>
      </c>
      <c r="AK64" s="117">
        <f t="shared" si="3"/>
        <v>0</v>
      </c>
      <c r="AL64" s="117">
        <f t="shared" si="4"/>
        <v>0</v>
      </c>
      <c r="AM64" s="117">
        <f t="shared" si="16"/>
        <v>0</v>
      </c>
      <c r="AN64" s="117">
        <f t="shared" si="17"/>
        <v>0</v>
      </c>
      <c r="AO64" s="117">
        <f t="shared" si="18"/>
        <v>0</v>
      </c>
      <c r="AP64" s="117"/>
      <c r="AQ64" s="117"/>
      <c r="AR64" s="117"/>
      <c r="AS64" s="117"/>
      <c r="AT64" s="117"/>
      <c r="AU64" s="117"/>
      <c r="AV64" s="160">
        <f t="shared" si="19"/>
        <v>0</v>
      </c>
      <c r="AW64" s="27">
        <v>863521.5</v>
      </c>
      <c r="AX64" s="32">
        <v>863521.5</v>
      </c>
      <c r="AZ64" s="26">
        <f t="shared" si="15"/>
        <v>1727043</v>
      </c>
      <c r="BB64" s="3"/>
      <c r="BC64" s="3"/>
      <c r="BD64" s="3"/>
      <c r="BE64" s="3"/>
    </row>
    <row r="65" spans="1:57">
      <c r="A65" s="156" t="s">
        <v>337</v>
      </c>
      <c r="B65" s="116"/>
      <c r="C65" s="29"/>
      <c r="D65" s="68"/>
      <c r="E65" s="31"/>
      <c r="F65" s="68"/>
      <c r="G65" s="68"/>
      <c r="H65" s="68"/>
      <c r="I65" s="69"/>
      <c r="J65" s="69"/>
      <c r="K65" s="69"/>
      <c r="L65" s="69"/>
      <c r="M65" s="69"/>
      <c r="N65" s="69"/>
      <c r="O65" s="159"/>
      <c r="P65" s="159"/>
      <c r="Q65" s="159"/>
      <c r="R65" s="31"/>
      <c r="S65" s="102"/>
      <c r="T65" s="102"/>
      <c r="U65" s="102"/>
      <c r="V65" s="102"/>
      <c r="W65" s="102"/>
      <c r="X65" s="102"/>
      <c r="Y65" s="102"/>
      <c r="Z65" s="102"/>
      <c r="AA65" s="102"/>
      <c r="AB65" s="102"/>
      <c r="AC65" s="102"/>
      <c r="AD65" s="102"/>
      <c r="AE65" s="31"/>
      <c r="AF65" s="68"/>
      <c r="AG65" s="31"/>
      <c r="AH65" s="344"/>
      <c r="AI65" s="31"/>
      <c r="AJ65" s="117">
        <v>0</v>
      </c>
      <c r="AK65" s="117">
        <v>0</v>
      </c>
      <c r="AL65" s="117">
        <v>7474571.120000001</v>
      </c>
      <c r="AM65" s="117">
        <v>4438670.5999999996</v>
      </c>
      <c r="AN65" s="117">
        <v>-232458.88999999998</v>
      </c>
      <c r="AO65" s="117">
        <v>0</v>
      </c>
      <c r="AP65" s="117"/>
      <c r="AQ65" s="160"/>
      <c r="AR65" s="160">
        <v>1429686.46</v>
      </c>
      <c r="AS65" s="160"/>
      <c r="AT65" s="160">
        <v>29.99</v>
      </c>
      <c r="AU65" s="160"/>
      <c r="AV65" s="160">
        <f t="shared" si="19"/>
        <v>13110469.289999999</v>
      </c>
      <c r="AX65" s="32"/>
      <c r="BB65" s="3"/>
      <c r="BC65" s="3"/>
      <c r="BD65" s="3"/>
      <c r="BE65" s="3"/>
    </row>
    <row r="66" spans="1:57">
      <c r="AJ66" s="127"/>
      <c r="AK66" s="127"/>
      <c r="AL66" s="127"/>
      <c r="AM66" s="127"/>
      <c r="AN66" s="127"/>
      <c r="AO66" s="127"/>
      <c r="AP66" s="127"/>
      <c r="AQ66" s="127"/>
      <c r="AR66" s="127"/>
      <c r="AS66" s="127"/>
      <c r="AT66" s="127"/>
      <c r="AU66" s="127"/>
      <c r="AV66" s="127"/>
    </row>
    <row r="67" spans="1:57">
      <c r="A67" s="119"/>
      <c r="B67" s="119"/>
      <c r="D67" s="120" t="s">
        <v>11</v>
      </c>
      <c r="F67" s="121">
        <f>+SUM(F12:F64)</f>
        <v>362452.85998736171</v>
      </c>
      <c r="G67" s="121">
        <f t="shared" ref="G67:H67" si="20">+SUM(G12:G64)</f>
        <v>366310.36843659508</v>
      </c>
      <c r="H67" s="121">
        <f t="shared" si="20"/>
        <v>377382.2461502449</v>
      </c>
      <c r="I67" s="121">
        <f>+SUM(I12:I64)</f>
        <v>402451.89661367703</v>
      </c>
      <c r="J67" s="121">
        <f t="shared" ref="J67" si="21">+SUM(J12:J64)</f>
        <v>429986.40495410771</v>
      </c>
      <c r="K67" s="121">
        <f>+SUM(K12:K64)</f>
        <v>384533.82614388125</v>
      </c>
      <c r="L67" s="121">
        <f t="shared" ref="L67:P67" si="22">+SUM(L12:L64)</f>
        <v>706783.97176643088</v>
      </c>
      <c r="M67" s="121">
        <f t="shared" si="22"/>
        <v>556666.19084787031</v>
      </c>
      <c r="N67" s="121">
        <f t="shared" si="22"/>
        <v>378377.77262450376</v>
      </c>
      <c r="O67" s="121">
        <f t="shared" si="22"/>
        <v>388951.79265900864</v>
      </c>
      <c r="P67" s="121">
        <f t="shared" si="22"/>
        <v>1161552.4746564182</v>
      </c>
      <c r="Q67" s="185"/>
      <c r="S67" s="166">
        <f>+SUM(S12:S64)</f>
        <v>2653</v>
      </c>
      <c r="T67" s="166">
        <f t="shared" ref="T67:U67" si="23">+SUM(T12:T64)</f>
        <v>3055</v>
      </c>
      <c r="U67" s="166">
        <f t="shared" si="23"/>
        <v>3130</v>
      </c>
      <c r="V67" s="166">
        <f>+SUM(V12:V64)</f>
        <v>3153</v>
      </c>
      <c r="W67" s="166">
        <f t="shared" ref="W67:AD67" si="24">+SUM(W12:W64)</f>
        <v>2530</v>
      </c>
      <c r="X67" s="166">
        <f t="shared" si="24"/>
        <v>2543</v>
      </c>
      <c r="Y67" s="166">
        <f t="shared" si="24"/>
        <v>2536</v>
      </c>
      <c r="Z67" s="166">
        <f t="shared" si="24"/>
        <v>2535</v>
      </c>
      <c r="AA67" s="166">
        <f t="shared" si="24"/>
        <v>2865</v>
      </c>
      <c r="AB67" s="166">
        <f t="shared" si="24"/>
        <v>3095</v>
      </c>
      <c r="AC67" s="166">
        <f t="shared" si="24"/>
        <v>3127</v>
      </c>
      <c r="AD67" s="166">
        <f t="shared" si="24"/>
        <v>0</v>
      </c>
      <c r="AF67" s="119"/>
      <c r="AH67" s="119"/>
      <c r="AJ67" s="121">
        <f>+SUM(AJ12:AJ65)</f>
        <v>4102714.93</v>
      </c>
      <c r="AK67" s="121">
        <f t="shared" ref="AK67:AN67" si="25">+SUM(AK12:AK65)</f>
        <v>4245504.1099999994</v>
      </c>
      <c r="AL67" s="121">
        <f t="shared" si="25"/>
        <v>11939936.870000003</v>
      </c>
      <c r="AM67" s="121">
        <f t="shared" si="25"/>
        <v>9966220.6900000013</v>
      </c>
      <c r="AN67" s="121">
        <f t="shared" si="25"/>
        <v>5715628.6900000004</v>
      </c>
      <c r="AO67" s="121">
        <f>+SUM(AO12:AO65)</f>
        <v>4518915.200000002</v>
      </c>
      <c r="AP67" s="121">
        <f t="shared" ref="AP67:AQ67" si="26">+SUM(AP12:AP65)</f>
        <v>7886263.1100000013</v>
      </c>
      <c r="AQ67" s="121">
        <f t="shared" si="26"/>
        <v>8639932.4200000018</v>
      </c>
      <c r="AR67" s="121">
        <f>+SUM(AR12:AR65)</f>
        <v>5857665.0900000017</v>
      </c>
      <c r="AS67" s="121">
        <f t="shared" ref="AS67:AU67" si="27">+SUM(AS12:AS65)</f>
        <v>4508704.6000000006</v>
      </c>
      <c r="AT67" s="121">
        <f t="shared" si="27"/>
        <v>9002246.290000001</v>
      </c>
      <c r="AU67" s="121">
        <f t="shared" si="27"/>
        <v>0</v>
      </c>
      <c r="AV67" s="121">
        <f>+SUM(AV12:AV65)</f>
        <v>76383702.00999999</v>
      </c>
    </row>
    <row r="68" spans="1:57">
      <c r="A68" s="3" t="s">
        <v>115</v>
      </c>
      <c r="AJ68" s="165">
        <v>4102714.9299999997</v>
      </c>
      <c r="AK68" s="165">
        <v>4245504.1100000003</v>
      </c>
      <c r="AL68" s="165">
        <v>11939936.870000001</v>
      </c>
      <c r="AM68" s="165">
        <v>9966220.6899999995</v>
      </c>
      <c r="AN68" s="165">
        <v>5715628.2599999998</v>
      </c>
      <c r="AO68" s="165">
        <v>4518915.629999999</v>
      </c>
      <c r="AP68" s="165">
        <v>7886263.1099999985</v>
      </c>
      <c r="AQ68" s="165">
        <v>8639932.4199999999</v>
      </c>
      <c r="AR68" s="165">
        <v>5857665.0900000008</v>
      </c>
      <c r="AS68" s="165"/>
      <c r="AT68" s="165"/>
      <c r="AU68" s="165"/>
    </row>
    <row r="69" spans="1:57" ht="80.25" customHeight="1">
      <c r="A69" s="340" t="s">
        <v>344</v>
      </c>
      <c r="B69" s="340"/>
      <c r="C69" s="340"/>
      <c r="D69" s="340"/>
      <c r="E69" s="340"/>
      <c r="F69" s="340"/>
      <c r="G69" s="340"/>
      <c r="H69" s="340"/>
      <c r="I69" s="340"/>
      <c r="J69" s="340"/>
      <c r="K69" s="340"/>
      <c r="L69" s="340"/>
      <c r="M69" s="340"/>
      <c r="N69" s="340"/>
      <c r="O69" s="340"/>
      <c r="P69" s="340"/>
      <c r="Q69" s="340"/>
      <c r="R69" s="340"/>
      <c r="S69" s="340"/>
      <c r="T69" s="340"/>
      <c r="U69" s="340"/>
      <c r="V69" s="340"/>
      <c r="W69" s="340"/>
      <c r="X69" s="340"/>
      <c r="Y69" s="152"/>
      <c r="Z69" s="152"/>
      <c r="AA69" s="152"/>
      <c r="AB69" s="180"/>
      <c r="AC69" s="180"/>
      <c r="AD69" s="180"/>
      <c r="AJ69" s="127">
        <f>+AJ67-AJ68</f>
        <v>0</v>
      </c>
      <c r="AK69" s="127">
        <f t="shared" ref="AK69:AR69" si="28">+AK67-AK68</f>
        <v>0</v>
      </c>
      <c r="AL69" s="127">
        <f t="shared" si="28"/>
        <v>0</v>
      </c>
      <c r="AM69" s="127">
        <f t="shared" si="28"/>
        <v>0</v>
      </c>
      <c r="AN69" s="127">
        <f t="shared" si="28"/>
        <v>0.43000000063329935</v>
      </c>
      <c r="AO69" s="127">
        <f t="shared" si="28"/>
        <v>-0.42999999690800905</v>
      </c>
      <c r="AP69" s="127">
        <f t="shared" si="28"/>
        <v>0</v>
      </c>
      <c r="AQ69" s="127">
        <f t="shared" si="28"/>
        <v>0</v>
      </c>
      <c r="AR69" s="127">
        <f t="shared" si="28"/>
        <v>0</v>
      </c>
      <c r="AS69" s="127"/>
      <c r="AT69" s="127"/>
      <c r="AU69" s="127"/>
    </row>
    <row r="70" spans="1:57">
      <c r="AP70" s="169"/>
    </row>
    <row r="71" spans="1:57">
      <c r="B71" s="74"/>
      <c r="I71" s="123"/>
      <c r="J71" s="123"/>
      <c r="K71" s="123"/>
      <c r="L71" s="123"/>
      <c r="M71" s="123"/>
      <c r="N71" s="123"/>
      <c r="O71" s="135"/>
      <c r="P71" s="135"/>
      <c r="Q71" s="135"/>
      <c r="R71" s="135"/>
      <c r="S71" s="135"/>
      <c r="T71" s="135"/>
      <c r="U71" s="135"/>
      <c r="V71" s="135"/>
      <c r="W71" s="135"/>
      <c r="X71" s="135"/>
      <c r="Y71" s="135"/>
      <c r="Z71" s="135"/>
      <c r="AA71" s="135"/>
      <c r="AF71" s="135"/>
      <c r="AG71" s="135"/>
      <c r="AH71" s="135"/>
      <c r="AI71" s="135"/>
      <c r="AJ71" s="135"/>
      <c r="AK71" s="135"/>
      <c r="AL71" s="135"/>
      <c r="AM71" s="135"/>
      <c r="AN71" s="135"/>
      <c r="AO71" s="135"/>
      <c r="AP71" s="325"/>
      <c r="AQ71" s="135"/>
      <c r="AR71" s="135"/>
      <c r="AS71" s="135"/>
      <c r="AV71" s="127"/>
    </row>
    <row r="72" spans="1:57">
      <c r="B72" s="72" t="s">
        <v>43</v>
      </c>
      <c r="I72" s="172"/>
      <c r="J72" s="172"/>
      <c r="K72" s="172"/>
      <c r="L72" s="173"/>
      <c r="M72" s="174" t="s">
        <v>44</v>
      </c>
      <c r="N72" s="174"/>
      <c r="O72" s="326" t="s">
        <v>44</v>
      </c>
      <c r="P72" s="326"/>
      <c r="Q72" s="326"/>
      <c r="R72" s="326"/>
      <c r="S72" s="326"/>
      <c r="T72" s="326"/>
      <c r="U72" s="326"/>
      <c r="V72" s="326"/>
      <c r="W72" s="326"/>
      <c r="X72" s="326"/>
      <c r="Y72" s="326"/>
      <c r="Z72" s="326"/>
      <c r="AA72" s="326"/>
      <c r="AF72" s="346" t="s">
        <v>45</v>
      </c>
      <c r="AG72" s="346"/>
      <c r="AH72" s="346"/>
      <c r="AI72" s="346"/>
      <c r="AJ72" s="346"/>
      <c r="AK72" s="346"/>
      <c r="AL72" s="346"/>
      <c r="AM72" s="346"/>
      <c r="AN72" s="346"/>
      <c r="AO72" s="346"/>
      <c r="AP72" s="346"/>
      <c r="AQ72" s="346"/>
      <c r="AR72" s="346"/>
      <c r="AS72" s="346"/>
    </row>
    <row r="73" spans="1:57">
      <c r="B73" s="319" t="s">
        <v>361</v>
      </c>
      <c r="I73" s="168"/>
      <c r="J73" s="168"/>
      <c r="K73" s="168"/>
      <c r="M73" s="168" t="s">
        <v>244</v>
      </c>
      <c r="O73" s="329" t="s">
        <v>246</v>
      </c>
      <c r="P73" s="329"/>
      <c r="Q73" s="329"/>
      <c r="R73" s="329"/>
      <c r="S73" s="329"/>
      <c r="T73" s="329"/>
      <c r="U73" s="329"/>
      <c r="V73" s="329"/>
      <c r="W73" s="329"/>
      <c r="X73" s="329"/>
      <c r="Y73" s="329"/>
      <c r="Z73" s="329"/>
      <c r="AA73" s="329"/>
      <c r="AE73" s="329" t="s">
        <v>248</v>
      </c>
      <c r="AF73" s="329"/>
      <c r="AG73" s="329"/>
      <c r="AH73" s="329"/>
      <c r="AI73" s="329"/>
      <c r="AJ73" s="329"/>
      <c r="AK73" s="329"/>
      <c r="AL73" s="329"/>
      <c r="AM73" s="329"/>
      <c r="AN73" s="329"/>
      <c r="AO73" s="329"/>
      <c r="AP73" s="329"/>
      <c r="AQ73" s="329"/>
      <c r="AR73" s="329"/>
      <c r="AS73" s="329"/>
      <c r="AT73" s="127"/>
      <c r="AU73" s="127"/>
    </row>
    <row r="74" spans="1:57">
      <c r="B74" s="319" t="s">
        <v>245</v>
      </c>
      <c r="I74" s="168"/>
      <c r="J74" s="168"/>
      <c r="K74" s="168"/>
      <c r="M74" s="168" t="s">
        <v>245</v>
      </c>
      <c r="O74" s="329" t="s">
        <v>247</v>
      </c>
      <c r="P74" s="329"/>
      <c r="Q74" s="329"/>
      <c r="R74" s="329"/>
      <c r="S74" s="329"/>
      <c r="T74" s="329"/>
      <c r="U74" s="329"/>
      <c r="V74" s="329"/>
      <c r="W74" s="329"/>
      <c r="X74" s="329"/>
      <c r="Y74" s="329"/>
      <c r="Z74" s="329"/>
      <c r="AA74" s="329"/>
      <c r="AF74" s="345" t="s">
        <v>249</v>
      </c>
      <c r="AG74" s="345"/>
      <c r="AH74" s="345"/>
      <c r="AI74" s="345"/>
      <c r="AJ74" s="345"/>
      <c r="AK74" s="345"/>
      <c r="AL74" s="345"/>
      <c r="AM74" s="345"/>
      <c r="AN74" s="345"/>
      <c r="AO74" s="345"/>
      <c r="AP74" s="345"/>
      <c r="AQ74" s="345"/>
      <c r="AR74" s="345"/>
      <c r="AS74" s="345"/>
    </row>
    <row r="77" spans="1:57">
      <c r="AR77" s="127"/>
      <c r="AS77" s="127"/>
      <c r="AT77" s="127"/>
      <c r="AU77" s="127"/>
    </row>
    <row r="81" spans="1:1">
      <c r="A81" s="165"/>
    </row>
    <row r="85" spans="1:1">
      <c r="A85" s="165"/>
    </row>
  </sheetData>
  <sheetProtection insertRows="0"/>
  <mergeCells count="20">
    <mergeCell ref="A7:AV7"/>
    <mergeCell ref="A8:A9"/>
    <mergeCell ref="B8:AH8"/>
    <mergeCell ref="AJ8:AV9"/>
    <mergeCell ref="F9:N9"/>
    <mergeCell ref="S9:AA9"/>
    <mergeCell ref="A1:AO1"/>
    <mergeCell ref="A2:AO2"/>
    <mergeCell ref="A3:AI3"/>
    <mergeCell ref="A4:AO4"/>
    <mergeCell ref="A6:AV6"/>
    <mergeCell ref="A69:X69"/>
    <mergeCell ref="A11:AV11"/>
    <mergeCell ref="AH12:AH65"/>
    <mergeCell ref="O72:AA72"/>
    <mergeCell ref="O74:AA74"/>
    <mergeCell ref="O73:AA73"/>
    <mergeCell ref="AE73:AS73"/>
    <mergeCell ref="AF74:AS74"/>
    <mergeCell ref="AF72:AS72"/>
  </mergeCells>
  <printOptions horizontalCentered="1"/>
  <pageMargins left="0.19685039370078741" right="0.19685039370078741" top="0.19685039370078741" bottom="0.19685039370078741" header="0" footer="0"/>
  <pageSetup scale="5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56"/>
  <sheetViews>
    <sheetView showGridLines="0" topLeftCell="B1" zoomScaleNormal="100" workbookViewId="0">
      <selection activeCell="AW32" sqref="AW32"/>
    </sheetView>
  </sheetViews>
  <sheetFormatPr baseColWidth="10" defaultColWidth="9.140625" defaultRowHeight="12.75"/>
  <cols>
    <col min="1" max="1" width="39.7109375" style="3" bestFit="1" customWidth="1"/>
    <col min="2" max="4" width="12.140625" style="3" customWidth="1"/>
    <col min="5" max="5" width="12.140625" style="3" hidden="1" customWidth="1"/>
    <col min="6" max="10" width="10.7109375" style="3" hidden="1" customWidth="1"/>
    <col min="11" max="11" width="15" style="3" hidden="1" customWidth="1"/>
    <col min="12" max="12" width="13.42578125" style="3" customWidth="1"/>
    <col min="13" max="13" width="15.5703125" style="3" bestFit="1" customWidth="1"/>
    <col min="14" max="14" width="16.28515625" style="3" bestFit="1" customWidth="1"/>
    <col min="15" max="15" width="16.28515625" style="3" customWidth="1"/>
    <col min="16" max="16" width="2.140625" style="3" customWidth="1"/>
    <col min="17" max="17" width="10.7109375" style="3" hidden="1" customWidth="1"/>
    <col min="18" max="18" width="12.42578125" style="3" hidden="1" customWidth="1"/>
    <col min="19" max="19" width="12.28515625" style="3" hidden="1" customWidth="1"/>
    <col min="20" max="20" width="10.7109375" style="3" hidden="1" customWidth="1"/>
    <col min="21" max="26" width="12.28515625" style="3" hidden="1" customWidth="1"/>
    <col min="27" max="27" width="13.5703125" style="3" customWidth="1"/>
    <col min="28" max="28" width="15.5703125" style="3" bestFit="1" customWidth="1"/>
    <col min="29" max="30" width="16.140625" style="3" customWidth="1"/>
    <col min="31" max="31" width="2" style="3" customWidth="1"/>
    <col min="32" max="34" width="11" style="3" customWidth="1"/>
    <col min="35" max="35" width="3.140625" style="3" customWidth="1"/>
    <col min="36" max="36" width="11.28515625" style="3" hidden="1" customWidth="1"/>
    <col min="37" max="37" width="12.42578125" style="3" hidden="1" customWidth="1"/>
    <col min="38" max="38" width="12.85546875" style="3" hidden="1" customWidth="1"/>
    <col min="39" max="39" width="11.28515625" style="3" hidden="1" customWidth="1"/>
    <col min="40" max="42" width="12.85546875" style="3" hidden="1" customWidth="1"/>
    <col min="43" max="43" width="13.28515625" style="3" hidden="1" customWidth="1"/>
    <col min="44" max="44" width="15.5703125" style="3" hidden="1" customWidth="1"/>
    <col min="45" max="45" width="15.85546875" style="3" hidden="1" customWidth="1"/>
    <col min="46" max="49" width="15.85546875" style="3" customWidth="1"/>
    <col min="50" max="16384" width="9.140625" style="3"/>
  </cols>
  <sheetData>
    <row r="1" spans="1:49" customFormat="1" ht="21.75" customHeight="1">
      <c r="A1" s="360" t="s">
        <v>23</v>
      </c>
      <c r="B1" s="360"/>
      <c r="C1" s="360"/>
      <c r="D1" s="360"/>
      <c r="E1" s="360"/>
      <c r="F1" s="360"/>
      <c r="G1" s="360"/>
      <c r="H1" s="360"/>
      <c r="I1" s="360"/>
      <c r="J1" s="360"/>
      <c r="K1" s="360"/>
      <c r="L1" s="360"/>
      <c r="M1" s="360"/>
      <c r="N1" s="360"/>
      <c r="O1" s="360"/>
      <c r="P1" s="360"/>
      <c r="Q1" s="360"/>
      <c r="R1" s="360"/>
      <c r="S1" s="360"/>
      <c r="T1" s="360"/>
      <c r="U1" s="360"/>
      <c r="V1" s="360"/>
      <c r="W1" s="360"/>
      <c r="X1" s="360"/>
      <c r="Y1" s="360"/>
      <c r="Z1" s="360"/>
      <c r="AA1" s="360"/>
      <c r="AB1" s="360"/>
      <c r="AC1" s="360"/>
      <c r="AD1" s="360"/>
      <c r="AE1" s="360"/>
      <c r="AF1" s="360"/>
      <c r="AG1" s="360"/>
      <c r="AH1" s="360"/>
      <c r="AI1" s="360"/>
      <c r="AJ1" s="360"/>
      <c r="AK1" s="360"/>
      <c r="AL1" s="360"/>
      <c r="AM1" s="360"/>
      <c r="AN1" s="360"/>
      <c r="AO1" s="360"/>
    </row>
    <row r="2" spans="1:49" customFormat="1" ht="15">
      <c r="A2" s="361" t="s">
        <v>41</v>
      </c>
      <c r="B2" s="361"/>
      <c r="C2" s="361"/>
      <c r="D2" s="361"/>
      <c r="E2" s="360"/>
      <c r="F2" s="360"/>
      <c r="G2" s="360"/>
      <c r="H2" s="360"/>
      <c r="I2" s="360"/>
      <c r="J2" s="360"/>
      <c r="K2" s="360"/>
      <c r="L2" s="360"/>
      <c r="M2" s="360"/>
      <c r="N2" s="360"/>
      <c r="O2" s="360"/>
      <c r="P2" s="360"/>
      <c r="Q2" s="360"/>
      <c r="R2" s="360"/>
      <c r="S2" s="360"/>
      <c r="T2" s="360"/>
      <c r="U2" s="360"/>
      <c r="V2" s="360"/>
      <c r="W2" s="360"/>
      <c r="X2" s="360"/>
      <c r="Y2" s="360"/>
      <c r="Z2" s="360"/>
      <c r="AA2" s="360"/>
      <c r="AB2" s="360"/>
      <c r="AC2" s="360"/>
      <c r="AD2" s="360"/>
      <c r="AE2" s="360"/>
      <c r="AF2" s="360"/>
      <c r="AG2" s="360"/>
      <c r="AH2" s="360"/>
      <c r="AI2" s="360"/>
      <c r="AJ2" s="360"/>
      <c r="AK2" s="360"/>
      <c r="AL2" s="360"/>
      <c r="AM2" s="360"/>
      <c r="AN2" s="360"/>
      <c r="AO2" s="360"/>
    </row>
    <row r="3" spans="1:49" customFormat="1" ht="16.5" customHeight="1">
      <c r="A3" s="360" t="s">
        <v>24</v>
      </c>
      <c r="B3" s="360"/>
      <c r="C3" s="360"/>
      <c r="D3" s="360"/>
      <c r="E3" s="360"/>
      <c r="F3" s="360"/>
      <c r="G3" s="360"/>
      <c r="H3" s="360"/>
      <c r="I3" s="360"/>
      <c r="J3" s="360"/>
      <c r="K3" s="360"/>
      <c r="L3" s="360"/>
      <c r="M3" s="360"/>
      <c r="N3" s="360"/>
      <c r="O3" s="360"/>
      <c r="P3" s="360"/>
      <c r="Q3" s="360"/>
      <c r="R3" s="360"/>
      <c r="S3" s="360"/>
      <c r="T3" s="360"/>
      <c r="U3" s="360"/>
      <c r="V3" s="360"/>
      <c r="W3" s="360"/>
      <c r="X3" s="360"/>
      <c r="Y3" s="360"/>
      <c r="Z3" s="360"/>
      <c r="AA3" s="360"/>
      <c r="AB3" s="360"/>
      <c r="AC3" s="360"/>
      <c r="AD3" s="360"/>
      <c r="AE3" s="360"/>
      <c r="AF3" s="360"/>
      <c r="AG3" s="360"/>
      <c r="AH3" s="360"/>
      <c r="AI3" s="360"/>
      <c r="AJ3" s="360"/>
      <c r="AK3" s="360"/>
      <c r="AL3" s="360"/>
      <c r="AM3" s="360"/>
      <c r="AN3" s="360"/>
      <c r="AO3" s="360"/>
    </row>
    <row r="4" spans="1:49" customFormat="1" ht="15" customHeight="1">
      <c r="A4" s="362" t="s">
        <v>2</v>
      </c>
      <c r="B4" s="362"/>
      <c r="C4" s="362"/>
      <c r="D4" s="362"/>
      <c r="E4" s="362"/>
      <c r="F4" s="362"/>
      <c r="G4" s="362"/>
      <c r="H4" s="362"/>
      <c r="I4" s="362"/>
      <c r="J4" s="362"/>
      <c r="K4" s="362"/>
      <c r="L4" s="362"/>
      <c r="M4" s="362"/>
      <c r="N4" s="362"/>
      <c r="O4" s="362"/>
      <c r="P4" s="362"/>
      <c r="Q4" s="362"/>
      <c r="R4" s="362"/>
      <c r="S4" s="362"/>
      <c r="T4" s="362"/>
      <c r="U4" s="362"/>
      <c r="V4" s="362"/>
      <c r="W4" s="362"/>
      <c r="X4" s="362"/>
      <c r="Y4" s="362"/>
      <c r="Z4" s="362"/>
      <c r="AA4" s="362"/>
      <c r="AB4" s="362"/>
      <c r="AC4" s="362"/>
      <c r="AD4" s="362"/>
      <c r="AE4" s="362"/>
      <c r="AF4" s="362"/>
      <c r="AG4" s="362"/>
      <c r="AH4" s="362"/>
      <c r="AI4" s="362"/>
      <c r="AJ4" s="362"/>
      <c r="AK4" s="362"/>
      <c r="AL4" s="362"/>
      <c r="AM4" s="362"/>
      <c r="AN4" s="362"/>
      <c r="AO4" s="362"/>
    </row>
    <row r="5" spans="1:49" customFormat="1" ht="15.75" customHeight="1">
      <c r="A5" s="36"/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  <c r="AG5" s="36"/>
      <c r="AH5" s="36"/>
      <c r="AI5" s="36"/>
      <c r="AJ5" s="36"/>
      <c r="AK5" s="36"/>
      <c r="AL5" s="36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</row>
    <row r="6" spans="1:49" customFormat="1" ht="26.25" customHeight="1">
      <c r="A6" s="331" t="s">
        <v>25</v>
      </c>
      <c r="B6" s="331"/>
      <c r="C6" s="331"/>
      <c r="D6" s="331"/>
      <c r="E6" s="331"/>
      <c r="F6" s="331"/>
      <c r="G6" s="331"/>
      <c r="H6" s="331"/>
      <c r="I6" s="331"/>
      <c r="J6" s="331"/>
      <c r="K6" s="331"/>
      <c r="L6" s="331"/>
      <c r="M6" s="331"/>
      <c r="N6" s="331"/>
      <c r="O6" s="331"/>
      <c r="P6" s="331"/>
      <c r="Q6" s="331"/>
      <c r="R6" s="331"/>
      <c r="S6" s="331"/>
      <c r="T6" s="331"/>
      <c r="U6" s="331"/>
      <c r="V6" s="331"/>
      <c r="W6" s="331"/>
      <c r="X6" s="331"/>
      <c r="Y6" s="331"/>
      <c r="Z6" s="331"/>
      <c r="AA6" s="331"/>
      <c r="AB6" s="331"/>
      <c r="AC6" s="331"/>
      <c r="AD6" s="331"/>
      <c r="AE6" s="331"/>
      <c r="AF6" s="331"/>
      <c r="AG6" s="331"/>
      <c r="AH6" s="331"/>
      <c r="AI6" s="331"/>
      <c r="AJ6" s="331"/>
      <c r="AK6" s="331"/>
      <c r="AL6" s="331"/>
      <c r="AM6" s="331"/>
      <c r="AN6" s="331"/>
      <c r="AO6" s="331"/>
    </row>
    <row r="7" spans="1:49" customFormat="1" ht="26.25" customHeight="1">
      <c r="A7" s="336" t="s">
        <v>37</v>
      </c>
      <c r="B7" s="336"/>
      <c r="C7" s="336"/>
      <c r="D7" s="336"/>
      <c r="E7" s="336"/>
      <c r="F7" s="336"/>
      <c r="G7" s="336"/>
      <c r="H7" s="336"/>
      <c r="I7" s="336"/>
      <c r="J7" s="336"/>
      <c r="K7" s="336"/>
      <c r="L7" s="336"/>
      <c r="M7" s="336"/>
      <c r="N7" s="336"/>
      <c r="O7" s="336"/>
      <c r="P7" s="336"/>
      <c r="Q7" s="336"/>
      <c r="R7" s="336"/>
      <c r="S7" s="336"/>
      <c r="T7" s="336"/>
      <c r="U7" s="336"/>
      <c r="V7" s="336"/>
      <c r="W7" s="336"/>
      <c r="X7" s="336"/>
      <c r="Y7" s="336"/>
      <c r="Z7" s="336"/>
      <c r="AA7" s="336"/>
      <c r="AB7" s="336"/>
      <c r="AC7" s="336"/>
      <c r="AD7" s="336"/>
      <c r="AE7" s="336"/>
      <c r="AF7" s="336"/>
      <c r="AG7" s="336"/>
      <c r="AH7" s="336"/>
      <c r="AI7" s="336"/>
      <c r="AJ7" s="336"/>
      <c r="AK7" s="336"/>
      <c r="AL7" s="336"/>
      <c r="AM7" s="336"/>
      <c r="AN7" s="336"/>
      <c r="AO7" s="336"/>
    </row>
    <row r="8" spans="1:49" customFormat="1" ht="19.5" customHeight="1">
      <c r="A8" s="39"/>
      <c r="B8" s="359" t="s">
        <v>26</v>
      </c>
      <c r="C8" s="359"/>
      <c r="D8" s="359"/>
      <c r="E8" s="359"/>
      <c r="F8" s="359"/>
      <c r="G8" s="359"/>
      <c r="H8" s="359"/>
      <c r="I8" s="359"/>
      <c r="J8" s="359"/>
      <c r="K8" s="359"/>
      <c r="L8" s="359"/>
      <c r="M8" s="359"/>
      <c r="N8" s="359"/>
      <c r="O8" s="359"/>
      <c r="P8" s="359"/>
      <c r="Q8" s="359"/>
      <c r="R8" s="359"/>
      <c r="S8" s="359"/>
      <c r="T8" s="359"/>
      <c r="U8" s="359"/>
      <c r="V8" s="359"/>
      <c r="W8" s="359"/>
      <c r="X8" s="359"/>
      <c r="Y8" s="359"/>
      <c r="Z8" s="359"/>
      <c r="AA8" s="359"/>
      <c r="AB8" s="359"/>
      <c r="AC8" s="359"/>
      <c r="AD8" s="359"/>
      <c r="AE8" s="359"/>
      <c r="AF8" s="359"/>
      <c r="AG8" s="359"/>
      <c r="AH8" s="359"/>
      <c r="AI8" s="359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</row>
    <row r="9" spans="1:49" customFormat="1" ht="30.75" customHeight="1">
      <c r="A9" s="356" t="s">
        <v>3</v>
      </c>
      <c r="B9" s="358" t="s">
        <v>27</v>
      </c>
      <c r="C9" s="358"/>
      <c r="D9" s="358"/>
      <c r="E9" s="358"/>
      <c r="F9" s="358"/>
      <c r="G9" s="358"/>
      <c r="H9" s="358"/>
      <c r="I9" s="358"/>
      <c r="J9" s="358"/>
      <c r="K9" s="358"/>
      <c r="L9" s="358"/>
      <c r="M9" s="358"/>
      <c r="N9" s="358"/>
      <c r="O9" s="358"/>
      <c r="P9" s="57"/>
      <c r="Q9" s="358" t="s">
        <v>28</v>
      </c>
      <c r="R9" s="358"/>
      <c r="S9" s="358"/>
      <c r="T9" s="358"/>
      <c r="U9" s="358"/>
      <c r="V9" s="358"/>
      <c r="W9" s="358"/>
      <c r="X9" s="358"/>
      <c r="Y9" s="358"/>
      <c r="Z9" s="358"/>
      <c r="AA9" s="358"/>
      <c r="AB9" s="358"/>
      <c r="AC9" s="358"/>
      <c r="AD9" s="358"/>
      <c r="AE9" s="58"/>
      <c r="AF9" s="357" t="s">
        <v>29</v>
      </c>
      <c r="AG9" s="357"/>
      <c r="AH9" s="357"/>
      <c r="AI9" s="58"/>
      <c r="AJ9" s="358" t="s">
        <v>11</v>
      </c>
      <c r="AK9" s="358"/>
      <c r="AL9" s="358"/>
      <c r="AM9" s="358"/>
      <c r="AN9" s="358"/>
      <c r="AO9" s="358"/>
      <c r="AP9" s="358"/>
      <c r="AQ9" s="358"/>
      <c r="AR9" s="358"/>
      <c r="AS9" s="358"/>
      <c r="AT9" s="358"/>
      <c r="AU9" s="358"/>
      <c r="AV9" s="358"/>
      <c r="AW9" s="358"/>
    </row>
    <row r="10" spans="1:49" customFormat="1" ht="21" customHeight="1">
      <c r="A10" s="356"/>
      <c r="B10" s="2" t="s">
        <v>313</v>
      </c>
      <c r="C10" s="2" t="s">
        <v>314</v>
      </c>
      <c r="D10" s="2" t="s">
        <v>315</v>
      </c>
      <c r="E10" s="2" t="s">
        <v>280</v>
      </c>
      <c r="F10" s="2" t="s">
        <v>305</v>
      </c>
      <c r="G10" s="2" t="s">
        <v>306</v>
      </c>
      <c r="H10" s="2" t="s">
        <v>316</v>
      </c>
      <c r="I10" s="2" t="s">
        <v>322</v>
      </c>
      <c r="J10" s="2" t="s">
        <v>323</v>
      </c>
      <c r="K10" s="2" t="s">
        <v>324</v>
      </c>
      <c r="L10" s="2" t="s">
        <v>340</v>
      </c>
      <c r="M10" s="2" t="s">
        <v>345</v>
      </c>
      <c r="N10" s="2" t="s">
        <v>346</v>
      </c>
      <c r="O10" s="2" t="s">
        <v>347</v>
      </c>
      <c r="P10" s="59"/>
      <c r="Q10" s="2" t="s">
        <v>313</v>
      </c>
      <c r="R10" s="2" t="s">
        <v>314</v>
      </c>
      <c r="S10" s="2" t="s">
        <v>315</v>
      </c>
      <c r="T10" s="2" t="s">
        <v>280</v>
      </c>
      <c r="U10" s="2" t="s">
        <v>305</v>
      </c>
      <c r="V10" s="2" t="s">
        <v>306</v>
      </c>
      <c r="W10" s="2" t="s">
        <v>316</v>
      </c>
      <c r="X10" s="2" t="s">
        <v>322</v>
      </c>
      <c r="Y10" s="2" t="s">
        <v>323</v>
      </c>
      <c r="Z10" s="2" t="s">
        <v>324</v>
      </c>
      <c r="AA10" s="2" t="s">
        <v>340</v>
      </c>
      <c r="AB10" s="2" t="s">
        <v>345</v>
      </c>
      <c r="AC10" s="2" t="s">
        <v>346</v>
      </c>
      <c r="AD10" s="2" t="s">
        <v>347</v>
      </c>
      <c r="AE10" s="59"/>
      <c r="AF10" s="9" t="s">
        <v>322</v>
      </c>
      <c r="AG10" s="9" t="s">
        <v>323</v>
      </c>
      <c r="AH10" s="9" t="s">
        <v>324</v>
      </c>
      <c r="AI10" s="59"/>
      <c r="AJ10" s="2" t="s">
        <v>313</v>
      </c>
      <c r="AK10" s="2" t="s">
        <v>314</v>
      </c>
      <c r="AL10" s="2" t="s">
        <v>315</v>
      </c>
      <c r="AM10" s="2" t="s">
        <v>280</v>
      </c>
      <c r="AN10" s="2" t="s">
        <v>305</v>
      </c>
      <c r="AO10" s="2" t="s">
        <v>306</v>
      </c>
      <c r="AP10" s="2" t="s">
        <v>306</v>
      </c>
      <c r="AQ10" s="2" t="s">
        <v>322</v>
      </c>
      <c r="AR10" s="2" t="s">
        <v>323</v>
      </c>
      <c r="AS10" s="2" t="s">
        <v>324</v>
      </c>
      <c r="AT10" s="2" t="s">
        <v>340</v>
      </c>
      <c r="AU10" s="2" t="s">
        <v>345</v>
      </c>
      <c r="AV10" s="2" t="s">
        <v>346</v>
      </c>
      <c r="AW10" s="2" t="s">
        <v>347</v>
      </c>
    </row>
    <row r="11" spans="1:49" s="17" customFormat="1" ht="25.5" customHeight="1">
      <c r="A11" s="175" t="s">
        <v>299</v>
      </c>
      <c r="B11" s="41">
        <v>11648</v>
      </c>
      <c r="C11" s="41">
        <v>32224</v>
      </c>
      <c r="D11" s="41">
        <v>38983.99</v>
      </c>
      <c r="E11" s="41">
        <v>44088</v>
      </c>
      <c r="F11" s="41">
        <v>104687.98999999999</v>
      </c>
      <c r="G11" s="41">
        <v>563058.54999999993</v>
      </c>
      <c r="H11" s="41">
        <f>+D11+G11</f>
        <v>602042.53999999992</v>
      </c>
      <c r="I11" s="41">
        <v>167767.65</v>
      </c>
      <c r="J11" s="41">
        <v>428236.4</v>
      </c>
      <c r="K11" s="41">
        <v>565294.28</v>
      </c>
      <c r="L11" s="41">
        <v>475950.79999999993</v>
      </c>
      <c r="M11" s="41">
        <v>662751.82999999996</v>
      </c>
      <c r="N11" s="41">
        <v>2753201.4199999995</v>
      </c>
      <c r="O11" s="41">
        <f>+D11+G11+K11+N11</f>
        <v>3920538.2399999993</v>
      </c>
      <c r="P11" s="42"/>
      <c r="Q11" s="41">
        <v>457512.28</v>
      </c>
      <c r="R11" s="41">
        <v>860286.51</v>
      </c>
      <c r="S11" s="41">
        <v>1313199.56</v>
      </c>
      <c r="T11" s="41">
        <v>583265.84</v>
      </c>
      <c r="U11" s="41">
        <v>1097916.67</v>
      </c>
      <c r="V11" s="41">
        <v>1641267.06</v>
      </c>
      <c r="W11" s="41">
        <f>+S11+V11</f>
        <v>2954466.62</v>
      </c>
      <c r="X11" s="41">
        <v>736453.88</v>
      </c>
      <c r="Y11" s="41">
        <v>1012673.96</v>
      </c>
      <c r="Z11" s="41">
        <v>1852388.1199999999</v>
      </c>
      <c r="AA11" s="41">
        <v>578152.31000000006</v>
      </c>
      <c r="AB11" s="41">
        <v>1227537.25</v>
      </c>
      <c r="AC11" s="41">
        <v>5091755.8600000013</v>
      </c>
      <c r="AD11" s="41">
        <f>+S11+V11+Z11+AC11</f>
        <v>9898610.6000000015</v>
      </c>
      <c r="AE11" s="42"/>
      <c r="AF11" s="41">
        <v>0</v>
      </c>
      <c r="AG11" s="41">
        <v>0</v>
      </c>
      <c r="AH11" s="41">
        <v>0</v>
      </c>
      <c r="AI11" s="42"/>
      <c r="AJ11" s="128">
        <f t="shared" ref="AJ11:AP11" si="0">+B11+Q11</f>
        <v>469160.28</v>
      </c>
      <c r="AK11" s="128">
        <f t="shared" si="0"/>
        <v>892510.51</v>
      </c>
      <c r="AL11" s="128">
        <f t="shared" si="0"/>
        <v>1352183.55</v>
      </c>
      <c r="AM11" s="128">
        <f t="shared" si="0"/>
        <v>627353.84</v>
      </c>
      <c r="AN11" s="128">
        <f t="shared" si="0"/>
        <v>1202604.6599999999</v>
      </c>
      <c r="AO11" s="128">
        <f t="shared" si="0"/>
        <v>2204325.61</v>
      </c>
      <c r="AP11" s="128">
        <f t="shared" si="0"/>
        <v>3556509.16</v>
      </c>
      <c r="AQ11" s="128">
        <f>+L11+AA11</f>
        <v>1054103.1099999999</v>
      </c>
      <c r="AR11" s="128">
        <f>+M11+AB11</f>
        <v>1890289.08</v>
      </c>
      <c r="AS11" s="128">
        <f>+N11+AC11</f>
        <v>7844957.2800000012</v>
      </c>
      <c r="AT11" s="128">
        <f>+L11+AA11</f>
        <v>1054103.1099999999</v>
      </c>
      <c r="AU11" s="128">
        <f>+M11+AB11</f>
        <v>1890289.08</v>
      </c>
      <c r="AV11" s="128">
        <f>+N11+AC11</f>
        <v>7844957.2800000012</v>
      </c>
      <c r="AW11" s="128">
        <f>+O11+AD11</f>
        <v>13819148.84</v>
      </c>
    </row>
    <row r="12" spans="1:49">
      <c r="A12" s="43"/>
      <c r="B12" s="43"/>
      <c r="C12" s="43"/>
      <c r="D12" s="43"/>
      <c r="E12" s="44"/>
      <c r="F12" s="44"/>
      <c r="G12" s="44"/>
      <c r="H12" s="44"/>
      <c r="I12" s="44"/>
      <c r="J12" s="44"/>
      <c r="K12" s="44"/>
      <c r="L12" s="44"/>
      <c r="M12" s="44"/>
      <c r="N12" s="44"/>
      <c r="O12" s="44"/>
      <c r="P12" s="45"/>
      <c r="Q12" s="41"/>
      <c r="R12" s="41"/>
      <c r="S12" s="41"/>
      <c r="T12" s="44"/>
      <c r="U12" s="44"/>
      <c r="V12" s="44"/>
      <c r="W12" s="44"/>
      <c r="X12" s="44"/>
      <c r="Y12" s="44"/>
      <c r="Z12" s="44"/>
      <c r="AA12" s="44"/>
      <c r="AB12" s="44"/>
      <c r="AC12" s="44"/>
      <c r="AD12" s="44"/>
      <c r="AE12" s="45"/>
      <c r="AF12" s="44"/>
      <c r="AG12" s="44"/>
      <c r="AH12" s="44"/>
      <c r="AI12" s="45"/>
      <c r="AJ12" s="41"/>
      <c r="AK12" s="41"/>
      <c r="AL12" s="41"/>
      <c r="AM12" s="41"/>
      <c r="AN12" s="41"/>
      <c r="AO12" s="41"/>
      <c r="AP12" s="41"/>
      <c r="AQ12" s="41"/>
      <c r="AR12" s="41"/>
      <c r="AS12" s="41"/>
      <c r="AT12" s="41"/>
      <c r="AU12" s="41"/>
      <c r="AV12" s="41"/>
      <c r="AW12" s="41"/>
    </row>
    <row r="13" spans="1:49">
      <c r="A13" s="43"/>
      <c r="B13" s="43"/>
      <c r="C13" s="43"/>
      <c r="D13" s="43"/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47"/>
      <c r="Q13" s="41"/>
      <c r="R13" s="41"/>
      <c r="S13" s="41"/>
      <c r="T13" s="46"/>
      <c r="U13" s="46"/>
      <c r="V13" s="46"/>
      <c r="W13" s="46"/>
      <c r="X13" s="46"/>
      <c r="Y13" s="46"/>
      <c r="Z13" s="46"/>
      <c r="AA13" s="46"/>
      <c r="AB13" s="46"/>
      <c r="AC13" s="46"/>
      <c r="AD13" s="46"/>
      <c r="AE13" s="47"/>
      <c r="AF13" s="46"/>
      <c r="AG13" s="46"/>
      <c r="AH13" s="46"/>
      <c r="AI13" s="47"/>
      <c r="AJ13" s="41"/>
      <c r="AK13" s="41"/>
      <c r="AL13" s="41"/>
      <c r="AM13" s="41"/>
      <c r="AN13" s="41"/>
      <c r="AO13" s="41"/>
      <c r="AP13" s="41"/>
      <c r="AQ13" s="41"/>
      <c r="AR13" s="41"/>
      <c r="AS13" s="41"/>
      <c r="AT13" s="41"/>
      <c r="AU13" s="41"/>
      <c r="AV13" s="41"/>
      <c r="AW13" s="41"/>
    </row>
    <row r="14" spans="1:49">
      <c r="A14" s="48"/>
      <c r="B14" s="48"/>
      <c r="C14" s="48"/>
      <c r="D14" s="48"/>
      <c r="E14" s="49"/>
      <c r="F14" s="49"/>
      <c r="G14" s="49"/>
      <c r="H14" s="49"/>
      <c r="I14" s="49"/>
      <c r="J14" s="49"/>
      <c r="K14" s="49"/>
      <c r="L14" s="49"/>
      <c r="M14" s="49"/>
      <c r="N14" s="49"/>
      <c r="O14" s="49"/>
      <c r="P14" s="50"/>
      <c r="Q14" s="41"/>
      <c r="R14" s="41"/>
      <c r="S14" s="41"/>
      <c r="T14" s="49"/>
      <c r="U14" s="49"/>
      <c r="V14" s="49"/>
      <c r="W14" s="49"/>
      <c r="X14" s="49"/>
      <c r="Y14" s="49"/>
      <c r="Z14" s="49"/>
      <c r="AA14" s="49"/>
      <c r="AB14" s="49"/>
      <c r="AC14" s="49"/>
      <c r="AD14" s="49"/>
      <c r="AE14" s="50"/>
      <c r="AF14" s="49"/>
      <c r="AG14" s="49"/>
      <c r="AH14" s="49"/>
      <c r="AI14" s="50"/>
      <c r="AJ14" s="41"/>
      <c r="AK14" s="41"/>
      <c r="AL14" s="41"/>
      <c r="AM14" s="41"/>
      <c r="AN14" s="41"/>
      <c r="AO14" s="41"/>
      <c r="AP14" s="41"/>
      <c r="AQ14" s="41"/>
      <c r="AR14" s="41"/>
      <c r="AS14" s="41"/>
      <c r="AT14" s="41"/>
      <c r="AU14" s="41"/>
      <c r="AV14" s="41"/>
      <c r="AW14" s="41"/>
    </row>
    <row r="15" spans="1:49">
      <c r="A15" s="48"/>
      <c r="B15" s="48"/>
      <c r="C15" s="48"/>
      <c r="D15" s="48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50"/>
      <c r="Q15" s="41"/>
      <c r="R15" s="41"/>
      <c r="S15" s="41"/>
      <c r="T15" s="49"/>
      <c r="U15" s="49"/>
      <c r="V15" s="49"/>
      <c r="W15" s="49"/>
      <c r="X15" s="49"/>
      <c r="Y15" s="49"/>
      <c r="Z15" s="49"/>
      <c r="AA15" s="49"/>
      <c r="AB15" s="49"/>
      <c r="AC15" s="49"/>
      <c r="AD15" s="49"/>
      <c r="AE15" s="50"/>
      <c r="AF15" s="49"/>
      <c r="AG15" s="49"/>
      <c r="AH15" s="49"/>
      <c r="AI15" s="50"/>
      <c r="AJ15" s="41"/>
      <c r="AK15" s="41"/>
      <c r="AL15" s="41"/>
      <c r="AM15" s="41"/>
      <c r="AN15" s="41"/>
      <c r="AO15" s="41"/>
      <c r="AP15" s="41"/>
      <c r="AQ15" s="41"/>
      <c r="AR15" s="41"/>
      <c r="AS15" s="41"/>
      <c r="AT15" s="41"/>
      <c r="AU15" s="41"/>
      <c r="AV15" s="41"/>
      <c r="AW15" s="41"/>
    </row>
    <row r="16" spans="1:49">
      <c r="A16" s="48"/>
      <c r="B16" s="48"/>
      <c r="C16" s="48"/>
      <c r="D16" s="48"/>
      <c r="E16" s="49"/>
      <c r="F16" s="49"/>
      <c r="G16" s="49"/>
      <c r="H16" s="49"/>
      <c r="I16" s="49"/>
      <c r="J16" s="49"/>
      <c r="K16" s="49"/>
      <c r="L16" s="49"/>
      <c r="M16" s="49"/>
      <c r="N16" s="49"/>
      <c r="O16" s="49"/>
      <c r="P16" s="50"/>
      <c r="Q16" s="41"/>
      <c r="R16" s="41"/>
      <c r="S16" s="41"/>
      <c r="T16" s="49"/>
      <c r="U16" s="49"/>
      <c r="V16" s="49"/>
      <c r="W16" s="49"/>
      <c r="X16" s="49"/>
      <c r="Y16" s="49"/>
      <c r="Z16" s="49"/>
      <c r="AA16" s="49"/>
      <c r="AB16" s="49"/>
      <c r="AC16" s="49"/>
      <c r="AD16" s="49"/>
      <c r="AE16" s="50"/>
      <c r="AF16" s="49"/>
      <c r="AG16" s="49"/>
      <c r="AH16" s="49"/>
      <c r="AI16" s="50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41"/>
      <c r="AU16" s="41"/>
      <c r="AV16" s="41"/>
      <c r="AW16" s="41"/>
    </row>
    <row r="17" spans="1:49">
      <c r="A17" s="48"/>
      <c r="B17" s="48"/>
      <c r="C17" s="48"/>
      <c r="D17" s="48"/>
      <c r="E17" s="49"/>
      <c r="F17" s="49"/>
      <c r="G17" s="49"/>
      <c r="H17" s="49"/>
      <c r="I17" s="49"/>
      <c r="J17" s="49"/>
      <c r="K17" s="49"/>
      <c r="L17" s="49"/>
      <c r="M17" s="49"/>
      <c r="N17" s="49"/>
      <c r="O17" s="49"/>
      <c r="P17" s="50"/>
      <c r="Q17" s="41"/>
      <c r="R17" s="41"/>
      <c r="S17" s="41"/>
      <c r="T17" s="49"/>
      <c r="U17" s="49"/>
      <c r="V17" s="49"/>
      <c r="W17" s="49"/>
      <c r="X17" s="49"/>
      <c r="Y17" s="49"/>
      <c r="Z17" s="49"/>
      <c r="AA17" s="49"/>
      <c r="AB17" s="49"/>
      <c r="AC17" s="49"/>
      <c r="AD17" s="49"/>
      <c r="AE17" s="50"/>
      <c r="AF17" s="49"/>
      <c r="AG17" s="49"/>
      <c r="AH17" s="49"/>
      <c r="AI17" s="50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/>
      <c r="AV17" s="41"/>
      <c r="AW17" s="41"/>
    </row>
    <row r="18" spans="1:49">
      <c r="A18" s="48"/>
      <c r="B18" s="48"/>
      <c r="C18" s="48"/>
      <c r="D18" s="48"/>
      <c r="E18" s="49"/>
      <c r="F18" s="49"/>
      <c r="G18" s="49"/>
      <c r="H18" s="49"/>
      <c r="I18" s="49"/>
      <c r="J18" s="49"/>
      <c r="K18" s="49"/>
      <c r="L18" s="49"/>
      <c r="M18" s="49"/>
      <c r="N18" s="49"/>
      <c r="O18" s="49"/>
      <c r="P18" s="50"/>
      <c r="Q18" s="41"/>
      <c r="R18" s="41"/>
      <c r="S18" s="41"/>
      <c r="T18" s="49"/>
      <c r="U18" s="49"/>
      <c r="V18" s="49"/>
      <c r="W18" s="49"/>
      <c r="X18" s="49"/>
      <c r="Y18" s="49"/>
      <c r="Z18" s="49"/>
      <c r="AA18" s="49"/>
      <c r="AB18" s="49"/>
      <c r="AC18" s="49"/>
      <c r="AD18" s="49"/>
      <c r="AE18" s="50"/>
      <c r="AF18" s="49"/>
      <c r="AG18" s="49"/>
      <c r="AH18" s="49"/>
      <c r="AI18" s="50"/>
      <c r="AJ18" s="41"/>
      <c r="AK18" s="41"/>
      <c r="AL18" s="41"/>
      <c r="AM18" s="41"/>
      <c r="AN18" s="41"/>
      <c r="AO18" s="41"/>
      <c r="AP18" s="41"/>
      <c r="AQ18" s="41"/>
      <c r="AR18" s="41"/>
      <c r="AS18" s="41"/>
      <c r="AT18" s="41"/>
      <c r="AU18" s="41"/>
      <c r="AV18" s="41"/>
      <c r="AW18" s="41"/>
    </row>
    <row r="19" spans="1:49">
      <c r="A19" s="48"/>
      <c r="B19" s="48"/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51"/>
      <c r="Q19" s="41"/>
      <c r="R19" s="41"/>
      <c r="S19" s="41"/>
      <c r="T19" s="48"/>
      <c r="U19" s="48"/>
      <c r="V19" s="48"/>
      <c r="W19" s="48"/>
      <c r="X19" s="48"/>
      <c r="Y19" s="48"/>
      <c r="Z19" s="48"/>
      <c r="AA19" s="48"/>
      <c r="AB19" s="48"/>
      <c r="AC19" s="48"/>
      <c r="AD19" s="48"/>
      <c r="AE19" s="51"/>
      <c r="AF19" s="48"/>
      <c r="AG19" s="48"/>
      <c r="AH19" s="48"/>
      <c r="AI19" s="51"/>
      <c r="AJ19" s="41"/>
      <c r="AK19" s="41"/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</row>
    <row r="20" spans="1:49">
      <c r="A20" s="48"/>
      <c r="B20" s="48"/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48"/>
      <c r="P20" s="51"/>
      <c r="Q20" s="41"/>
      <c r="R20" s="41"/>
      <c r="S20" s="41"/>
      <c r="T20" s="48"/>
      <c r="U20" s="48"/>
      <c r="V20" s="48"/>
      <c r="W20" s="48"/>
      <c r="X20" s="48"/>
      <c r="Y20" s="48"/>
      <c r="Z20" s="48"/>
      <c r="AA20" s="48"/>
      <c r="AB20" s="48"/>
      <c r="AC20" s="48"/>
      <c r="AD20" s="48"/>
      <c r="AE20" s="51"/>
      <c r="AF20" s="48"/>
      <c r="AG20" s="48"/>
      <c r="AH20" s="48"/>
      <c r="AI20" s="51"/>
      <c r="AJ20" s="41"/>
      <c r="AK20" s="41"/>
      <c r="AL20" s="41"/>
      <c r="AM20" s="41"/>
      <c r="AN20" s="41"/>
      <c r="AO20" s="41"/>
      <c r="AP20" s="41"/>
      <c r="AQ20" s="41"/>
      <c r="AR20" s="41"/>
      <c r="AS20" s="41"/>
      <c r="AT20" s="41"/>
      <c r="AU20" s="41"/>
      <c r="AV20" s="41"/>
      <c r="AW20" s="41"/>
    </row>
    <row r="21" spans="1:49">
      <c r="A21" s="48"/>
      <c r="B21" s="48"/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51"/>
      <c r="Q21" s="41"/>
      <c r="R21" s="41"/>
      <c r="S21" s="41"/>
      <c r="T21" s="48"/>
      <c r="U21" s="48"/>
      <c r="V21" s="48"/>
      <c r="W21" s="48"/>
      <c r="X21" s="48"/>
      <c r="Y21" s="48"/>
      <c r="Z21" s="48"/>
      <c r="AA21" s="48"/>
      <c r="AB21" s="48"/>
      <c r="AC21" s="48"/>
      <c r="AD21" s="48"/>
      <c r="AE21" s="51"/>
      <c r="AF21" s="48"/>
      <c r="AG21" s="48"/>
      <c r="AH21" s="48"/>
      <c r="AI21" s="51"/>
      <c r="AJ21" s="41"/>
      <c r="AK21" s="41"/>
      <c r="AL21" s="41"/>
      <c r="AM21" s="41"/>
      <c r="AN21" s="41"/>
      <c r="AO21" s="41"/>
      <c r="AP21" s="41"/>
      <c r="AQ21" s="41"/>
      <c r="AR21" s="41"/>
      <c r="AS21" s="41"/>
      <c r="AT21" s="41"/>
      <c r="AU21" s="41"/>
      <c r="AV21" s="41"/>
      <c r="AW21" s="41"/>
    </row>
    <row r="22" spans="1:49">
      <c r="A22" s="48"/>
      <c r="B22" s="48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51"/>
      <c r="Q22" s="41"/>
      <c r="R22" s="41"/>
      <c r="S22" s="41"/>
      <c r="T22" s="48"/>
      <c r="U22" s="48"/>
      <c r="V22" s="44"/>
      <c r="W22" s="48"/>
      <c r="X22" s="48"/>
      <c r="Y22" s="48"/>
      <c r="Z22" s="48"/>
      <c r="AA22" s="48"/>
      <c r="AB22" s="48"/>
      <c r="AC22" s="44"/>
      <c r="AD22" s="48"/>
      <c r="AE22" s="51"/>
      <c r="AF22" s="48"/>
      <c r="AG22" s="48"/>
      <c r="AH22" s="48"/>
      <c r="AI22" s="51"/>
      <c r="AJ22" s="41"/>
      <c r="AK22" s="41"/>
      <c r="AL22" s="41"/>
      <c r="AM22" s="41"/>
      <c r="AN22" s="41"/>
      <c r="AO22" s="41"/>
      <c r="AP22" s="41"/>
      <c r="AQ22" s="41"/>
      <c r="AR22" s="41"/>
      <c r="AS22" s="41"/>
      <c r="AT22" s="41"/>
      <c r="AU22" s="41"/>
      <c r="AV22" s="41"/>
      <c r="AW22" s="41"/>
    </row>
    <row r="23" spans="1:49">
      <c r="A23" s="48"/>
      <c r="B23" s="48"/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51"/>
      <c r="Q23" s="41"/>
      <c r="R23" s="41"/>
      <c r="S23" s="41"/>
      <c r="T23" s="48"/>
      <c r="U23" s="48"/>
      <c r="V23" s="48"/>
      <c r="W23" s="48"/>
      <c r="X23" s="48"/>
      <c r="Y23" s="48"/>
      <c r="Z23" s="48"/>
      <c r="AA23" s="48"/>
      <c r="AB23" s="48"/>
      <c r="AC23" s="48"/>
      <c r="AD23" s="48"/>
      <c r="AE23" s="51"/>
      <c r="AF23" s="48"/>
      <c r="AG23" s="48"/>
      <c r="AH23" s="48"/>
      <c r="AI23" s="51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41"/>
      <c r="AV23" s="41"/>
      <c r="AW23" s="41"/>
    </row>
    <row r="24" spans="1:49">
      <c r="A24" s="48"/>
      <c r="B24" s="48"/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51"/>
      <c r="Q24" s="41"/>
      <c r="R24" s="41"/>
      <c r="S24" s="41"/>
      <c r="T24" s="48"/>
      <c r="U24" s="48"/>
      <c r="V24" s="46"/>
      <c r="W24" s="48"/>
      <c r="X24" s="48"/>
      <c r="Y24" s="48"/>
      <c r="Z24" s="48"/>
      <c r="AA24" s="48"/>
      <c r="AB24" s="48"/>
      <c r="AC24" s="46"/>
      <c r="AD24" s="48"/>
      <c r="AE24" s="51"/>
      <c r="AF24" s="48"/>
      <c r="AG24" s="48"/>
      <c r="AH24" s="48"/>
      <c r="AI24" s="51"/>
      <c r="AJ24" s="41"/>
      <c r="AK24" s="41"/>
      <c r="AL24" s="41"/>
      <c r="AM24" s="41"/>
      <c r="AN24" s="41"/>
      <c r="AO24" s="41"/>
      <c r="AP24" s="41"/>
      <c r="AQ24" s="41"/>
      <c r="AR24" s="41"/>
      <c r="AS24" s="41"/>
      <c r="AT24" s="41"/>
      <c r="AU24" s="41"/>
      <c r="AV24" s="41"/>
      <c r="AW24" s="41"/>
    </row>
    <row r="25" spans="1:49">
      <c r="A25" s="48"/>
      <c r="B25" s="48"/>
      <c r="C25" s="48"/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51"/>
      <c r="Q25" s="41"/>
      <c r="R25" s="41"/>
      <c r="S25" s="41"/>
      <c r="T25" s="48"/>
      <c r="U25" s="48"/>
      <c r="V25" s="46"/>
      <c r="W25" s="48"/>
      <c r="X25" s="48"/>
      <c r="Y25" s="48"/>
      <c r="Z25" s="48"/>
      <c r="AA25" s="48"/>
      <c r="AB25" s="48"/>
      <c r="AC25" s="46"/>
      <c r="AD25" s="48"/>
      <c r="AE25" s="51"/>
      <c r="AF25" s="48"/>
      <c r="AG25" s="48"/>
      <c r="AH25" s="48"/>
      <c r="AI25" s="51"/>
      <c r="AJ25" s="41"/>
      <c r="AK25" s="41"/>
      <c r="AL25" s="41"/>
      <c r="AM25" s="41"/>
      <c r="AN25" s="41"/>
      <c r="AO25" s="41"/>
      <c r="AP25" s="41"/>
      <c r="AQ25" s="41"/>
      <c r="AR25" s="41"/>
      <c r="AS25" s="41"/>
      <c r="AT25" s="41"/>
      <c r="AU25" s="41"/>
      <c r="AV25" s="41"/>
      <c r="AW25" s="41"/>
    </row>
    <row r="26" spans="1:49">
      <c r="A26" s="48"/>
      <c r="B26" s="48"/>
      <c r="C26" s="48"/>
      <c r="D26" s="48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51"/>
      <c r="Q26" s="41"/>
      <c r="R26" s="41"/>
      <c r="S26" s="41"/>
      <c r="T26" s="48"/>
      <c r="U26" s="48"/>
      <c r="V26" s="48"/>
      <c r="W26" s="48"/>
      <c r="X26" s="48"/>
      <c r="Y26" s="48"/>
      <c r="Z26" s="48"/>
      <c r="AA26" s="48"/>
      <c r="AB26" s="48"/>
      <c r="AC26" s="48"/>
      <c r="AD26" s="48"/>
      <c r="AE26" s="51"/>
      <c r="AF26" s="48"/>
      <c r="AG26" s="48"/>
      <c r="AH26" s="48"/>
      <c r="AI26" s="51"/>
      <c r="AJ26" s="41"/>
      <c r="AK26" s="41"/>
      <c r="AL26" s="41"/>
      <c r="AM26" s="41"/>
      <c r="AN26" s="41"/>
      <c r="AO26" s="41"/>
      <c r="AP26" s="41"/>
      <c r="AQ26" s="41"/>
      <c r="AR26" s="41"/>
      <c r="AS26" s="41"/>
      <c r="AT26" s="41"/>
      <c r="AU26" s="41"/>
      <c r="AV26" s="41"/>
      <c r="AW26" s="41"/>
    </row>
    <row r="27" spans="1:49">
      <c r="A27" s="48"/>
      <c r="B27" s="48"/>
      <c r="C27" s="48"/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51"/>
      <c r="Q27" s="41"/>
      <c r="R27" s="41"/>
      <c r="S27" s="41"/>
      <c r="T27" s="48"/>
      <c r="U27" s="48"/>
      <c r="V27" s="48"/>
      <c r="W27" s="48"/>
      <c r="X27" s="48"/>
      <c r="Y27" s="48"/>
      <c r="Z27" s="48"/>
      <c r="AA27" s="48"/>
      <c r="AB27" s="48"/>
      <c r="AC27" s="48"/>
      <c r="AD27" s="48"/>
      <c r="AE27" s="51"/>
      <c r="AF27" s="48"/>
      <c r="AG27" s="48"/>
      <c r="AH27" s="48"/>
      <c r="AI27" s="51"/>
      <c r="AJ27" s="41"/>
      <c r="AK27" s="41"/>
      <c r="AL27" s="41"/>
      <c r="AM27" s="41"/>
      <c r="AN27" s="41"/>
      <c r="AO27" s="41"/>
      <c r="AP27" s="41"/>
      <c r="AQ27" s="41"/>
      <c r="AR27" s="41"/>
      <c r="AS27" s="41"/>
      <c r="AT27" s="41"/>
      <c r="AU27" s="41"/>
      <c r="AV27" s="41"/>
      <c r="AW27" s="41"/>
    </row>
    <row r="28" spans="1:49">
      <c r="A28" s="48"/>
      <c r="B28" s="48"/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51"/>
      <c r="Q28" s="41"/>
      <c r="R28" s="41"/>
      <c r="S28" s="41"/>
      <c r="T28" s="48"/>
      <c r="U28" s="48"/>
      <c r="V28" s="48"/>
      <c r="W28" s="48"/>
      <c r="X28" s="48"/>
      <c r="Y28" s="48"/>
      <c r="Z28" s="48"/>
      <c r="AA28" s="48"/>
      <c r="AB28" s="48"/>
      <c r="AC28" s="48"/>
      <c r="AD28" s="48"/>
      <c r="AE28" s="51"/>
      <c r="AF28" s="48"/>
      <c r="AG28" s="48"/>
      <c r="AH28" s="48"/>
      <c r="AI28" s="51"/>
      <c r="AJ28" s="41"/>
      <c r="AK28" s="41"/>
      <c r="AL28" s="41"/>
      <c r="AM28" s="41"/>
      <c r="AN28" s="41"/>
      <c r="AO28" s="41"/>
      <c r="AP28" s="41"/>
      <c r="AQ28" s="41"/>
      <c r="AR28" s="41"/>
      <c r="AS28" s="41"/>
      <c r="AT28" s="41"/>
      <c r="AU28" s="41"/>
      <c r="AV28" s="41"/>
      <c r="AW28" s="41"/>
    </row>
    <row r="29" spans="1:49">
      <c r="A29" s="48"/>
      <c r="B29" s="48"/>
      <c r="C29" s="48"/>
      <c r="D29" s="48"/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51"/>
      <c r="Q29" s="41"/>
      <c r="R29" s="41"/>
      <c r="S29" s="41"/>
      <c r="T29" s="48"/>
      <c r="U29" s="48"/>
      <c r="V29" s="48"/>
      <c r="W29" s="48"/>
      <c r="X29" s="48"/>
      <c r="Y29" s="48"/>
      <c r="Z29" s="48"/>
      <c r="AA29" s="48"/>
      <c r="AB29" s="48"/>
      <c r="AC29" s="48"/>
      <c r="AD29" s="48"/>
      <c r="AE29" s="51"/>
      <c r="AF29" s="48"/>
      <c r="AG29" s="48"/>
      <c r="AH29" s="48"/>
      <c r="AI29" s="51"/>
      <c r="AJ29" s="41"/>
      <c r="AK29" s="41"/>
      <c r="AL29" s="41"/>
      <c r="AM29" s="41"/>
      <c r="AN29" s="41"/>
      <c r="AO29" s="41"/>
      <c r="AP29" s="41"/>
      <c r="AQ29" s="41"/>
      <c r="AR29" s="41"/>
      <c r="AS29" s="41"/>
      <c r="AT29" s="41"/>
      <c r="AU29" s="41"/>
      <c r="AV29" s="41"/>
      <c r="AW29" s="41"/>
    </row>
    <row r="30" spans="1:49">
      <c r="A30" s="48"/>
      <c r="B30" s="48"/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51"/>
      <c r="Q30" s="41"/>
      <c r="R30" s="41"/>
      <c r="S30" s="41"/>
      <c r="T30" s="48"/>
      <c r="U30" s="48"/>
      <c r="V30" s="48"/>
      <c r="W30" s="48"/>
      <c r="X30" s="48"/>
      <c r="Y30" s="48"/>
      <c r="Z30" s="48"/>
      <c r="AA30" s="48"/>
      <c r="AB30" s="48"/>
      <c r="AC30" s="48"/>
      <c r="AD30" s="48"/>
      <c r="AE30" s="51"/>
      <c r="AF30" s="48"/>
      <c r="AG30" s="48"/>
      <c r="AH30" s="48"/>
      <c r="AI30" s="51"/>
      <c r="AJ30" s="41"/>
      <c r="AK30" s="41"/>
      <c r="AL30" s="41"/>
      <c r="AM30" s="41"/>
      <c r="AN30" s="41"/>
      <c r="AO30" s="41"/>
      <c r="AP30" s="41"/>
      <c r="AQ30" s="41"/>
      <c r="AR30" s="41"/>
      <c r="AS30" s="41"/>
      <c r="AT30" s="41"/>
      <c r="AU30" s="41"/>
      <c r="AV30" s="41"/>
      <c r="AW30" s="41"/>
    </row>
    <row r="31" spans="1:49">
      <c r="A31" s="48"/>
      <c r="B31" s="48"/>
      <c r="C31" s="48"/>
      <c r="D31" s="48"/>
      <c r="E31" s="48"/>
      <c r="F31" s="48"/>
      <c r="G31" s="48"/>
      <c r="H31" s="48"/>
      <c r="I31" s="48"/>
      <c r="J31" s="48"/>
      <c r="K31" s="48"/>
      <c r="L31" s="48"/>
      <c r="M31" s="48"/>
      <c r="N31" s="48"/>
      <c r="O31" s="48"/>
      <c r="P31" s="51"/>
      <c r="Q31" s="41"/>
      <c r="R31" s="41"/>
      <c r="S31" s="41"/>
      <c r="T31" s="48"/>
      <c r="U31" s="48"/>
      <c r="V31" s="48"/>
      <c r="W31" s="48"/>
      <c r="X31" s="48"/>
      <c r="Y31" s="48"/>
      <c r="Z31" s="48"/>
      <c r="AA31" s="48"/>
      <c r="AB31" s="48"/>
      <c r="AC31" s="48"/>
      <c r="AD31" s="48"/>
      <c r="AE31" s="51"/>
      <c r="AF31" s="48"/>
      <c r="AG31" s="48"/>
      <c r="AH31" s="48"/>
      <c r="AI31" s="51"/>
      <c r="AJ31" s="41"/>
      <c r="AK31" s="41"/>
      <c r="AL31" s="41"/>
      <c r="AM31" s="41"/>
      <c r="AN31" s="41"/>
      <c r="AO31" s="41"/>
      <c r="AP31" s="41"/>
      <c r="AQ31" s="41"/>
      <c r="AR31" s="41"/>
      <c r="AS31" s="41"/>
      <c r="AT31" s="41"/>
      <c r="AU31" s="41"/>
      <c r="AV31" s="41"/>
      <c r="AW31" s="41"/>
    </row>
    <row r="32" spans="1:49">
      <c r="A32" s="48"/>
      <c r="B32" s="48"/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51"/>
      <c r="Q32" s="41"/>
      <c r="R32" s="41"/>
      <c r="S32" s="41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51"/>
      <c r="AF32" s="48"/>
      <c r="AG32" s="48"/>
      <c r="AH32" s="48"/>
      <c r="AI32" s="51"/>
      <c r="AJ32" s="41"/>
      <c r="AK32" s="41"/>
      <c r="AL32" s="41"/>
      <c r="AM32" s="41"/>
      <c r="AN32" s="41"/>
      <c r="AO32" s="41"/>
      <c r="AP32" s="41"/>
      <c r="AQ32" s="41"/>
      <c r="AR32" s="41"/>
      <c r="AS32" s="41"/>
      <c r="AT32" s="41"/>
      <c r="AU32" s="41"/>
      <c r="AV32" s="41"/>
      <c r="AW32" s="41"/>
    </row>
    <row r="33" spans="1:49">
      <c r="A33" s="48"/>
      <c r="B33" s="48"/>
      <c r="C33" s="48"/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51"/>
      <c r="Q33" s="41"/>
      <c r="R33" s="41"/>
      <c r="S33" s="41"/>
      <c r="T33" s="48"/>
      <c r="U33" s="48"/>
      <c r="V33" s="52"/>
      <c r="W33" s="48"/>
      <c r="X33" s="48"/>
      <c r="Y33" s="48"/>
      <c r="Z33" s="48"/>
      <c r="AA33" s="48"/>
      <c r="AB33" s="48"/>
      <c r="AC33" s="52"/>
      <c r="AD33" s="48"/>
      <c r="AE33" s="53"/>
      <c r="AF33" s="48"/>
      <c r="AG33" s="48"/>
      <c r="AH33" s="48"/>
      <c r="AI33" s="51"/>
      <c r="AJ33" s="41"/>
      <c r="AK33" s="41"/>
      <c r="AL33" s="41"/>
      <c r="AM33" s="41"/>
      <c r="AN33" s="41"/>
      <c r="AO33" s="41"/>
      <c r="AP33" s="41"/>
      <c r="AQ33" s="41"/>
      <c r="AR33" s="41"/>
      <c r="AS33" s="41"/>
      <c r="AT33" s="41"/>
      <c r="AU33" s="41"/>
      <c r="AV33" s="41"/>
      <c r="AW33" s="41"/>
    </row>
    <row r="34" spans="1:49">
      <c r="A34" s="48"/>
      <c r="B34" s="48"/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51"/>
      <c r="Q34" s="41"/>
      <c r="R34" s="41"/>
      <c r="S34" s="41"/>
      <c r="T34" s="48"/>
      <c r="U34" s="48"/>
      <c r="V34" s="48"/>
      <c r="W34" s="48"/>
      <c r="X34" s="48"/>
      <c r="Y34" s="48"/>
      <c r="Z34" s="48"/>
      <c r="AA34" s="48"/>
      <c r="AB34" s="48"/>
      <c r="AC34" s="48"/>
      <c r="AD34" s="48"/>
      <c r="AE34" s="51"/>
      <c r="AF34" s="48"/>
      <c r="AG34" s="48"/>
      <c r="AH34" s="48"/>
      <c r="AI34" s="51"/>
      <c r="AJ34" s="41"/>
      <c r="AK34" s="41"/>
      <c r="AL34" s="41"/>
      <c r="AM34" s="41"/>
      <c r="AN34" s="41"/>
      <c r="AO34" s="41"/>
      <c r="AP34" s="41"/>
      <c r="AQ34" s="41"/>
      <c r="AR34" s="41"/>
      <c r="AS34" s="41"/>
      <c r="AT34" s="41"/>
      <c r="AU34" s="41"/>
      <c r="AV34" s="41"/>
      <c r="AW34" s="41"/>
    </row>
    <row r="35" spans="1:49">
      <c r="A35" s="48"/>
      <c r="B35" s="48"/>
      <c r="C35" s="48"/>
      <c r="D35" s="48"/>
      <c r="E35" s="48"/>
      <c r="F35" s="48"/>
      <c r="G35" s="48"/>
      <c r="H35" s="48"/>
      <c r="I35" s="48"/>
      <c r="J35" s="48"/>
      <c r="K35" s="48"/>
      <c r="L35" s="48"/>
      <c r="M35" s="48"/>
      <c r="N35" s="48"/>
      <c r="O35" s="48"/>
      <c r="P35" s="51"/>
      <c r="Q35" s="41"/>
      <c r="R35" s="41"/>
      <c r="S35" s="41"/>
      <c r="T35" s="48"/>
      <c r="U35" s="48"/>
      <c r="V35" s="48"/>
      <c r="W35" s="48"/>
      <c r="X35" s="48"/>
      <c r="Y35" s="48"/>
      <c r="Z35" s="48"/>
      <c r="AA35" s="48"/>
      <c r="AB35" s="48"/>
      <c r="AC35" s="48"/>
      <c r="AD35" s="48"/>
      <c r="AE35" s="51"/>
      <c r="AF35" s="48"/>
      <c r="AG35" s="48"/>
      <c r="AH35" s="48"/>
      <c r="AI35" s="51"/>
      <c r="AJ35" s="41"/>
      <c r="AK35" s="41"/>
      <c r="AL35" s="41"/>
      <c r="AM35" s="41"/>
      <c r="AN35" s="41"/>
      <c r="AO35" s="41"/>
      <c r="AP35" s="41"/>
      <c r="AQ35" s="41"/>
      <c r="AR35" s="41"/>
      <c r="AS35" s="41"/>
      <c r="AT35" s="41"/>
      <c r="AU35" s="41"/>
      <c r="AV35" s="41"/>
      <c r="AW35" s="41"/>
    </row>
    <row r="36" spans="1:49">
      <c r="A36" s="48"/>
      <c r="B36" s="48"/>
      <c r="C36" s="48"/>
      <c r="D36" s="48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51"/>
      <c r="Q36" s="41"/>
      <c r="R36" s="41"/>
      <c r="S36" s="41"/>
      <c r="T36" s="48"/>
      <c r="U36" s="48"/>
      <c r="V36" s="48"/>
      <c r="W36" s="48"/>
      <c r="X36" s="48"/>
      <c r="Y36" s="48"/>
      <c r="Z36" s="48"/>
      <c r="AA36" s="48"/>
      <c r="AB36" s="48"/>
      <c r="AC36" s="48"/>
      <c r="AD36" s="48"/>
      <c r="AE36" s="51"/>
      <c r="AF36" s="48"/>
      <c r="AG36" s="48"/>
      <c r="AH36" s="48"/>
      <c r="AI36" s="51"/>
      <c r="AJ36" s="41"/>
      <c r="AK36" s="41"/>
      <c r="AL36" s="41"/>
      <c r="AM36" s="41"/>
      <c r="AN36" s="41"/>
      <c r="AO36" s="41"/>
      <c r="AP36" s="41"/>
      <c r="AQ36" s="41"/>
      <c r="AR36" s="41"/>
      <c r="AS36" s="41"/>
      <c r="AT36" s="41"/>
      <c r="AU36" s="41"/>
      <c r="AV36" s="41"/>
      <c r="AW36" s="41"/>
    </row>
    <row r="37" spans="1:49">
      <c r="A37" s="48"/>
      <c r="B37" s="48"/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51"/>
      <c r="Q37" s="41"/>
      <c r="R37" s="41"/>
      <c r="S37" s="41"/>
      <c r="T37" s="48"/>
      <c r="U37" s="48"/>
      <c r="V37" s="48"/>
      <c r="W37" s="48"/>
      <c r="X37" s="48"/>
      <c r="Y37" s="48"/>
      <c r="Z37" s="48"/>
      <c r="AA37" s="48"/>
      <c r="AB37" s="48"/>
      <c r="AC37" s="48"/>
      <c r="AD37" s="48"/>
      <c r="AE37" s="51"/>
      <c r="AF37" s="48"/>
      <c r="AG37" s="48"/>
      <c r="AH37" s="48"/>
      <c r="AI37" s="51"/>
      <c r="AJ37" s="41"/>
      <c r="AK37" s="41"/>
      <c r="AL37" s="41"/>
      <c r="AM37" s="41"/>
      <c r="AN37" s="41"/>
      <c r="AO37" s="41"/>
      <c r="AP37" s="41"/>
      <c r="AQ37" s="41"/>
      <c r="AR37" s="41"/>
      <c r="AS37" s="41"/>
      <c r="AT37" s="41"/>
      <c r="AU37" s="41"/>
      <c r="AV37" s="41"/>
      <c r="AW37" s="41"/>
    </row>
    <row r="38" spans="1:49">
      <c r="A38" s="48"/>
      <c r="B38" s="48"/>
      <c r="C38" s="48"/>
      <c r="D38" s="48"/>
      <c r="E38" s="48"/>
      <c r="F38" s="48"/>
      <c r="G38" s="48"/>
      <c r="H38" s="48"/>
      <c r="I38" s="48"/>
      <c r="J38" s="48"/>
      <c r="K38" s="48"/>
      <c r="L38" s="48"/>
      <c r="M38" s="48"/>
      <c r="N38" s="48"/>
      <c r="O38" s="48"/>
      <c r="P38" s="51"/>
      <c r="Q38" s="41"/>
      <c r="R38" s="41"/>
      <c r="S38" s="41"/>
      <c r="T38" s="48"/>
      <c r="U38" s="48"/>
      <c r="V38" s="48"/>
      <c r="W38" s="48"/>
      <c r="X38" s="48"/>
      <c r="Y38" s="48"/>
      <c r="Z38" s="48"/>
      <c r="AA38" s="48"/>
      <c r="AB38" s="48"/>
      <c r="AC38" s="48"/>
      <c r="AD38" s="48"/>
      <c r="AE38" s="51"/>
      <c r="AF38" s="48"/>
      <c r="AG38" s="48"/>
      <c r="AH38" s="48"/>
      <c r="AI38" s="51"/>
      <c r="AJ38" s="41"/>
      <c r="AK38" s="41"/>
      <c r="AL38" s="41"/>
      <c r="AM38" s="41"/>
      <c r="AN38" s="41"/>
      <c r="AO38" s="41"/>
      <c r="AP38" s="41"/>
      <c r="AQ38" s="41"/>
      <c r="AR38" s="41"/>
      <c r="AS38" s="41"/>
      <c r="AT38" s="41"/>
      <c r="AU38" s="41"/>
      <c r="AV38" s="41"/>
      <c r="AW38" s="41"/>
    </row>
    <row r="39" spans="1:49">
      <c r="A39" s="48"/>
      <c r="B39" s="48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48"/>
      <c r="O39" s="48"/>
      <c r="P39" s="51"/>
      <c r="Q39" s="41"/>
      <c r="R39" s="41"/>
      <c r="S39" s="41"/>
      <c r="T39" s="48"/>
      <c r="U39" s="48"/>
      <c r="V39" s="48"/>
      <c r="W39" s="48"/>
      <c r="X39" s="48"/>
      <c r="Y39" s="48"/>
      <c r="Z39" s="48"/>
      <c r="AA39" s="48"/>
      <c r="AB39" s="48"/>
      <c r="AC39" s="48"/>
      <c r="AD39" s="48"/>
      <c r="AE39" s="51"/>
      <c r="AF39" s="48"/>
      <c r="AG39" s="48"/>
      <c r="AH39" s="48"/>
      <c r="AI39" s="51"/>
      <c r="AJ39" s="41"/>
      <c r="AK39" s="41"/>
      <c r="AL39" s="41"/>
      <c r="AM39" s="41"/>
      <c r="AN39" s="41"/>
      <c r="AO39" s="41"/>
      <c r="AP39" s="41"/>
      <c r="AQ39" s="41"/>
      <c r="AR39" s="41"/>
      <c r="AS39" s="41"/>
      <c r="AT39" s="41"/>
      <c r="AU39" s="41"/>
      <c r="AV39" s="41"/>
      <c r="AW39" s="41"/>
    </row>
    <row r="40" spans="1:49">
      <c r="A40" s="48"/>
      <c r="B40" s="48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48"/>
      <c r="O40" s="48"/>
      <c r="P40" s="51"/>
      <c r="Q40" s="41"/>
      <c r="R40" s="41"/>
      <c r="S40" s="41"/>
      <c r="T40" s="48"/>
      <c r="U40" s="48"/>
      <c r="V40" s="48"/>
      <c r="W40" s="48"/>
      <c r="X40" s="48"/>
      <c r="Y40" s="48"/>
      <c r="Z40" s="48"/>
      <c r="AA40" s="48"/>
      <c r="AB40" s="48"/>
      <c r="AC40" s="48"/>
      <c r="AD40" s="48"/>
      <c r="AE40" s="51"/>
      <c r="AF40" s="48"/>
      <c r="AG40" s="48"/>
      <c r="AH40" s="48"/>
      <c r="AI40" s="51"/>
      <c r="AJ40" s="41"/>
      <c r="AK40" s="41"/>
      <c r="AL40" s="41"/>
      <c r="AM40" s="41"/>
      <c r="AN40" s="41"/>
      <c r="AO40" s="41"/>
      <c r="AP40" s="41"/>
      <c r="AQ40" s="41"/>
      <c r="AR40" s="41"/>
      <c r="AS40" s="41"/>
      <c r="AT40" s="41"/>
      <c r="AU40" s="41"/>
      <c r="AV40" s="41"/>
      <c r="AW40" s="41"/>
    </row>
    <row r="41" spans="1:49">
      <c r="A41" s="48"/>
      <c r="B41" s="48"/>
      <c r="C41" s="48"/>
      <c r="D41" s="48"/>
      <c r="E41" s="48"/>
      <c r="F41" s="48"/>
      <c r="G41" s="48"/>
      <c r="H41" s="48"/>
      <c r="I41" s="48"/>
      <c r="J41" s="48"/>
      <c r="K41" s="48"/>
      <c r="L41" s="48"/>
      <c r="M41" s="48"/>
      <c r="N41" s="48"/>
      <c r="O41" s="48"/>
      <c r="P41" s="51"/>
      <c r="Q41" s="41"/>
      <c r="R41" s="41"/>
      <c r="S41" s="41"/>
      <c r="T41" s="48"/>
      <c r="U41" s="48"/>
      <c r="V41" s="48"/>
      <c r="W41" s="48"/>
      <c r="X41" s="48"/>
      <c r="Y41" s="48"/>
      <c r="Z41" s="48"/>
      <c r="AA41" s="48"/>
      <c r="AB41" s="48"/>
      <c r="AC41" s="48"/>
      <c r="AD41" s="48"/>
      <c r="AE41" s="51"/>
      <c r="AF41" s="48"/>
      <c r="AG41" s="48"/>
      <c r="AH41" s="48"/>
      <c r="AI41" s="51"/>
      <c r="AJ41" s="41"/>
      <c r="AK41" s="41"/>
      <c r="AL41" s="41"/>
      <c r="AM41" s="41"/>
      <c r="AN41" s="41"/>
      <c r="AO41" s="41"/>
      <c r="AP41" s="41"/>
      <c r="AQ41" s="41"/>
      <c r="AR41" s="41"/>
      <c r="AS41" s="41"/>
      <c r="AT41" s="41"/>
      <c r="AU41" s="41"/>
      <c r="AV41" s="41"/>
      <c r="AW41" s="41"/>
    </row>
    <row r="42" spans="1:49">
      <c r="A42" s="48"/>
      <c r="B42" s="48"/>
      <c r="C42" s="48"/>
      <c r="D42" s="48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51"/>
      <c r="Q42" s="41"/>
      <c r="R42" s="41"/>
      <c r="S42" s="41"/>
      <c r="T42" s="48"/>
      <c r="U42" s="48"/>
      <c r="V42" s="48"/>
      <c r="W42" s="48"/>
      <c r="X42" s="48"/>
      <c r="Y42" s="48"/>
      <c r="Z42" s="48"/>
      <c r="AA42" s="48"/>
      <c r="AB42" s="48"/>
      <c r="AC42" s="48"/>
      <c r="AD42" s="48"/>
      <c r="AE42" s="51"/>
      <c r="AF42" s="48"/>
      <c r="AG42" s="48"/>
      <c r="AH42" s="48"/>
      <c r="AI42" s="51"/>
      <c r="AJ42" s="41"/>
      <c r="AK42" s="41"/>
      <c r="AL42" s="41"/>
      <c r="AM42" s="41"/>
      <c r="AN42" s="41"/>
      <c r="AO42" s="41"/>
      <c r="AP42" s="41"/>
      <c r="AQ42" s="41"/>
      <c r="AR42" s="41"/>
      <c r="AS42" s="41"/>
      <c r="AT42" s="41"/>
      <c r="AU42" s="41"/>
      <c r="AV42" s="41"/>
      <c r="AW42" s="41"/>
    </row>
    <row r="43" spans="1:49">
      <c r="AM43" s="98"/>
      <c r="AN43" s="98"/>
      <c r="AO43" s="98"/>
      <c r="AP43" s="98"/>
      <c r="AQ43" s="98"/>
      <c r="AR43" s="98"/>
      <c r="AS43" s="98"/>
      <c r="AT43" s="98"/>
      <c r="AU43" s="98"/>
      <c r="AV43" s="98"/>
      <c r="AW43" s="98"/>
    </row>
    <row r="44" spans="1:49">
      <c r="A44" s="80" t="s">
        <v>11</v>
      </c>
      <c r="B44" s="81">
        <f>+SUM(B11:B42)</f>
        <v>11648</v>
      </c>
      <c r="C44" s="81">
        <f t="shared" ref="C44:D44" si="1">+SUM(C11:C42)</f>
        <v>32224</v>
      </c>
      <c r="D44" s="81">
        <f t="shared" si="1"/>
        <v>38983.99</v>
      </c>
      <c r="E44" s="81">
        <f>+SUM(E11:E42)</f>
        <v>44088</v>
      </c>
      <c r="F44" s="81">
        <f t="shared" ref="F44:H44" si="2">+SUM(F11:F42)</f>
        <v>104687.98999999999</v>
      </c>
      <c r="G44" s="81">
        <f t="shared" si="2"/>
        <v>563058.54999999993</v>
      </c>
      <c r="H44" s="81">
        <f t="shared" si="2"/>
        <v>602042.53999999992</v>
      </c>
      <c r="I44" s="81"/>
      <c r="J44" s="81"/>
      <c r="K44" s="81"/>
      <c r="L44" s="81">
        <f>+SUM(L11:L42)</f>
        <v>475950.79999999993</v>
      </c>
      <c r="M44" s="81">
        <f t="shared" ref="M44:O44" si="3">+SUM(M11:M42)</f>
        <v>662751.82999999996</v>
      </c>
      <c r="N44" s="81">
        <f t="shared" si="3"/>
        <v>2753201.4199999995</v>
      </c>
      <c r="O44" s="81">
        <f t="shared" si="3"/>
        <v>3920538.2399999993</v>
      </c>
      <c r="Q44" s="81">
        <f>+SUM(Q11:Q42)</f>
        <v>457512.28</v>
      </c>
      <c r="R44" s="81">
        <f t="shared" ref="R44:S44" si="4">+SUM(R11:R42)</f>
        <v>860286.51</v>
      </c>
      <c r="S44" s="81">
        <f t="shared" si="4"/>
        <v>1313199.56</v>
      </c>
      <c r="T44" s="81">
        <f>+SUM(T11:T42)</f>
        <v>583265.84</v>
      </c>
      <c r="U44" s="81">
        <f t="shared" ref="U44:W44" si="5">+SUM(U11:U42)</f>
        <v>1097916.67</v>
      </c>
      <c r="V44" s="81">
        <f t="shared" si="5"/>
        <v>1641267.06</v>
      </c>
      <c r="W44" s="81">
        <f t="shared" si="5"/>
        <v>2954466.62</v>
      </c>
      <c r="X44" s="81"/>
      <c r="Y44" s="81"/>
      <c r="Z44" s="81"/>
      <c r="AA44" s="81">
        <f>+SUM(AA11:AA42)</f>
        <v>578152.31000000006</v>
      </c>
      <c r="AB44" s="81">
        <f t="shared" ref="AB44:AD44" si="6">+SUM(AB11:AB42)</f>
        <v>1227537.25</v>
      </c>
      <c r="AC44" s="81">
        <f t="shared" si="6"/>
        <v>5091755.8600000013</v>
      </c>
      <c r="AD44" s="81">
        <f t="shared" si="6"/>
        <v>9898610.6000000015</v>
      </c>
      <c r="AF44" s="81">
        <f>+SUM(AF11:AF42)</f>
        <v>0</v>
      </c>
      <c r="AG44" s="81">
        <f t="shared" ref="AG44:AH44" si="7">+SUM(AG11:AG42)</f>
        <v>0</v>
      </c>
      <c r="AH44" s="81">
        <f t="shared" si="7"/>
        <v>0</v>
      </c>
      <c r="AJ44" s="81">
        <f>+SUM(AJ11:AJ42)</f>
        <v>469160.28</v>
      </c>
      <c r="AK44" s="81">
        <f t="shared" ref="AK44:AL44" si="8">+SUM(AK11:AK42)</f>
        <v>892510.51</v>
      </c>
      <c r="AL44" s="81">
        <f t="shared" si="8"/>
        <v>1352183.55</v>
      </c>
      <c r="AM44" s="81">
        <f>+SUM(AM11:AM42)</f>
        <v>627353.84</v>
      </c>
      <c r="AN44" s="81">
        <f t="shared" ref="AN44:AO44" si="9">+SUM(AN11:AN42)</f>
        <v>1202604.6599999999</v>
      </c>
      <c r="AO44" s="81">
        <f t="shared" si="9"/>
        <v>2204325.61</v>
      </c>
      <c r="AP44" s="81">
        <f t="shared" ref="AP44" si="10">+SUM(AP11:AP42)</f>
        <v>3556509.16</v>
      </c>
      <c r="AQ44" s="81">
        <f>+SUM(AQ11:AQ42)</f>
        <v>1054103.1099999999</v>
      </c>
      <c r="AR44" s="81">
        <f t="shared" ref="AR44:AW44" si="11">+SUM(AR11:AR42)</f>
        <v>1890289.08</v>
      </c>
      <c r="AS44" s="81">
        <f t="shared" si="11"/>
        <v>7844957.2800000012</v>
      </c>
      <c r="AT44" s="81"/>
      <c r="AU44" s="81"/>
      <c r="AV44" s="81"/>
      <c r="AW44" s="81">
        <f t="shared" si="11"/>
        <v>13819148.84</v>
      </c>
    </row>
    <row r="47" spans="1:49" ht="13.5" thickBot="1">
      <c r="A47" s="54"/>
      <c r="B47" s="54"/>
      <c r="C47" s="54"/>
      <c r="D47" s="54"/>
      <c r="E47" s="54"/>
      <c r="F47" s="54"/>
      <c r="G47" s="54"/>
      <c r="H47" s="123"/>
      <c r="I47" s="123"/>
      <c r="J47" s="123"/>
      <c r="K47" s="123"/>
      <c r="L47" s="54"/>
      <c r="M47" s="54"/>
      <c r="N47" s="54"/>
      <c r="O47" s="123"/>
      <c r="T47" s="54"/>
      <c r="V47" s="54"/>
      <c r="W47" s="123"/>
      <c r="X47" s="123"/>
      <c r="Y47" s="123"/>
      <c r="Z47" s="123"/>
      <c r="AA47" s="54"/>
      <c r="AC47" s="54"/>
      <c r="AD47" s="123"/>
      <c r="AF47" s="54"/>
      <c r="AG47" s="54"/>
      <c r="AH47" s="54"/>
      <c r="AM47" s="54"/>
      <c r="AN47" s="54"/>
      <c r="AO47" s="54"/>
      <c r="AP47" s="54"/>
      <c r="AQ47" s="54"/>
      <c r="AR47" s="54"/>
      <c r="AS47" s="54"/>
      <c r="AT47" s="54"/>
      <c r="AU47" s="54"/>
      <c r="AV47" s="54"/>
      <c r="AW47" s="54"/>
    </row>
    <row r="48" spans="1:49">
      <c r="A48" s="332" t="s">
        <v>115</v>
      </c>
      <c r="B48" s="332"/>
      <c r="C48" s="332"/>
      <c r="D48" s="332"/>
      <c r="E48" s="332"/>
      <c r="F48" s="332"/>
      <c r="G48" s="332"/>
      <c r="H48" s="332"/>
      <c r="I48" s="332"/>
      <c r="J48" s="332"/>
      <c r="K48" s="332"/>
      <c r="L48" s="332"/>
      <c r="M48" s="332"/>
      <c r="N48" s="332"/>
      <c r="O48" s="332"/>
      <c r="P48" s="332"/>
      <c r="Q48" s="332"/>
      <c r="R48" s="332"/>
      <c r="S48" s="332"/>
      <c r="T48" s="332"/>
      <c r="U48" s="332"/>
      <c r="V48" s="332"/>
      <c r="W48" s="130"/>
      <c r="X48" s="176"/>
      <c r="Y48" s="176"/>
      <c r="Z48" s="176"/>
      <c r="AA48" s="150"/>
      <c r="AB48" s="150"/>
      <c r="AC48" s="150"/>
      <c r="AD48" s="150"/>
      <c r="AE48" s="332"/>
      <c r="AF48" s="332"/>
      <c r="AG48" s="332"/>
      <c r="AH48" s="332"/>
      <c r="AI48" s="332"/>
      <c r="AJ48" s="332"/>
      <c r="AK48" s="332"/>
      <c r="AL48" s="332"/>
      <c r="AM48" s="332"/>
      <c r="AN48" s="332"/>
      <c r="AO48" s="332"/>
    </row>
    <row r="52" spans="2:46">
      <c r="AF52" s="135"/>
      <c r="AG52" s="135"/>
      <c r="AH52" s="135"/>
      <c r="AI52" s="135"/>
      <c r="AJ52" s="135"/>
      <c r="AK52" s="135"/>
      <c r="AL52" s="135"/>
      <c r="AM52" s="135"/>
      <c r="AN52" s="135"/>
      <c r="AO52" s="135"/>
      <c r="AP52" s="135"/>
      <c r="AQ52" s="325"/>
      <c r="AR52" s="135"/>
      <c r="AS52" s="135"/>
      <c r="AT52" s="135"/>
    </row>
    <row r="53" spans="2:46">
      <c r="B53" s="135"/>
      <c r="C53" s="135"/>
      <c r="D53" s="135"/>
      <c r="N53" s="135"/>
      <c r="O53" s="135"/>
      <c r="P53" s="135"/>
      <c r="Q53" s="135"/>
      <c r="R53" s="135"/>
      <c r="S53" s="135"/>
      <c r="T53" s="135"/>
      <c r="U53" s="135"/>
      <c r="V53" s="135"/>
      <c r="W53" s="135"/>
      <c r="X53" s="135"/>
      <c r="Y53" s="135"/>
      <c r="Z53" s="135"/>
      <c r="AF53" s="346" t="s">
        <v>45</v>
      </c>
      <c r="AG53" s="346"/>
      <c r="AH53" s="346"/>
      <c r="AI53" s="346"/>
      <c r="AJ53" s="346"/>
      <c r="AK53" s="346"/>
      <c r="AL53" s="346"/>
      <c r="AM53" s="346"/>
      <c r="AN53" s="346"/>
      <c r="AO53" s="346"/>
      <c r="AP53" s="346"/>
      <c r="AQ53" s="346"/>
      <c r="AR53" s="346"/>
      <c r="AS53" s="346"/>
      <c r="AT53" s="346"/>
    </row>
    <row r="54" spans="2:46">
      <c r="C54" s="72" t="s">
        <v>43</v>
      </c>
      <c r="N54" s="326" t="s">
        <v>44</v>
      </c>
      <c r="O54" s="326"/>
      <c r="P54" s="326"/>
      <c r="Q54" s="326"/>
      <c r="R54" s="326"/>
      <c r="S54" s="326"/>
      <c r="T54" s="326"/>
      <c r="U54" s="326"/>
      <c r="V54" s="326"/>
      <c r="W54" s="326"/>
      <c r="X54" s="326"/>
      <c r="Y54" s="326"/>
      <c r="Z54" s="326"/>
      <c r="AF54" s="329" t="s">
        <v>248</v>
      </c>
      <c r="AG54" s="329"/>
      <c r="AH54" s="329"/>
      <c r="AI54" s="329"/>
      <c r="AJ54" s="329"/>
      <c r="AK54" s="329"/>
      <c r="AL54" s="329"/>
      <c r="AM54" s="329"/>
      <c r="AN54" s="329"/>
      <c r="AO54" s="329"/>
      <c r="AP54" s="329"/>
      <c r="AQ54" s="329"/>
      <c r="AR54" s="329"/>
      <c r="AS54" s="329"/>
      <c r="AT54" s="329"/>
    </row>
    <row r="55" spans="2:46">
      <c r="C55" s="323" t="s">
        <v>361</v>
      </c>
      <c r="N55" s="329" t="s">
        <v>246</v>
      </c>
      <c r="O55" s="329"/>
      <c r="P55" s="329"/>
      <c r="Q55" s="329"/>
      <c r="R55" s="329"/>
      <c r="S55" s="329"/>
      <c r="T55" s="329"/>
      <c r="U55" s="329"/>
      <c r="V55" s="329"/>
      <c r="W55" s="329"/>
      <c r="X55" s="329"/>
      <c r="Y55" s="329"/>
      <c r="Z55" s="329"/>
      <c r="AF55" s="345" t="s">
        <v>249</v>
      </c>
      <c r="AG55" s="345"/>
      <c r="AH55" s="345"/>
      <c r="AI55" s="345"/>
      <c r="AJ55" s="345"/>
      <c r="AK55" s="345"/>
      <c r="AL55" s="345"/>
      <c r="AM55" s="345"/>
      <c r="AN55" s="345"/>
      <c r="AO55" s="345"/>
      <c r="AP55" s="345"/>
      <c r="AQ55" s="345"/>
      <c r="AR55" s="345"/>
      <c r="AS55" s="345"/>
      <c r="AT55" s="345"/>
    </row>
    <row r="56" spans="2:46">
      <c r="C56" s="323" t="s">
        <v>245</v>
      </c>
      <c r="N56" s="329" t="s">
        <v>247</v>
      </c>
      <c r="O56" s="329"/>
      <c r="P56" s="329"/>
      <c r="Q56" s="329"/>
      <c r="R56" s="329"/>
      <c r="S56" s="329"/>
      <c r="T56" s="329"/>
      <c r="U56" s="329"/>
      <c r="V56" s="329"/>
      <c r="W56" s="329"/>
      <c r="X56" s="329"/>
      <c r="Y56" s="329"/>
      <c r="Z56" s="329"/>
    </row>
  </sheetData>
  <mergeCells count="20">
    <mergeCell ref="N54:Z54"/>
    <mergeCell ref="N55:Z55"/>
    <mergeCell ref="N56:Z56"/>
    <mergeCell ref="AF54:AT54"/>
    <mergeCell ref="AF55:AT55"/>
    <mergeCell ref="A1:AO1"/>
    <mergeCell ref="A2:AO2"/>
    <mergeCell ref="A3:AO3"/>
    <mergeCell ref="A4:AO4"/>
    <mergeCell ref="A6:AO6"/>
    <mergeCell ref="AF53:AT53"/>
    <mergeCell ref="A7:AO7"/>
    <mergeCell ref="A9:A10"/>
    <mergeCell ref="AF9:AH9"/>
    <mergeCell ref="B9:O9"/>
    <mergeCell ref="Q9:AD9"/>
    <mergeCell ref="B8:AI8"/>
    <mergeCell ref="AJ9:AW9"/>
    <mergeCell ref="A48:V48"/>
    <mergeCell ref="AE48:AO48"/>
  </mergeCells>
  <printOptions horizontalCentered="1"/>
  <pageMargins left="0.19685039370078741" right="0.19685039370078741" top="0.39370078740157483" bottom="0.39370078740157483" header="0" footer="0"/>
  <pageSetup scale="45" orientation="landscape" r:id="rId1"/>
  <headerFooter alignWithMargins="0"/>
  <ignoredErrors>
    <ignoredError sqref="E44:G44 T44:V44 AF44:AH44 AM44:AO44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9"/>
  <sheetViews>
    <sheetView showGridLines="0" topLeftCell="A10" zoomScaleNormal="100" workbookViewId="0">
      <selection activeCell="L29" sqref="L29"/>
    </sheetView>
  </sheetViews>
  <sheetFormatPr baseColWidth="10" defaultRowHeight="12.75"/>
  <cols>
    <col min="1" max="2" width="28.85546875" style="3" customWidth="1"/>
    <col min="3" max="3" width="28.85546875" style="113" customWidth="1"/>
    <col min="4" max="4" width="28.85546875" style="3" customWidth="1"/>
    <col min="5" max="5" width="30.7109375" style="3" customWidth="1"/>
    <col min="6" max="7" width="28.85546875" style="3" customWidth="1"/>
    <col min="8" max="16384" width="11.42578125" style="3"/>
  </cols>
  <sheetData>
    <row r="1" spans="1:7" customFormat="1" ht="21.75" customHeight="1">
      <c r="A1" s="347" t="s">
        <v>0</v>
      </c>
      <c r="B1" s="347"/>
      <c r="C1" s="347"/>
      <c r="D1" s="347"/>
      <c r="E1" s="347"/>
      <c r="F1" s="347"/>
      <c r="G1" s="347"/>
    </row>
    <row r="2" spans="1:7" customFormat="1" ht="21.75" customHeight="1">
      <c r="A2" s="330" t="s">
        <v>46</v>
      </c>
      <c r="B2" s="330"/>
      <c r="C2" s="330"/>
      <c r="D2" s="330"/>
      <c r="E2" s="330"/>
      <c r="F2" s="330"/>
      <c r="G2" s="349"/>
    </row>
    <row r="3" spans="1:7" customFormat="1" ht="21.75" customHeight="1">
      <c r="A3" s="63" t="s">
        <v>47</v>
      </c>
      <c r="B3" s="63"/>
      <c r="C3" s="64"/>
      <c r="D3" s="63"/>
      <c r="E3" s="63"/>
      <c r="F3" s="63"/>
      <c r="G3" s="65"/>
    </row>
    <row r="4" spans="1:7" customFormat="1" ht="21.75" customHeight="1">
      <c r="A4" s="107" t="s">
        <v>2</v>
      </c>
      <c r="B4" s="107"/>
      <c r="C4" s="64"/>
      <c r="D4" s="107"/>
      <c r="E4" s="107"/>
      <c r="F4" s="107"/>
      <c r="G4" s="107"/>
    </row>
    <row r="5" spans="1:7" customFormat="1" ht="14.25" customHeight="1">
      <c r="A5" s="337"/>
      <c r="B5" s="337"/>
      <c r="C5" s="337"/>
      <c r="D5" s="337"/>
      <c r="E5" s="337"/>
      <c r="F5" s="337"/>
      <c r="G5" s="338"/>
    </row>
    <row r="6" spans="1:7" customFormat="1" ht="22.5" customHeight="1">
      <c r="A6" s="363" t="s">
        <v>48</v>
      </c>
      <c r="B6" s="363"/>
      <c r="C6" s="363"/>
      <c r="D6" s="363"/>
      <c r="E6" s="363"/>
      <c r="F6" s="363"/>
      <c r="G6" s="363"/>
    </row>
    <row r="7" spans="1:7" customFormat="1" ht="22.5" customHeight="1">
      <c r="A7" s="336" t="s">
        <v>49</v>
      </c>
      <c r="B7" s="336"/>
      <c r="C7" s="336"/>
      <c r="D7" s="336"/>
      <c r="E7" s="336"/>
      <c r="F7" s="336"/>
      <c r="G7" s="336"/>
    </row>
    <row r="8" spans="1:7" s="66" customFormat="1" ht="22.5" customHeight="1">
      <c r="A8" s="84" t="s">
        <v>339</v>
      </c>
      <c r="B8" s="82"/>
      <c r="C8" s="82"/>
      <c r="D8" s="82"/>
      <c r="E8" s="82"/>
      <c r="F8" s="82"/>
      <c r="G8" s="83"/>
    </row>
    <row r="9" spans="1:7" s="60" customFormat="1" ht="28.5" customHeight="1">
      <c r="A9" s="85"/>
      <c r="B9" s="86"/>
      <c r="C9" s="86"/>
      <c r="D9" s="87"/>
      <c r="E9" s="86"/>
      <c r="F9" s="86"/>
      <c r="G9" s="88"/>
    </row>
    <row r="10" spans="1:7" s="60" customFormat="1" ht="28.5" customHeight="1">
      <c r="A10" s="97" t="s">
        <v>50</v>
      </c>
      <c r="B10" s="90"/>
      <c r="C10" s="90"/>
      <c r="D10" s="91"/>
      <c r="E10" s="90"/>
      <c r="F10" s="90"/>
      <c r="G10" s="92"/>
    </row>
    <row r="11" spans="1:7" s="60" customFormat="1" ht="28.5" customHeight="1">
      <c r="A11" s="97" t="s">
        <v>51</v>
      </c>
      <c r="B11" s="90"/>
      <c r="C11" s="90"/>
      <c r="D11" s="91"/>
      <c r="E11" s="90"/>
      <c r="F11" s="90"/>
      <c r="G11" s="92"/>
    </row>
    <row r="12" spans="1:7" s="60" customFormat="1" ht="28.5" customHeight="1">
      <c r="A12" s="97" t="s">
        <v>52</v>
      </c>
      <c r="B12" s="90"/>
      <c r="C12" s="90"/>
      <c r="D12" s="91"/>
      <c r="E12" s="90"/>
      <c r="F12" s="90"/>
      <c r="G12" s="92"/>
    </row>
    <row r="13" spans="1:7" s="60" customFormat="1" ht="28.5" customHeight="1">
      <c r="A13" s="97"/>
      <c r="B13" s="90"/>
      <c r="C13" s="90"/>
      <c r="D13" s="91"/>
      <c r="E13" s="90"/>
      <c r="F13" s="90"/>
      <c r="G13" s="92"/>
    </row>
    <row r="14" spans="1:7" s="60" customFormat="1" ht="28.5" customHeight="1">
      <c r="A14" s="89"/>
      <c r="B14" s="90"/>
      <c r="C14" s="90"/>
      <c r="D14" s="91"/>
      <c r="E14" s="90"/>
      <c r="F14" s="90"/>
      <c r="G14" s="92"/>
    </row>
    <row r="15" spans="1:7" s="60" customFormat="1" ht="28.5" customHeight="1">
      <c r="A15" s="89"/>
      <c r="B15" s="90"/>
      <c r="C15" s="90"/>
      <c r="D15" s="91"/>
      <c r="E15" s="90"/>
      <c r="F15" s="90"/>
      <c r="G15" s="92"/>
    </row>
    <row r="16" spans="1:7" s="60" customFormat="1" ht="28.5" customHeight="1">
      <c r="A16" s="89"/>
      <c r="B16" s="90"/>
      <c r="C16" s="90"/>
      <c r="D16" s="91"/>
      <c r="E16" s="90"/>
      <c r="F16" s="90"/>
      <c r="G16" s="92"/>
    </row>
    <row r="17" spans="1:10" s="60" customFormat="1" ht="28.5" customHeight="1">
      <c r="A17" s="89"/>
      <c r="B17" s="90"/>
      <c r="C17" s="90"/>
      <c r="D17" s="91"/>
      <c r="E17" s="90"/>
      <c r="F17" s="90"/>
      <c r="G17" s="92"/>
    </row>
    <row r="18" spans="1:10" s="60" customFormat="1" ht="28.5" customHeight="1">
      <c r="A18" s="89"/>
      <c r="B18" s="90"/>
      <c r="C18" s="90"/>
      <c r="D18" s="91"/>
      <c r="E18" s="90"/>
      <c r="F18" s="90"/>
      <c r="G18" s="92"/>
    </row>
    <row r="19" spans="1:10" s="60" customFormat="1" ht="28.5" customHeight="1">
      <c r="A19" s="89"/>
      <c r="B19" s="90"/>
      <c r="C19" s="90"/>
      <c r="D19" s="91"/>
      <c r="E19" s="90"/>
      <c r="F19" s="90"/>
      <c r="G19" s="92"/>
    </row>
    <row r="20" spans="1:10" s="60" customFormat="1" ht="28.5" customHeight="1">
      <c r="A20" s="93"/>
      <c r="B20" s="94"/>
      <c r="C20" s="95"/>
      <c r="D20" s="96"/>
      <c r="E20" s="95"/>
      <c r="F20" s="95"/>
      <c r="G20" s="413"/>
      <c r="H20" s="122"/>
    </row>
    <row r="21" spans="1:10">
      <c r="G21" s="61"/>
      <c r="H21" s="123"/>
    </row>
    <row r="22" spans="1:10" ht="13.5" thickBot="1">
      <c r="D22" s="62"/>
      <c r="E22" s="62"/>
      <c r="F22" s="62"/>
      <c r="G22" s="61"/>
      <c r="H22" s="123"/>
    </row>
    <row r="23" spans="1:10">
      <c r="A23" s="124" t="s">
        <v>115</v>
      </c>
      <c r="B23" s="124"/>
      <c r="C23" s="124"/>
      <c r="D23" s="124"/>
      <c r="E23" s="124"/>
      <c r="F23" s="124"/>
      <c r="G23" s="124"/>
      <c r="H23" s="125"/>
    </row>
    <row r="24" spans="1:10">
      <c r="H24" s="123"/>
    </row>
    <row r="25" spans="1:10">
      <c r="H25" s="123"/>
    </row>
    <row r="26" spans="1:10">
      <c r="B26" s="74"/>
      <c r="D26" s="74"/>
      <c r="F26" s="74"/>
      <c r="H26" s="123"/>
    </row>
    <row r="27" spans="1:10">
      <c r="B27" s="114" t="s">
        <v>43</v>
      </c>
      <c r="C27" s="114"/>
      <c r="D27" s="114" t="s">
        <v>44</v>
      </c>
      <c r="E27" s="114"/>
      <c r="F27" s="114" t="s">
        <v>45</v>
      </c>
    </row>
    <row r="28" spans="1:10">
      <c r="B28" s="3" t="s">
        <v>250</v>
      </c>
      <c r="D28" s="112" t="s">
        <v>246</v>
      </c>
      <c r="E28" s="105"/>
      <c r="F28" s="112" t="s">
        <v>248</v>
      </c>
      <c r="G28" s="104"/>
      <c r="H28" s="104"/>
      <c r="I28" s="104"/>
      <c r="J28" s="104"/>
    </row>
    <row r="29" spans="1:10">
      <c r="B29" s="106" t="s">
        <v>251</v>
      </c>
      <c r="D29" s="112" t="s">
        <v>247</v>
      </c>
      <c r="F29" s="106" t="s">
        <v>249</v>
      </c>
    </row>
  </sheetData>
  <sheetProtection insertRows="0"/>
  <mergeCells count="5">
    <mergeCell ref="A1:G1"/>
    <mergeCell ref="A2:G2"/>
    <mergeCell ref="A5:G5"/>
    <mergeCell ref="A6:G6"/>
    <mergeCell ref="A7:G7"/>
  </mergeCells>
  <pageMargins left="0.70866141732283472" right="0.70866141732283472" top="0.74803149606299213" bottom="0.74803149606299213" header="0.31496062992125984" footer="0.31496062992125984"/>
  <pageSetup scale="6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F33"/>
  <sheetViews>
    <sheetView showGridLines="0" topLeftCell="A19" zoomScale="136" zoomScaleNormal="136" workbookViewId="0">
      <selection activeCell="B14" sqref="B14"/>
    </sheetView>
  </sheetViews>
  <sheetFormatPr baseColWidth="10" defaultColWidth="11.42578125" defaultRowHeight="12.75"/>
  <cols>
    <col min="1" max="2" width="28.85546875" style="3" customWidth="1"/>
    <col min="3" max="3" width="22.85546875" style="179" customWidth="1"/>
    <col min="4" max="4" width="28.85546875" style="3" customWidth="1"/>
    <col min="5" max="5" width="30.7109375" style="3" customWidth="1"/>
    <col min="6" max="6" width="28.85546875" style="3" customWidth="1"/>
    <col min="7" max="16384" width="11.42578125" style="3"/>
  </cols>
  <sheetData>
    <row r="1" spans="1:6" customFormat="1" ht="21.75" customHeight="1">
      <c r="A1" s="347" t="s">
        <v>0</v>
      </c>
      <c r="B1" s="347"/>
      <c r="C1" s="347"/>
      <c r="D1" s="347"/>
      <c r="E1" s="347"/>
      <c r="F1" s="347"/>
    </row>
    <row r="2" spans="1:6" customFormat="1" ht="21.75" customHeight="1">
      <c r="A2" s="330" t="s">
        <v>42</v>
      </c>
      <c r="B2" s="330"/>
      <c r="C2" s="330"/>
      <c r="D2" s="330"/>
      <c r="E2" s="330"/>
      <c r="F2" s="330"/>
    </row>
    <row r="3" spans="1:6" customFormat="1" ht="21.75" customHeight="1">
      <c r="A3" s="63" t="s">
        <v>1</v>
      </c>
      <c r="B3" s="63"/>
      <c r="C3" s="64"/>
      <c r="D3" s="63"/>
      <c r="E3" s="63"/>
      <c r="F3" s="63"/>
    </row>
    <row r="4" spans="1:6" customFormat="1" ht="21.75" customHeight="1">
      <c r="A4" s="177" t="s">
        <v>2</v>
      </c>
      <c r="B4" s="177"/>
      <c r="C4" s="64"/>
      <c r="D4" s="177"/>
      <c r="E4" s="177"/>
      <c r="F4" s="177"/>
    </row>
    <row r="5" spans="1:6" customFormat="1" ht="7.5" customHeight="1">
      <c r="A5" s="337"/>
      <c r="B5" s="337"/>
      <c r="C5" s="337"/>
      <c r="D5" s="337"/>
      <c r="E5" s="337"/>
      <c r="F5" s="337"/>
    </row>
    <row r="6" spans="1:6" customFormat="1" ht="15" customHeight="1">
      <c r="A6" s="363" t="s">
        <v>30</v>
      </c>
      <c r="B6" s="363"/>
      <c r="C6" s="363"/>
      <c r="D6" s="363"/>
      <c r="E6" s="363"/>
      <c r="F6" s="363"/>
    </row>
    <row r="7" spans="1:6" customFormat="1" ht="15" customHeight="1">
      <c r="A7" s="336" t="s">
        <v>38</v>
      </c>
      <c r="B7" s="336"/>
      <c r="C7" s="336"/>
      <c r="D7" s="336"/>
      <c r="E7" s="336"/>
      <c r="F7" s="336"/>
    </row>
    <row r="8" spans="1:6" s="66" customFormat="1" ht="22.5" customHeight="1">
      <c r="A8" s="364" t="s">
        <v>3</v>
      </c>
      <c r="B8" s="364" t="s">
        <v>4</v>
      </c>
      <c r="C8" s="364" t="s">
        <v>5</v>
      </c>
      <c r="D8" s="364" t="s">
        <v>6</v>
      </c>
      <c r="E8" s="364" t="s">
        <v>34</v>
      </c>
      <c r="F8" s="364" t="s">
        <v>7</v>
      </c>
    </row>
    <row r="9" spans="1:6" s="66" customFormat="1" ht="22.5" customHeight="1">
      <c r="A9" s="364"/>
      <c r="B9" s="364"/>
      <c r="C9" s="364"/>
      <c r="D9" s="364"/>
      <c r="E9" s="364"/>
      <c r="F9" s="364"/>
    </row>
    <row r="10" spans="1:6" s="60" customFormat="1" ht="28.5" customHeight="1">
      <c r="A10" s="70" t="s">
        <v>278</v>
      </c>
      <c r="B10" s="70" t="s">
        <v>329</v>
      </c>
      <c r="C10" s="70" t="s">
        <v>330</v>
      </c>
      <c r="D10" s="71">
        <v>3008</v>
      </c>
      <c r="E10" s="70" t="s">
        <v>331</v>
      </c>
      <c r="F10" s="70" t="s">
        <v>332</v>
      </c>
    </row>
    <row r="11" spans="1:6" s="60" customFormat="1" ht="28.5" customHeight="1">
      <c r="A11" s="70" t="s">
        <v>278</v>
      </c>
      <c r="B11" s="70" t="s">
        <v>329</v>
      </c>
      <c r="C11" s="70" t="s">
        <v>330</v>
      </c>
      <c r="D11" s="71">
        <v>2535</v>
      </c>
      <c r="E11" s="70" t="s">
        <v>333</v>
      </c>
      <c r="F11" s="70" t="s">
        <v>332</v>
      </c>
    </row>
    <row r="12" spans="1:6" s="60" customFormat="1" ht="28.5" customHeight="1">
      <c r="A12" s="70" t="s">
        <v>278</v>
      </c>
      <c r="B12" s="70" t="s">
        <v>329</v>
      </c>
      <c r="C12" s="70" t="s">
        <v>330</v>
      </c>
      <c r="D12" s="71">
        <v>31</v>
      </c>
      <c r="E12" s="70" t="s">
        <v>334</v>
      </c>
      <c r="F12" s="70" t="s">
        <v>332</v>
      </c>
    </row>
    <row r="13" spans="1:6" s="60" customFormat="1" ht="28.5" customHeight="1">
      <c r="A13" s="70" t="s">
        <v>278</v>
      </c>
      <c r="B13" s="70" t="s">
        <v>329</v>
      </c>
      <c r="C13" s="70" t="s">
        <v>335</v>
      </c>
      <c r="D13" s="71">
        <v>2675</v>
      </c>
      <c r="E13" s="70" t="s">
        <v>331</v>
      </c>
      <c r="F13" s="70" t="s">
        <v>332</v>
      </c>
    </row>
    <row r="14" spans="1:6" s="60" customFormat="1" ht="28.5" customHeight="1">
      <c r="A14" s="70" t="s">
        <v>278</v>
      </c>
      <c r="B14" s="70" t="s">
        <v>329</v>
      </c>
      <c r="C14" s="70" t="s">
        <v>335</v>
      </c>
      <c r="D14" s="71">
        <v>2474</v>
      </c>
      <c r="E14" s="70" t="s">
        <v>333</v>
      </c>
      <c r="F14" s="70" t="s">
        <v>332</v>
      </c>
    </row>
    <row r="15" spans="1:6" s="60" customFormat="1" ht="28.5" customHeight="1">
      <c r="A15" s="70" t="s">
        <v>278</v>
      </c>
      <c r="B15" s="70" t="s">
        <v>329</v>
      </c>
      <c r="C15" s="70" t="s">
        <v>335</v>
      </c>
      <c r="D15" s="71">
        <v>29</v>
      </c>
      <c r="E15" s="70" t="s">
        <v>334</v>
      </c>
      <c r="F15" s="70" t="s">
        <v>332</v>
      </c>
    </row>
    <row r="16" spans="1:6" s="60" customFormat="1" ht="28.5" customHeight="1">
      <c r="A16" s="70" t="s">
        <v>278</v>
      </c>
      <c r="B16" s="70" t="s">
        <v>336</v>
      </c>
      <c r="C16" s="70" t="s">
        <v>330</v>
      </c>
      <c r="D16" s="71">
        <v>2779</v>
      </c>
      <c r="E16" s="70" t="s">
        <v>331</v>
      </c>
      <c r="F16" s="70" t="s">
        <v>332</v>
      </c>
    </row>
    <row r="17" spans="1:6" s="60" customFormat="1" ht="28.5" customHeight="1">
      <c r="A17" s="70" t="s">
        <v>278</v>
      </c>
      <c r="B17" s="70" t="s">
        <v>336</v>
      </c>
      <c r="C17" s="70" t="s">
        <v>330</v>
      </c>
      <c r="D17" s="71">
        <v>1546</v>
      </c>
      <c r="E17" s="70" t="s">
        <v>333</v>
      </c>
      <c r="F17" s="70" t="s">
        <v>332</v>
      </c>
    </row>
    <row r="18" spans="1:6" s="60" customFormat="1" ht="28.5" customHeight="1">
      <c r="A18" s="70" t="s">
        <v>278</v>
      </c>
      <c r="B18" s="70" t="s">
        <v>336</v>
      </c>
      <c r="C18" s="70" t="s">
        <v>330</v>
      </c>
      <c r="D18" s="71">
        <v>26</v>
      </c>
      <c r="E18" s="70" t="s">
        <v>334</v>
      </c>
      <c r="F18" s="70" t="s">
        <v>332</v>
      </c>
    </row>
    <row r="19" spans="1:6" s="60" customFormat="1" ht="28.5" customHeight="1">
      <c r="A19" s="70" t="s">
        <v>278</v>
      </c>
      <c r="B19" s="70" t="s">
        <v>359</v>
      </c>
      <c r="C19" s="70" t="s">
        <v>330</v>
      </c>
      <c r="D19" s="71">
        <v>3403</v>
      </c>
      <c r="E19" s="70" t="s">
        <v>331</v>
      </c>
      <c r="F19" s="70" t="s">
        <v>332</v>
      </c>
    </row>
    <row r="20" spans="1:6" s="60" customFormat="1" ht="28.5" customHeight="1">
      <c r="A20" s="70" t="s">
        <v>278</v>
      </c>
      <c r="B20" s="70" t="s">
        <v>359</v>
      </c>
      <c r="C20" s="70" t="s">
        <v>330</v>
      </c>
      <c r="D20" s="71">
        <v>2121</v>
      </c>
      <c r="E20" s="70" t="s">
        <v>333</v>
      </c>
      <c r="F20" s="70" t="s">
        <v>332</v>
      </c>
    </row>
    <row r="21" spans="1:6" s="60" customFormat="1" ht="28.5" customHeight="1">
      <c r="A21" s="70" t="s">
        <v>278</v>
      </c>
      <c r="B21" s="70" t="s">
        <v>359</v>
      </c>
      <c r="C21" s="70" t="s">
        <v>330</v>
      </c>
      <c r="D21" s="71">
        <v>26</v>
      </c>
      <c r="E21" s="70" t="s">
        <v>334</v>
      </c>
      <c r="F21" s="70" t="s">
        <v>332</v>
      </c>
    </row>
    <row r="22" spans="1:6" s="60" customFormat="1" ht="28.5" customHeight="1">
      <c r="A22" s="70" t="s">
        <v>278</v>
      </c>
      <c r="B22" s="70" t="s">
        <v>359</v>
      </c>
      <c r="C22" s="70" t="s">
        <v>335</v>
      </c>
      <c r="D22" s="71">
        <v>3007</v>
      </c>
      <c r="E22" s="70" t="s">
        <v>331</v>
      </c>
      <c r="F22" s="70" t="s">
        <v>332</v>
      </c>
    </row>
    <row r="23" spans="1:6" s="60" customFormat="1" ht="28.5" customHeight="1">
      <c r="A23" s="70" t="s">
        <v>278</v>
      </c>
      <c r="B23" s="70" t="s">
        <v>359</v>
      </c>
      <c r="C23" s="70" t="s">
        <v>335</v>
      </c>
      <c r="D23" s="71">
        <v>2033</v>
      </c>
      <c r="E23" s="70" t="s">
        <v>333</v>
      </c>
      <c r="F23" s="70" t="s">
        <v>332</v>
      </c>
    </row>
    <row r="24" spans="1:6" s="60" customFormat="1" ht="28.5" customHeight="1">
      <c r="A24" s="70" t="s">
        <v>278</v>
      </c>
      <c r="B24" s="70" t="s">
        <v>359</v>
      </c>
      <c r="C24" s="70" t="s">
        <v>335</v>
      </c>
      <c r="D24" s="71">
        <v>24</v>
      </c>
      <c r="E24" s="70" t="s">
        <v>334</v>
      </c>
      <c r="F24" s="70" t="s">
        <v>332</v>
      </c>
    </row>
    <row r="26" spans="1:6" ht="13.5" thickBot="1">
      <c r="D26" s="180"/>
      <c r="E26" s="180"/>
      <c r="F26" s="180"/>
    </row>
    <row r="27" spans="1:6">
      <c r="A27" s="332" t="s">
        <v>115</v>
      </c>
      <c r="B27" s="332"/>
      <c r="C27" s="332"/>
      <c r="D27" s="332"/>
      <c r="E27" s="332"/>
      <c r="F27" s="332"/>
    </row>
    <row r="28" spans="1:6">
      <c r="A28" s="318" t="s">
        <v>360</v>
      </c>
    </row>
    <row r="30" spans="1:6">
      <c r="B30" s="123"/>
      <c r="C30" s="135"/>
      <c r="E30" s="135"/>
    </row>
    <row r="31" spans="1:6">
      <c r="A31" s="167" t="s">
        <v>43</v>
      </c>
      <c r="B31" s="123"/>
      <c r="C31" s="126" t="s">
        <v>44</v>
      </c>
      <c r="E31" s="184" t="s">
        <v>45</v>
      </c>
    </row>
    <row r="32" spans="1:6">
      <c r="A32" s="106" t="s">
        <v>279</v>
      </c>
      <c r="C32" s="106" t="s">
        <v>246</v>
      </c>
      <c r="E32" s="106" t="s">
        <v>248</v>
      </c>
    </row>
    <row r="33" spans="6:6">
      <c r="F33" s="106"/>
    </row>
  </sheetData>
  <sheetProtection insertRows="0"/>
  <mergeCells count="12">
    <mergeCell ref="F8:F9"/>
    <mergeCell ref="A27:F27"/>
    <mergeCell ref="A1:F1"/>
    <mergeCell ref="A2:F2"/>
    <mergeCell ref="A5:F5"/>
    <mergeCell ref="A6:F6"/>
    <mergeCell ref="A7:F7"/>
    <mergeCell ref="A8:A9"/>
    <mergeCell ref="B8:B9"/>
    <mergeCell ref="C8:C9"/>
    <mergeCell ref="D8:D9"/>
    <mergeCell ref="E8:E9"/>
  </mergeCells>
  <printOptions horizontalCentered="1"/>
  <pageMargins left="0.39370078740157483" right="0.39370078740157483" top="0.39370078740157483" bottom="0.39370078740157483" header="0" footer="0"/>
  <pageSetup scale="7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AG126"/>
  <sheetViews>
    <sheetView zoomScaleNormal="100" workbookViewId="0">
      <selection activeCell="A48" sqref="A48"/>
    </sheetView>
  </sheetViews>
  <sheetFormatPr baseColWidth="10" defaultRowHeight="15"/>
  <cols>
    <col min="1" max="1" width="49.85546875" style="189" customWidth="1"/>
    <col min="2" max="3" width="20.7109375" style="189" customWidth="1"/>
    <col min="4" max="4" width="48.85546875" style="189" customWidth="1"/>
    <col min="5" max="5" width="20.7109375" style="189" customWidth="1"/>
    <col min="6" max="6" width="23.85546875" style="189" customWidth="1"/>
    <col min="7" max="7" width="14.28515625" style="187" bestFit="1" customWidth="1"/>
    <col min="8" max="8" width="14.140625" style="187" bestFit="1" customWidth="1"/>
    <col min="9" max="33" width="11.42578125" style="187"/>
    <col min="34" max="16384" width="11.42578125" style="189"/>
  </cols>
  <sheetData>
    <row r="1" spans="1:9" ht="15" customHeight="1">
      <c r="A1" s="367"/>
      <c r="B1" s="373" t="s">
        <v>116</v>
      </c>
      <c r="C1" s="373"/>
      <c r="D1" s="373"/>
      <c r="E1" s="373"/>
      <c r="F1" s="373"/>
    </row>
    <row r="2" spans="1:9" ht="15" customHeight="1">
      <c r="A2" s="367"/>
      <c r="B2" s="373" t="s">
        <v>117</v>
      </c>
      <c r="C2" s="373"/>
      <c r="D2" s="373"/>
      <c r="E2" s="373"/>
      <c r="F2" s="373"/>
    </row>
    <row r="3" spans="1:9" ht="15" customHeight="1">
      <c r="A3" s="367"/>
      <c r="B3" s="374" t="s">
        <v>252</v>
      </c>
      <c r="C3" s="374"/>
      <c r="D3" s="374"/>
      <c r="E3" s="374"/>
      <c r="F3" s="374"/>
    </row>
    <row r="4" spans="1:9" ht="15" customHeight="1">
      <c r="A4" s="367"/>
      <c r="B4" s="373" t="s">
        <v>351</v>
      </c>
      <c r="C4" s="373"/>
      <c r="D4" s="373"/>
      <c r="E4" s="373"/>
      <c r="F4" s="373"/>
    </row>
    <row r="5" spans="1:9" ht="15" customHeight="1">
      <c r="A5" s="372"/>
      <c r="B5" s="375" t="s">
        <v>253</v>
      </c>
      <c r="C5" s="375"/>
      <c r="D5" s="375"/>
      <c r="E5" s="375"/>
      <c r="F5" s="375"/>
    </row>
    <row r="6" spans="1:9" ht="4.5" customHeight="1">
      <c r="A6" s="188"/>
    </row>
    <row r="7" spans="1:9" ht="15.75" customHeight="1">
      <c r="A7" s="190" t="s">
        <v>101</v>
      </c>
      <c r="B7" s="191">
        <v>2023</v>
      </c>
      <c r="C7" s="192" t="s">
        <v>254</v>
      </c>
      <c r="D7" s="190" t="s">
        <v>101</v>
      </c>
      <c r="E7" s="191">
        <v>2023</v>
      </c>
      <c r="F7" s="192" t="s">
        <v>254</v>
      </c>
    </row>
    <row r="8" spans="1:9" ht="16.5" customHeight="1">
      <c r="A8" s="365" t="s">
        <v>255</v>
      </c>
      <c r="B8" s="365"/>
      <c r="C8" s="365"/>
      <c r="D8" s="365" t="s">
        <v>54</v>
      </c>
      <c r="E8" s="365"/>
      <c r="F8" s="365"/>
    </row>
    <row r="9" spans="1:9" ht="16.5" customHeight="1">
      <c r="A9" s="193" t="s">
        <v>55</v>
      </c>
      <c r="B9" s="194"/>
      <c r="C9" s="194"/>
      <c r="D9" s="193" t="s">
        <v>56</v>
      </c>
      <c r="E9" s="194"/>
      <c r="F9" s="194"/>
    </row>
    <row r="10" spans="1:9" ht="21" customHeight="1">
      <c r="A10" s="195" t="s">
        <v>57</v>
      </c>
      <c r="B10" s="196">
        <v>18013810.5</v>
      </c>
      <c r="C10" s="196">
        <v>18278805</v>
      </c>
      <c r="D10" s="195" t="s">
        <v>58</v>
      </c>
      <c r="E10" s="196">
        <v>15429585</v>
      </c>
      <c r="F10" s="196">
        <v>15316250.5</v>
      </c>
      <c r="H10" s="197"/>
      <c r="I10" s="198"/>
    </row>
    <row r="11" spans="1:9" ht="21" customHeight="1">
      <c r="A11" s="195" t="s">
        <v>59</v>
      </c>
      <c r="B11" s="196">
        <v>630879.5</v>
      </c>
      <c r="C11" s="196">
        <v>768105</v>
      </c>
      <c r="D11" s="195" t="s">
        <v>60</v>
      </c>
      <c r="E11" s="199">
        <v>0</v>
      </c>
      <c r="F11" s="199">
        <v>0</v>
      </c>
    </row>
    <row r="12" spans="1:9" ht="21" customHeight="1">
      <c r="A12" s="195" t="s">
        <v>61</v>
      </c>
      <c r="B12" s="196">
        <v>0</v>
      </c>
      <c r="C12" s="196">
        <v>0</v>
      </c>
      <c r="D12" s="195" t="s">
        <v>62</v>
      </c>
      <c r="E12" s="199">
        <v>0</v>
      </c>
      <c r="F12" s="199">
        <v>0</v>
      </c>
    </row>
    <row r="13" spans="1:9" ht="21" customHeight="1">
      <c r="A13" s="195" t="s">
        <v>256</v>
      </c>
      <c r="B13" s="199">
        <v>0</v>
      </c>
      <c r="C13" s="199">
        <v>0</v>
      </c>
      <c r="D13" s="195" t="s">
        <v>63</v>
      </c>
      <c r="E13" s="199">
        <v>0</v>
      </c>
      <c r="F13" s="199">
        <v>0</v>
      </c>
    </row>
    <row r="14" spans="1:9" ht="21" customHeight="1">
      <c r="A14" s="195" t="s">
        <v>64</v>
      </c>
      <c r="B14" s="199">
        <v>0</v>
      </c>
      <c r="C14" s="199">
        <v>0</v>
      </c>
      <c r="D14" s="195" t="s">
        <v>65</v>
      </c>
      <c r="E14" s="199">
        <v>0</v>
      </c>
      <c r="F14" s="199">
        <v>0</v>
      </c>
    </row>
    <row r="15" spans="1:9" ht="21" customHeight="1">
      <c r="A15" s="195" t="s">
        <v>66</v>
      </c>
      <c r="B15" s="199">
        <v>0</v>
      </c>
      <c r="C15" s="199">
        <v>0</v>
      </c>
      <c r="D15" s="195" t="s">
        <v>67</v>
      </c>
      <c r="E15" s="200">
        <v>405679</v>
      </c>
      <c r="F15" s="196">
        <v>330135.59999999998</v>
      </c>
    </row>
    <row r="16" spans="1:9" ht="21" customHeight="1">
      <c r="A16" s="195" t="s">
        <v>257</v>
      </c>
      <c r="B16" s="199">
        <v>0</v>
      </c>
      <c r="C16" s="199">
        <v>0</v>
      </c>
      <c r="D16" s="195" t="s">
        <v>68</v>
      </c>
      <c r="E16" s="199">
        <v>0</v>
      </c>
      <c r="F16" s="199">
        <v>0</v>
      </c>
    </row>
    <row r="17" spans="1:8" ht="21" customHeight="1">
      <c r="A17" s="201" t="s">
        <v>258</v>
      </c>
      <c r="B17" s="202">
        <f>SUM(B10:B16)</f>
        <v>18644690</v>
      </c>
      <c r="C17" s="203">
        <f>SUM(C10:C16)</f>
        <v>19046910</v>
      </c>
      <c r="D17" s="195" t="s">
        <v>69</v>
      </c>
      <c r="E17" s="199">
        <v>0</v>
      </c>
      <c r="F17" s="199">
        <v>0</v>
      </c>
    </row>
    <row r="18" spans="1:8" ht="15.75" customHeight="1">
      <c r="A18" s="193" t="s">
        <v>71</v>
      </c>
      <c r="B18" s="194"/>
      <c r="C18" s="194"/>
      <c r="D18" s="201" t="s">
        <v>70</v>
      </c>
      <c r="E18" s="202">
        <f>SUM(E10:E17)</f>
        <v>15835264</v>
      </c>
      <c r="F18" s="203">
        <f>SUM(F10:F17)</f>
        <v>15646386.1</v>
      </c>
    </row>
    <row r="19" spans="1:8" ht="15" customHeight="1">
      <c r="A19" s="195" t="s">
        <v>73</v>
      </c>
      <c r="B19" s="199">
        <v>0</v>
      </c>
      <c r="C19" s="199">
        <v>0</v>
      </c>
      <c r="D19" s="193" t="s">
        <v>72</v>
      </c>
      <c r="E19" s="194"/>
      <c r="F19" s="194"/>
    </row>
    <row r="20" spans="1:8" ht="21" customHeight="1">
      <c r="A20" s="195" t="s">
        <v>75</v>
      </c>
      <c r="B20" s="199">
        <v>0</v>
      </c>
      <c r="C20" s="199">
        <v>0</v>
      </c>
      <c r="D20" s="195" t="s">
        <v>74</v>
      </c>
      <c r="E20" s="204">
        <v>0</v>
      </c>
      <c r="F20" s="204">
        <v>0</v>
      </c>
    </row>
    <row r="21" spans="1:8" ht="21" customHeight="1">
      <c r="A21" s="195" t="s">
        <v>77</v>
      </c>
      <c r="B21" s="200">
        <v>1021019586.5</v>
      </c>
      <c r="C21" s="196">
        <v>978100553</v>
      </c>
      <c r="D21" s="195" t="s">
        <v>76</v>
      </c>
      <c r="E21" s="204">
        <v>0</v>
      </c>
      <c r="F21" s="204">
        <v>0</v>
      </c>
    </row>
    <row r="22" spans="1:8" ht="21" customHeight="1">
      <c r="A22" s="195" t="s">
        <v>79</v>
      </c>
      <c r="B22" s="200">
        <v>141969330</v>
      </c>
      <c r="C22" s="196">
        <v>139164265</v>
      </c>
      <c r="D22" s="195" t="s">
        <v>78</v>
      </c>
      <c r="E22" s="204">
        <v>0</v>
      </c>
      <c r="F22" s="204">
        <v>0</v>
      </c>
    </row>
    <row r="23" spans="1:8" ht="21" customHeight="1">
      <c r="A23" s="195" t="s">
        <v>81</v>
      </c>
      <c r="B23" s="200">
        <v>6595045.5</v>
      </c>
      <c r="C23" s="196">
        <v>6991766</v>
      </c>
      <c r="D23" s="195" t="s">
        <v>80</v>
      </c>
      <c r="E23" s="204">
        <v>0</v>
      </c>
      <c r="F23" s="204">
        <v>0</v>
      </c>
    </row>
    <row r="24" spans="1:8" ht="21" customHeight="1">
      <c r="A24" s="195" t="s">
        <v>83</v>
      </c>
      <c r="B24" s="200">
        <v>-214868541</v>
      </c>
      <c r="C24" s="196">
        <v>-201779378</v>
      </c>
      <c r="D24" s="195" t="s">
        <v>82</v>
      </c>
      <c r="E24" s="204">
        <v>0</v>
      </c>
      <c r="F24" s="204">
        <v>0</v>
      </c>
    </row>
    <row r="25" spans="1:8" ht="21" customHeight="1">
      <c r="A25" s="195" t="s">
        <v>85</v>
      </c>
      <c r="B25" s="199">
        <v>0</v>
      </c>
      <c r="C25" s="199">
        <v>0</v>
      </c>
      <c r="D25" s="195" t="s">
        <v>84</v>
      </c>
      <c r="E25" s="204">
        <v>0</v>
      </c>
      <c r="F25" s="204">
        <v>0</v>
      </c>
    </row>
    <row r="26" spans="1:8" ht="21" customHeight="1">
      <c r="A26" s="195" t="s">
        <v>86</v>
      </c>
      <c r="B26" s="199">
        <v>0</v>
      </c>
      <c r="C26" s="199">
        <v>0</v>
      </c>
      <c r="D26" s="201" t="s">
        <v>87</v>
      </c>
      <c r="E26" s="205">
        <v>0</v>
      </c>
      <c r="F26" s="205">
        <v>0</v>
      </c>
    </row>
    <row r="27" spans="1:8" ht="21" customHeight="1">
      <c r="A27" s="195" t="s">
        <v>88</v>
      </c>
      <c r="B27" s="199">
        <v>0</v>
      </c>
      <c r="C27" s="199">
        <v>0</v>
      </c>
      <c r="D27" s="206" t="s">
        <v>89</v>
      </c>
      <c r="E27" s="207">
        <f>+E18+E26-0.3</f>
        <v>15835263.699999999</v>
      </c>
      <c r="F27" s="208">
        <f>+F18+F26</f>
        <v>15646386.1</v>
      </c>
    </row>
    <row r="28" spans="1:8" ht="17.25" customHeight="1">
      <c r="A28" s="201" t="s">
        <v>259</v>
      </c>
      <c r="B28" s="202">
        <f>SUM(B19:B27)</f>
        <v>954715421</v>
      </c>
      <c r="C28" s="203">
        <f>SUM(C19:C27)</f>
        <v>922477206</v>
      </c>
      <c r="D28" s="209"/>
      <c r="E28" s="209"/>
      <c r="F28" s="209"/>
    </row>
    <row r="29" spans="1:8" ht="22.5" customHeight="1">
      <c r="A29" s="210" t="s">
        <v>90</v>
      </c>
      <c r="B29" s="211">
        <f>+B17+B28+0.5</f>
        <v>973360111.5</v>
      </c>
      <c r="C29" s="212">
        <f>+C17+C28</f>
        <v>941524116</v>
      </c>
      <c r="D29" s="366" t="s">
        <v>260</v>
      </c>
      <c r="E29" s="366"/>
      <c r="F29" s="366"/>
    </row>
    <row r="30" spans="1:8" ht="20.25" customHeight="1">
      <c r="A30" s="213"/>
      <c r="B30" s="213"/>
      <c r="C30" s="213"/>
      <c r="D30" s="214" t="s">
        <v>91</v>
      </c>
      <c r="E30" s="215">
        <f>SUM(E31:E33)</f>
        <v>373638701</v>
      </c>
      <c r="F30" s="216">
        <f>SUM(F31:F33)</f>
        <v>363782949</v>
      </c>
      <c r="G30" s="198"/>
      <c r="H30" s="198"/>
    </row>
    <row r="31" spans="1:8" ht="20.25" customHeight="1">
      <c r="A31" s="213"/>
      <c r="B31" s="213"/>
      <c r="C31" s="213"/>
      <c r="D31" s="195" t="s">
        <v>92</v>
      </c>
      <c r="E31" s="196">
        <v>373126801</v>
      </c>
      <c r="F31" s="196">
        <v>363271049</v>
      </c>
    </row>
    <row r="32" spans="1:8" ht="20.25" customHeight="1">
      <c r="A32" s="213"/>
      <c r="B32" s="213"/>
      <c r="C32" s="213"/>
      <c r="D32" s="195" t="s">
        <v>93</v>
      </c>
      <c r="E32" s="196">
        <v>511900</v>
      </c>
      <c r="F32" s="196">
        <v>511900</v>
      </c>
    </row>
    <row r="33" spans="1:8" ht="20.25" customHeight="1">
      <c r="A33" s="213"/>
      <c r="B33" s="213"/>
      <c r="C33" s="213"/>
      <c r="D33" s="195" t="s">
        <v>261</v>
      </c>
      <c r="E33" s="199">
        <v>0</v>
      </c>
      <c r="F33" s="199">
        <v>0</v>
      </c>
    </row>
    <row r="34" spans="1:8" ht="20.25" customHeight="1">
      <c r="A34" s="213"/>
      <c r="B34" s="213"/>
      <c r="C34" s="213"/>
      <c r="D34" s="214" t="s">
        <v>94</v>
      </c>
      <c r="E34" s="215">
        <f>SUM(E35:E39)</f>
        <v>583886146.5999999</v>
      </c>
      <c r="F34" s="216">
        <f>SUM(F35:F39)</f>
        <v>562094780</v>
      </c>
      <c r="G34" s="198"/>
      <c r="H34" s="198"/>
    </row>
    <row r="35" spans="1:8" ht="20.25" customHeight="1">
      <c r="A35" s="213"/>
      <c r="B35" s="213"/>
      <c r="C35" s="213"/>
      <c r="D35" s="195" t="s">
        <v>262</v>
      </c>
      <c r="E35" s="217">
        <v>-875273</v>
      </c>
      <c r="F35" s="218">
        <v>-1487875</v>
      </c>
    </row>
    <row r="36" spans="1:8" ht="20.25" customHeight="1">
      <c r="A36" s="213"/>
      <c r="B36" s="213"/>
      <c r="C36" s="213"/>
      <c r="D36" s="195" t="s">
        <v>95</v>
      </c>
      <c r="E36" s="200">
        <v>123903874.3</v>
      </c>
      <c r="F36" s="196">
        <v>127154456</v>
      </c>
    </row>
    <row r="37" spans="1:8" ht="20.25" customHeight="1">
      <c r="A37" s="213"/>
      <c r="B37" s="213"/>
      <c r="C37" s="213"/>
      <c r="D37" s="195" t="s">
        <v>96</v>
      </c>
      <c r="E37" s="200">
        <v>572314054.29999995</v>
      </c>
      <c r="F37" s="196">
        <v>547884708</v>
      </c>
    </row>
    <row r="38" spans="1:8" ht="20.25" customHeight="1">
      <c r="A38" s="213"/>
      <c r="B38" s="213"/>
      <c r="C38" s="213"/>
      <c r="D38" s="195" t="s">
        <v>97</v>
      </c>
      <c r="E38" s="200">
        <v>0</v>
      </c>
      <c r="F38" s="199">
        <v>0</v>
      </c>
    </row>
    <row r="39" spans="1:8" ht="20.25" customHeight="1">
      <c r="A39" s="213"/>
      <c r="B39" s="213"/>
      <c r="C39" s="213"/>
      <c r="D39" s="195" t="s">
        <v>98</v>
      </c>
      <c r="E39" s="200">
        <v>-111456509</v>
      </c>
      <c r="F39" s="196">
        <v>-111456509</v>
      </c>
    </row>
    <row r="40" spans="1:8" ht="20.25" customHeight="1">
      <c r="A40" s="213"/>
      <c r="B40" s="213"/>
      <c r="C40" s="213"/>
      <c r="D40" s="214" t="s">
        <v>263</v>
      </c>
      <c r="E40" s="219">
        <f>SUM(E41:E42)</f>
        <v>0</v>
      </c>
      <c r="F40" s="219">
        <f>SUM(F41:F42)</f>
        <v>0</v>
      </c>
    </row>
    <row r="41" spans="1:8" ht="20.25" customHeight="1">
      <c r="A41" s="213"/>
      <c r="B41" s="213"/>
      <c r="C41" s="213"/>
      <c r="D41" s="195" t="s">
        <v>99</v>
      </c>
      <c r="E41" s="199">
        <v>0</v>
      </c>
      <c r="F41" s="199">
        <v>0</v>
      </c>
    </row>
    <row r="42" spans="1:8" ht="20.25" customHeight="1">
      <c r="A42" s="213"/>
      <c r="B42" s="213"/>
      <c r="C42" s="213"/>
      <c r="D42" s="195" t="s">
        <v>100</v>
      </c>
      <c r="E42" s="199">
        <v>0</v>
      </c>
      <c r="F42" s="199">
        <v>0</v>
      </c>
    </row>
    <row r="43" spans="1:8" ht="20.25" customHeight="1">
      <c r="A43" s="213"/>
      <c r="B43" s="213"/>
      <c r="C43" s="213"/>
      <c r="D43" s="220" t="s">
        <v>264</v>
      </c>
      <c r="E43" s="207">
        <f>+E40+E34+E30</f>
        <v>957524847.5999999</v>
      </c>
      <c r="F43" s="208">
        <f>+F40+F34+F30+0.4</f>
        <v>925877729.39999998</v>
      </c>
      <c r="G43" s="221"/>
      <c r="H43" s="221"/>
    </row>
    <row r="44" spans="1:8" ht="4.5" customHeight="1">
      <c r="A44" s="213"/>
      <c r="B44" s="213"/>
      <c r="C44" s="213"/>
      <c r="D44" s="187"/>
      <c r="E44" s="187"/>
      <c r="F44" s="187"/>
    </row>
    <row r="45" spans="1:8" ht="21" customHeight="1">
      <c r="A45" s="213"/>
      <c r="B45" s="213"/>
      <c r="C45" s="213"/>
      <c r="D45" s="222" t="s">
        <v>265</v>
      </c>
      <c r="E45" s="211">
        <f>+E43+E27+0.5</f>
        <v>973360111.79999995</v>
      </c>
      <c r="F45" s="212">
        <f>+F43+F27</f>
        <v>941524115.5</v>
      </c>
      <c r="H45" s="223"/>
    </row>
    <row r="46" spans="1:8" ht="12.75" customHeight="1">
      <c r="A46" s="213"/>
      <c r="B46" s="213"/>
      <c r="C46" s="213"/>
      <c r="D46" s="367"/>
      <c r="E46" s="367"/>
      <c r="F46" s="367"/>
    </row>
    <row r="47" spans="1:8" s="226" customFormat="1" ht="11.25">
      <c r="A47" s="224"/>
      <c r="B47" s="225"/>
      <c r="C47" s="225"/>
    </row>
    <row r="48" spans="1:8" s="226" customFormat="1" ht="15.6" customHeight="1">
      <c r="A48" s="227" t="s">
        <v>195</v>
      </c>
      <c r="B48" s="368" t="s">
        <v>196</v>
      </c>
      <c r="C48" s="368"/>
      <c r="D48" s="369" t="s">
        <v>266</v>
      </c>
      <c r="E48" s="369"/>
      <c r="F48" s="369"/>
      <c r="G48" s="228"/>
    </row>
    <row r="49" spans="1:7" s="226" customFormat="1" ht="21.75" customHeight="1">
      <c r="A49" s="229" t="s">
        <v>198</v>
      </c>
      <c r="B49" s="371" t="s">
        <v>199</v>
      </c>
      <c r="C49" s="371"/>
      <c r="D49" s="370"/>
      <c r="E49" s="370"/>
      <c r="F49" s="370"/>
      <c r="G49" s="230"/>
    </row>
    <row r="50" spans="1:7" s="187" customFormat="1">
      <c r="F50" s="198"/>
    </row>
    <row r="51" spans="1:7" s="187" customFormat="1"/>
    <row r="52" spans="1:7" s="187" customFormat="1"/>
    <row r="53" spans="1:7" s="187" customFormat="1"/>
    <row r="54" spans="1:7" s="187" customFormat="1"/>
    <row r="55" spans="1:7" s="187" customFormat="1"/>
    <row r="56" spans="1:7" s="187" customFormat="1">
      <c r="E56" s="231">
        <f>+B29-E45</f>
        <v>-0.29999995231628418</v>
      </c>
      <c r="F56" s="231">
        <f>+F45-C29</f>
        <v>-0.5</v>
      </c>
      <c r="G56" s="232"/>
    </row>
    <row r="57" spans="1:7" s="187" customFormat="1"/>
    <row r="58" spans="1:7" s="187" customFormat="1"/>
    <row r="59" spans="1:7" s="187" customFormat="1"/>
    <row r="60" spans="1:7" s="187" customFormat="1"/>
    <row r="61" spans="1:7" s="187" customFormat="1"/>
    <row r="62" spans="1:7" s="187" customFormat="1"/>
    <row r="63" spans="1:7" s="187" customFormat="1"/>
    <row r="64" spans="1:7" s="187" customFormat="1"/>
    <row r="65" s="187" customFormat="1"/>
    <row r="66" s="187" customFormat="1"/>
    <row r="67" s="187" customFormat="1"/>
    <row r="68" s="187" customFormat="1"/>
    <row r="69" s="187" customFormat="1"/>
    <row r="70" s="187" customFormat="1"/>
    <row r="71" s="187" customFormat="1"/>
    <row r="72" s="187" customFormat="1"/>
    <row r="73" s="187" customFormat="1"/>
    <row r="74" s="187" customFormat="1"/>
    <row r="75" s="187" customFormat="1"/>
    <row r="76" s="187" customFormat="1"/>
    <row r="77" s="187" customFormat="1"/>
    <row r="78" s="187" customFormat="1"/>
    <row r="79" s="187" customFormat="1"/>
    <row r="80" s="187" customFormat="1"/>
    <row r="81" s="187" customFormat="1"/>
    <row r="82" s="187" customFormat="1"/>
    <row r="83" s="187" customFormat="1"/>
    <row r="84" s="187" customFormat="1"/>
    <row r="85" s="187" customFormat="1"/>
    <row r="86" s="187" customFormat="1"/>
    <row r="87" s="187" customFormat="1"/>
    <row r="88" s="187" customFormat="1"/>
    <row r="89" s="187" customFormat="1"/>
    <row r="90" s="187" customFormat="1"/>
    <row r="91" s="187" customFormat="1"/>
    <row r="92" s="187" customFormat="1"/>
    <row r="93" s="187" customFormat="1"/>
    <row r="94" s="187" customFormat="1"/>
    <row r="95" s="187" customFormat="1"/>
    <row r="96" s="187" customFormat="1"/>
    <row r="97" s="187" customFormat="1"/>
    <row r="98" s="187" customFormat="1"/>
    <row r="99" s="187" customFormat="1"/>
    <row r="100" s="187" customFormat="1"/>
    <row r="101" s="187" customFormat="1"/>
    <row r="102" s="187" customFormat="1"/>
    <row r="103" s="187" customFormat="1"/>
    <row r="104" s="187" customFormat="1"/>
    <row r="105" s="187" customFormat="1"/>
    <row r="106" s="187" customFormat="1"/>
    <row r="107" s="187" customFormat="1"/>
    <row r="108" s="187" customFormat="1"/>
    <row r="109" s="187" customFormat="1"/>
    <row r="110" s="187" customFormat="1"/>
    <row r="111" s="187" customFormat="1"/>
    <row r="112" s="187" customFormat="1"/>
    <row r="113" s="187" customFormat="1"/>
    <row r="114" s="187" customFormat="1"/>
    <row r="115" s="187" customFormat="1"/>
    <row r="116" s="187" customFormat="1"/>
    <row r="117" s="187" customFormat="1"/>
    <row r="118" s="187" customFormat="1"/>
    <row r="119" s="187" customFormat="1"/>
    <row r="120" s="187" customFormat="1"/>
    <row r="121" s="187" customFormat="1"/>
    <row r="122" s="187" customFormat="1"/>
    <row r="123" s="187" customFormat="1"/>
    <row r="124" s="187" customFormat="1"/>
    <row r="125" s="187" customFormat="1"/>
    <row r="126" s="187" customFormat="1"/>
  </sheetData>
  <mergeCells count="13">
    <mergeCell ref="A1:A5"/>
    <mergeCell ref="B1:F1"/>
    <mergeCell ref="B2:F2"/>
    <mergeCell ref="B3:F3"/>
    <mergeCell ref="B4:F4"/>
    <mergeCell ref="B5:F5"/>
    <mergeCell ref="A8:C8"/>
    <mergeCell ref="D8:F8"/>
    <mergeCell ref="D29:F29"/>
    <mergeCell ref="D46:F46"/>
    <mergeCell ref="B48:C48"/>
    <mergeCell ref="D48:F49"/>
    <mergeCell ref="B49:C49"/>
  </mergeCells>
  <printOptions horizontalCentered="1" verticalCentered="1"/>
  <pageMargins left="0.51181102362204722" right="0.51181102362204722" top="0.55118110236220474" bottom="0.55118110236220474" header="0.31496062992125984" footer="0.31496062992125984"/>
  <pageSetup scale="6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2:K39"/>
  <sheetViews>
    <sheetView workbookViewId="0">
      <selection activeCell="E38" sqref="E38"/>
    </sheetView>
  </sheetViews>
  <sheetFormatPr baseColWidth="10" defaultColWidth="9.140625" defaultRowHeight="15"/>
  <cols>
    <col min="1" max="2" width="1.7109375" style="235" customWidth="1"/>
    <col min="3" max="3" width="10.28515625" style="235" customWidth="1"/>
    <col min="4" max="4" width="38.7109375" style="235" customWidth="1"/>
    <col min="5" max="5" width="10.42578125" style="235" customWidth="1"/>
    <col min="6" max="6" width="18" style="235" bestFit="1" customWidth="1"/>
    <col min="7" max="7" width="16.28515625" style="235" bestFit="1" customWidth="1"/>
    <col min="8" max="8" width="10.5703125" style="235" customWidth="1"/>
    <col min="9" max="9" width="13.140625" style="235" customWidth="1"/>
    <col min="10" max="10" width="17.5703125" style="235" customWidth="1"/>
    <col min="11" max="16384" width="9.140625" style="235"/>
  </cols>
  <sheetData>
    <row r="2" spans="3:9">
      <c r="C2" s="233"/>
      <c r="D2" s="379" t="s">
        <v>116</v>
      </c>
      <c r="E2" s="379"/>
      <c r="F2" s="379"/>
      <c r="G2" s="379"/>
      <c r="H2" s="234"/>
    </row>
    <row r="3" spans="3:9">
      <c r="C3" s="233"/>
      <c r="D3" s="379" t="s">
        <v>267</v>
      </c>
      <c r="E3" s="379"/>
      <c r="F3" s="379"/>
      <c r="G3" s="379"/>
      <c r="H3" s="234"/>
    </row>
    <row r="4" spans="3:9">
      <c r="C4" s="233"/>
      <c r="D4" s="379" t="s">
        <v>268</v>
      </c>
      <c r="E4" s="379"/>
      <c r="F4" s="379"/>
      <c r="G4" s="379"/>
      <c r="H4" s="234"/>
    </row>
    <row r="5" spans="3:9">
      <c r="C5" s="236"/>
      <c r="D5" s="380" t="s">
        <v>352</v>
      </c>
      <c r="E5" s="380"/>
      <c r="F5" s="380"/>
      <c r="G5" s="380"/>
      <c r="H5" s="237"/>
    </row>
    <row r="6" spans="3:9">
      <c r="C6" s="236"/>
      <c r="D6" s="380" t="s">
        <v>53</v>
      </c>
      <c r="E6" s="380"/>
      <c r="F6" s="380"/>
      <c r="G6" s="380"/>
      <c r="H6" s="237"/>
    </row>
    <row r="7" spans="3:9" ht="15.75" thickBot="1"/>
    <row r="8" spans="3:9" ht="15.75" thickTop="1">
      <c r="D8" s="238" t="s">
        <v>269</v>
      </c>
      <c r="E8" s="239"/>
      <c r="F8" s="240"/>
      <c r="G8" s="241">
        <f>+F10</f>
        <v>90202880.840000004</v>
      </c>
      <c r="H8" s="242"/>
      <c r="I8" s="243"/>
    </row>
    <row r="9" spans="3:9">
      <c r="D9" s="244"/>
      <c r="E9" s="245"/>
      <c r="F9" s="245"/>
      <c r="G9" s="246"/>
      <c r="H9" s="233"/>
      <c r="I9" s="243"/>
    </row>
    <row r="10" spans="3:9">
      <c r="D10" s="247" t="s">
        <v>270</v>
      </c>
      <c r="E10" s="248"/>
      <c r="F10" s="249">
        <v>90202880.840000004</v>
      </c>
      <c r="G10" s="250"/>
      <c r="H10" s="251"/>
      <c r="I10" s="243"/>
    </row>
    <row r="11" spans="3:9">
      <c r="D11" s="244"/>
      <c r="E11" s="245"/>
      <c r="F11" s="245"/>
      <c r="G11" s="246"/>
      <c r="H11" s="233"/>
      <c r="I11" s="243"/>
    </row>
    <row r="12" spans="3:9">
      <c r="D12" s="252" t="s">
        <v>271</v>
      </c>
      <c r="E12" s="253"/>
      <c r="F12" s="254"/>
      <c r="G12" s="255">
        <f>+G8</f>
        <v>90202880.840000004</v>
      </c>
      <c r="H12" s="256"/>
    </row>
    <row r="13" spans="3:9">
      <c r="D13" s="244"/>
      <c r="E13" s="245"/>
      <c r="F13" s="245"/>
      <c r="G13" s="246"/>
      <c r="H13" s="233"/>
    </row>
    <row r="14" spans="3:9">
      <c r="D14" s="244"/>
      <c r="E14" s="245"/>
      <c r="F14" s="245"/>
      <c r="G14" s="246"/>
      <c r="H14" s="233"/>
    </row>
    <row r="15" spans="3:9">
      <c r="D15" s="252" t="s">
        <v>272</v>
      </c>
      <c r="E15" s="253"/>
      <c r="F15" s="254"/>
      <c r="G15" s="255">
        <f>SUM(F18:F20)</f>
        <v>90202880.840000048</v>
      </c>
      <c r="H15" s="256"/>
    </row>
    <row r="16" spans="3:9">
      <c r="D16" s="257"/>
      <c r="E16" s="258"/>
      <c r="F16" s="258"/>
      <c r="G16" s="259"/>
      <c r="H16" s="260"/>
    </row>
    <row r="17" spans="4:11">
      <c r="D17" s="247" t="s">
        <v>273</v>
      </c>
      <c r="E17" s="248"/>
      <c r="F17" s="249"/>
      <c r="G17" s="250"/>
      <c r="H17" s="251"/>
    </row>
    <row r="18" spans="4:11">
      <c r="D18" s="247" t="s">
        <v>123</v>
      </c>
      <c r="E18" s="248"/>
      <c r="F18" s="249">
        <v>76383732.00000006</v>
      </c>
      <c r="G18" s="250"/>
      <c r="H18" s="251"/>
    </row>
    <row r="19" spans="4:11">
      <c r="D19" s="247" t="s">
        <v>131</v>
      </c>
      <c r="E19" s="248"/>
      <c r="F19" s="261">
        <v>3920538.2400000007</v>
      </c>
      <c r="G19" s="250"/>
      <c r="H19" s="251"/>
    </row>
    <row r="20" spans="4:11" ht="15.75" thickBot="1">
      <c r="D20" s="262" t="s">
        <v>141</v>
      </c>
      <c r="E20" s="263"/>
      <c r="F20" s="264">
        <v>9898610.5999999996</v>
      </c>
      <c r="G20" s="265"/>
      <c r="H20" s="251"/>
    </row>
    <row r="21" spans="4:11" ht="15.75" thickTop="1"/>
    <row r="22" spans="4:11" ht="15.75" thickBot="1"/>
    <row r="23" spans="4:11" ht="16.5" thickTop="1" thickBot="1">
      <c r="D23" s="381" t="s">
        <v>274</v>
      </c>
      <c r="E23" s="382"/>
      <c r="F23" s="383"/>
      <c r="G23" s="266">
        <f>+G12-G15</f>
        <v>0</v>
      </c>
      <c r="H23" s="267"/>
    </row>
    <row r="24" spans="4:11" ht="15.75" thickTop="1"/>
    <row r="27" spans="4:11">
      <c r="D27" s="268"/>
      <c r="F27" s="376"/>
      <c r="G27" s="376"/>
      <c r="H27" s="251"/>
    </row>
    <row r="28" spans="4:11">
      <c r="D28" s="269" t="s">
        <v>338</v>
      </c>
      <c r="E28" s="270"/>
      <c r="F28" s="377" t="s">
        <v>275</v>
      </c>
      <c r="G28" s="377"/>
      <c r="H28" s="234"/>
      <c r="I28" s="271"/>
    </row>
    <row r="29" spans="4:11">
      <c r="D29" s="269" t="s">
        <v>276</v>
      </c>
      <c r="E29" s="270"/>
      <c r="F29" s="377" t="s">
        <v>277</v>
      </c>
      <c r="G29" s="377"/>
    </row>
    <row r="32" spans="4:11">
      <c r="D32" s="271"/>
      <c r="E32" s="271"/>
      <c r="G32" s="378"/>
      <c r="H32" s="378"/>
      <c r="I32" s="378"/>
      <c r="J32" s="378"/>
      <c r="K32" s="378"/>
    </row>
    <row r="39" spans="10:10">
      <c r="J39" s="271"/>
    </row>
  </sheetData>
  <mergeCells count="10">
    <mergeCell ref="F27:G27"/>
    <mergeCell ref="F28:G28"/>
    <mergeCell ref="F29:G29"/>
    <mergeCell ref="G32:K32"/>
    <mergeCell ref="D2:G2"/>
    <mergeCell ref="D3:G3"/>
    <mergeCell ref="D4:G4"/>
    <mergeCell ref="D5:G5"/>
    <mergeCell ref="D6:G6"/>
    <mergeCell ref="D23:F23"/>
  </mergeCells>
  <printOptions horizontalCentered="1"/>
  <pageMargins left="0.70866141732283472" right="0.70866141732283472" top="0.74803149606299213" bottom="0.74803149606299213" header="0.31496062992125984" footer="0.31496062992125984"/>
  <pageSetup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5"/>
  <sheetViews>
    <sheetView showGridLines="0" zoomScaleNormal="100" workbookViewId="0">
      <selection activeCell="A57" sqref="A57"/>
    </sheetView>
  </sheetViews>
  <sheetFormatPr baseColWidth="10" defaultRowHeight="12.75"/>
  <cols>
    <col min="1" max="1" width="45.7109375" style="272" bestFit="1" customWidth="1"/>
    <col min="2" max="2" width="36" style="272" customWidth="1"/>
    <col min="3" max="7" width="19.85546875" style="272" customWidth="1"/>
    <col min="8" max="16384" width="11.42578125" style="272"/>
  </cols>
  <sheetData>
    <row r="1" spans="1:7" ht="15" customHeight="1">
      <c r="A1" s="401"/>
      <c r="B1" s="403" t="s">
        <v>116</v>
      </c>
      <c r="C1" s="403"/>
      <c r="D1" s="403"/>
      <c r="E1" s="403"/>
      <c r="F1" s="403"/>
      <c r="G1" s="403"/>
    </row>
    <row r="2" spans="1:7" ht="4.5" customHeight="1">
      <c r="A2" s="401"/>
      <c r="B2" s="403" t="s">
        <v>200</v>
      </c>
      <c r="C2" s="403"/>
      <c r="D2" s="403"/>
      <c r="E2" s="403"/>
      <c r="F2" s="403"/>
      <c r="G2" s="403"/>
    </row>
    <row r="3" spans="1:7" ht="15" customHeight="1">
      <c r="A3" s="401"/>
      <c r="B3" s="403" t="s">
        <v>117</v>
      </c>
      <c r="C3" s="403"/>
      <c r="D3" s="403"/>
      <c r="E3" s="403"/>
      <c r="F3" s="403"/>
      <c r="G3" s="403"/>
    </row>
    <row r="4" spans="1:7" ht="15" customHeight="1">
      <c r="A4" s="401"/>
      <c r="B4" s="403" t="s">
        <v>201</v>
      </c>
      <c r="C4" s="403"/>
      <c r="D4" s="403"/>
      <c r="E4" s="403"/>
      <c r="F4" s="403"/>
      <c r="G4" s="403"/>
    </row>
    <row r="5" spans="1:7" ht="15" customHeight="1">
      <c r="A5" s="401"/>
      <c r="B5" s="403" t="s">
        <v>353</v>
      </c>
      <c r="C5" s="403"/>
      <c r="D5" s="403"/>
      <c r="E5" s="403"/>
      <c r="F5" s="403"/>
      <c r="G5" s="403"/>
    </row>
    <row r="6" spans="1:7" ht="15" customHeight="1">
      <c r="A6" s="402"/>
      <c r="B6" s="404" t="s">
        <v>53</v>
      </c>
      <c r="C6" s="404"/>
      <c r="D6" s="404"/>
      <c r="E6" s="404"/>
      <c r="F6" s="404"/>
      <c r="G6" s="404"/>
    </row>
    <row r="7" spans="1:7" ht="4.5" customHeight="1">
      <c r="A7" s="273"/>
    </row>
    <row r="8" spans="1:7" ht="9.75" customHeight="1">
      <c r="A8" s="387" t="s">
        <v>202</v>
      </c>
      <c r="B8" s="390" t="s">
        <v>203</v>
      </c>
      <c r="C8" s="391"/>
      <c r="D8" s="391"/>
      <c r="E8" s="391"/>
      <c r="F8" s="392"/>
      <c r="G8" s="393" t="s">
        <v>204</v>
      </c>
    </row>
    <row r="9" spans="1:7" ht="13.5" customHeight="1">
      <c r="A9" s="388"/>
      <c r="B9" s="274" t="s">
        <v>205</v>
      </c>
      <c r="C9" s="274" t="s">
        <v>206</v>
      </c>
      <c r="D9" s="274" t="s">
        <v>110</v>
      </c>
      <c r="E9" s="274" t="s">
        <v>111</v>
      </c>
      <c r="F9" s="274" t="s">
        <v>207</v>
      </c>
      <c r="G9" s="394"/>
    </row>
    <row r="10" spans="1:7" ht="13.5" customHeight="1">
      <c r="A10" s="389"/>
      <c r="B10" s="274" t="s">
        <v>354</v>
      </c>
      <c r="C10" s="274" t="s">
        <v>355</v>
      </c>
      <c r="D10" s="274" t="s">
        <v>208</v>
      </c>
      <c r="E10" s="274" t="s">
        <v>356</v>
      </c>
      <c r="F10" s="274" t="s">
        <v>357</v>
      </c>
      <c r="G10" s="274" t="s">
        <v>209</v>
      </c>
    </row>
    <row r="11" spans="1:7" ht="3" customHeight="1">
      <c r="A11" s="275"/>
      <c r="B11" s="276"/>
      <c r="C11" s="276"/>
      <c r="D11" s="276"/>
      <c r="E11" s="276"/>
      <c r="F11" s="276"/>
      <c r="G11" s="277"/>
    </row>
    <row r="12" spans="1:7" ht="15" customHeight="1">
      <c r="A12" s="278" t="s">
        <v>102</v>
      </c>
      <c r="B12" s="279">
        <v>0</v>
      </c>
      <c r="C12" s="279">
        <v>0</v>
      </c>
      <c r="D12" s="279">
        <v>0</v>
      </c>
      <c r="E12" s="279">
        <v>0</v>
      </c>
      <c r="F12" s="279">
        <v>0</v>
      </c>
      <c r="G12" s="280">
        <v>0</v>
      </c>
    </row>
    <row r="13" spans="1:7" ht="15" customHeight="1">
      <c r="A13" s="278" t="s">
        <v>210</v>
      </c>
      <c r="B13" s="279">
        <v>0</v>
      </c>
      <c r="C13" s="279">
        <v>0</v>
      </c>
      <c r="D13" s="279">
        <v>0</v>
      </c>
      <c r="E13" s="279">
        <v>0</v>
      </c>
      <c r="F13" s="279">
        <v>0</v>
      </c>
      <c r="G13" s="280">
        <v>0</v>
      </c>
    </row>
    <row r="14" spans="1:7" ht="15" customHeight="1">
      <c r="A14" s="278" t="s">
        <v>103</v>
      </c>
      <c r="B14" s="279">
        <v>0</v>
      </c>
      <c r="C14" s="279">
        <v>0</v>
      </c>
      <c r="D14" s="279">
        <v>0</v>
      </c>
      <c r="E14" s="279">
        <v>0</v>
      </c>
      <c r="F14" s="279">
        <v>0</v>
      </c>
      <c r="G14" s="280">
        <v>0</v>
      </c>
    </row>
    <row r="15" spans="1:7" ht="15" customHeight="1">
      <c r="A15" s="278" t="s">
        <v>104</v>
      </c>
      <c r="B15" s="279">
        <v>0</v>
      </c>
      <c r="C15" s="279">
        <v>0</v>
      </c>
      <c r="D15" s="279">
        <v>0</v>
      </c>
      <c r="E15" s="279">
        <v>0</v>
      </c>
      <c r="F15" s="279">
        <v>0</v>
      </c>
      <c r="G15" s="280">
        <v>0</v>
      </c>
    </row>
    <row r="16" spans="1:7">
      <c r="A16" s="278" t="s">
        <v>105</v>
      </c>
      <c r="B16" s="281">
        <v>135495</v>
      </c>
      <c r="C16" s="281">
        <v>1420481</v>
      </c>
      <c r="D16" s="281">
        <v>1555976</v>
      </c>
      <c r="E16" s="281">
        <v>1555976</v>
      </c>
      <c r="F16" s="281">
        <v>1555976</v>
      </c>
      <c r="G16" s="282">
        <v>1420481</v>
      </c>
    </row>
    <row r="17" spans="1:7">
      <c r="A17" s="278" t="s">
        <v>106</v>
      </c>
      <c r="B17" s="279">
        <v>0</v>
      </c>
      <c r="C17" s="279">
        <v>0</v>
      </c>
      <c r="D17" s="279">
        <v>0</v>
      </c>
      <c r="E17" s="279">
        <v>0</v>
      </c>
      <c r="F17" s="279">
        <v>0</v>
      </c>
      <c r="G17" s="280">
        <v>0</v>
      </c>
    </row>
    <row r="18" spans="1:7" ht="18.75">
      <c r="A18" s="278" t="s">
        <v>211</v>
      </c>
      <c r="B18" s="281">
        <v>72864505</v>
      </c>
      <c r="C18" s="281">
        <v>17621824</v>
      </c>
      <c r="D18" s="281">
        <v>90486329</v>
      </c>
      <c r="E18" s="281">
        <v>90486329</v>
      </c>
      <c r="F18" s="281">
        <v>90250829</v>
      </c>
      <c r="G18" s="282">
        <v>17386324</v>
      </c>
    </row>
    <row r="19" spans="1:7" ht="27.75">
      <c r="A19" s="278" t="s">
        <v>212</v>
      </c>
      <c r="B19" s="279">
        <v>0</v>
      </c>
      <c r="C19" s="281">
        <v>14985502</v>
      </c>
      <c r="D19" s="281">
        <v>14985502</v>
      </c>
      <c r="E19" s="281">
        <v>14985502</v>
      </c>
      <c r="F19" s="281">
        <v>14985502</v>
      </c>
      <c r="G19" s="282">
        <v>14985502</v>
      </c>
    </row>
    <row r="20" spans="1:7" ht="18.75">
      <c r="A20" s="278" t="s">
        <v>213</v>
      </c>
      <c r="B20" s="281">
        <v>347294626</v>
      </c>
      <c r="C20" s="281">
        <v>6340098</v>
      </c>
      <c r="D20" s="281">
        <v>353634724</v>
      </c>
      <c r="E20" s="281">
        <v>353634724</v>
      </c>
      <c r="F20" s="281">
        <v>353634724</v>
      </c>
      <c r="G20" s="282">
        <v>6340098</v>
      </c>
    </row>
    <row r="21" spans="1:7">
      <c r="A21" s="278" t="s">
        <v>214</v>
      </c>
      <c r="B21" s="279">
        <v>0</v>
      </c>
      <c r="C21" s="279">
        <v>0</v>
      </c>
      <c r="D21" s="279">
        <v>0</v>
      </c>
      <c r="E21" s="279">
        <v>0</v>
      </c>
      <c r="F21" s="279">
        <v>0</v>
      </c>
      <c r="G21" s="280">
        <v>0</v>
      </c>
    </row>
    <row r="22" spans="1:7" ht="15">
      <c r="A22" s="283"/>
      <c r="B22" s="284"/>
      <c r="C22" s="284"/>
      <c r="D22" s="284"/>
      <c r="E22" s="284"/>
      <c r="F22" s="284"/>
      <c r="G22" s="285"/>
    </row>
    <row r="23" spans="1:7">
      <c r="A23" s="286" t="s">
        <v>11</v>
      </c>
      <c r="B23" s="287">
        <v>420294626</v>
      </c>
      <c r="C23" s="287">
        <v>40367905</v>
      </c>
      <c r="D23" s="287">
        <v>460662531</v>
      </c>
      <c r="E23" s="287">
        <v>460662531</v>
      </c>
      <c r="F23" s="287">
        <v>460427031</v>
      </c>
      <c r="G23" s="395">
        <v>40132405</v>
      </c>
    </row>
    <row r="24" spans="1:7" ht="15">
      <c r="A24" s="288"/>
      <c r="B24" s="276"/>
      <c r="C24" s="276"/>
      <c r="D24" s="277"/>
      <c r="E24" s="397" t="s">
        <v>215</v>
      </c>
      <c r="F24" s="398"/>
      <c r="G24" s="396"/>
    </row>
    <row r="25" spans="1:7" ht="3" customHeight="1">
      <c r="A25" s="289"/>
      <c r="B25" s="290"/>
      <c r="C25" s="290"/>
      <c r="D25" s="290"/>
      <c r="E25" s="400"/>
      <c r="F25" s="400"/>
      <c r="G25" s="276"/>
    </row>
    <row r="26" spans="1:7" ht="20.25" customHeight="1">
      <c r="A26" s="387" t="s">
        <v>216</v>
      </c>
      <c r="B26" s="390" t="s">
        <v>203</v>
      </c>
      <c r="C26" s="391"/>
      <c r="D26" s="391"/>
      <c r="E26" s="391"/>
      <c r="F26" s="392"/>
      <c r="G26" s="393" t="s">
        <v>204</v>
      </c>
    </row>
    <row r="27" spans="1:7" ht="23.25" customHeight="1">
      <c r="A27" s="388"/>
      <c r="B27" s="274" t="s">
        <v>205</v>
      </c>
      <c r="C27" s="274" t="s">
        <v>206</v>
      </c>
      <c r="D27" s="274" t="s">
        <v>110</v>
      </c>
      <c r="E27" s="274" t="s">
        <v>111</v>
      </c>
      <c r="F27" s="274" t="s">
        <v>207</v>
      </c>
      <c r="G27" s="394"/>
    </row>
    <row r="28" spans="1:7" ht="20.25" customHeight="1">
      <c r="A28" s="389"/>
      <c r="B28" s="274" t="s">
        <v>354</v>
      </c>
      <c r="C28" s="274" t="s">
        <v>355</v>
      </c>
      <c r="D28" s="274" t="s">
        <v>208</v>
      </c>
      <c r="E28" s="274" t="s">
        <v>356</v>
      </c>
      <c r="F28" s="274" t="s">
        <v>357</v>
      </c>
      <c r="G28" s="274" t="s">
        <v>209</v>
      </c>
    </row>
    <row r="29" spans="1:7" ht="3.75" customHeight="1">
      <c r="A29" s="275"/>
      <c r="B29" s="276"/>
      <c r="C29" s="276"/>
      <c r="D29" s="276"/>
      <c r="E29" s="276"/>
      <c r="F29" s="276"/>
      <c r="G29" s="277"/>
    </row>
    <row r="30" spans="1:7" ht="18.75">
      <c r="A30" s="278" t="s">
        <v>217</v>
      </c>
      <c r="B30" s="279">
        <v>0</v>
      </c>
      <c r="C30" s="281">
        <v>14985502</v>
      </c>
      <c r="D30" s="281">
        <v>14985502</v>
      </c>
      <c r="E30" s="281">
        <v>14985502</v>
      </c>
      <c r="F30" s="281">
        <v>14985502</v>
      </c>
      <c r="G30" s="282">
        <v>14985502</v>
      </c>
    </row>
    <row r="31" spans="1:7">
      <c r="A31" s="291" t="s">
        <v>102</v>
      </c>
      <c r="B31" s="292">
        <v>0</v>
      </c>
      <c r="C31" s="292">
        <v>0</v>
      </c>
      <c r="D31" s="292">
        <v>0</v>
      </c>
      <c r="E31" s="292">
        <v>0</v>
      </c>
      <c r="F31" s="292">
        <v>0</v>
      </c>
      <c r="G31" s="293">
        <v>0</v>
      </c>
    </row>
    <row r="32" spans="1:7">
      <c r="A32" s="291" t="s">
        <v>210</v>
      </c>
      <c r="B32" s="292">
        <v>0</v>
      </c>
      <c r="C32" s="292">
        <v>0</v>
      </c>
      <c r="D32" s="292">
        <v>0</v>
      </c>
      <c r="E32" s="292">
        <v>0</v>
      </c>
      <c r="F32" s="292">
        <v>0</v>
      </c>
      <c r="G32" s="293">
        <v>0</v>
      </c>
    </row>
    <row r="33" spans="1:7">
      <c r="A33" s="291" t="s">
        <v>103</v>
      </c>
      <c r="B33" s="292">
        <v>0</v>
      </c>
      <c r="C33" s="292">
        <v>0</v>
      </c>
      <c r="D33" s="292">
        <v>0</v>
      </c>
      <c r="E33" s="292">
        <v>0</v>
      </c>
      <c r="F33" s="292">
        <v>0</v>
      </c>
      <c r="G33" s="293">
        <v>0</v>
      </c>
    </row>
    <row r="34" spans="1:7">
      <c r="A34" s="291" t="s">
        <v>104</v>
      </c>
      <c r="B34" s="292">
        <v>0</v>
      </c>
      <c r="C34" s="292">
        <v>0</v>
      </c>
      <c r="D34" s="292">
        <v>0</v>
      </c>
      <c r="E34" s="292">
        <v>0</v>
      </c>
      <c r="F34" s="292">
        <v>0</v>
      </c>
      <c r="G34" s="293">
        <v>0</v>
      </c>
    </row>
    <row r="35" spans="1:7">
      <c r="A35" s="291" t="s">
        <v>293</v>
      </c>
      <c r="B35" s="292">
        <v>0</v>
      </c>
      <c r="C35" s="292">
        <v>0</v>
      </c>
      <c r="D35" s="292">
        <v>0</v>
      </c>
      <c r="E35" s="292">
        <v>0</v>
      </c>
      <c r="F35" s="292">
        <v>0</v>
      </c>
      <c r="G35" s="293">
        <v>0</v>
      </c>
    </row>
    <row r="36" spans="1:7">
      <c r="A36" s="291" t="s">
        <v>294</v>
      </c>
      <c r="B36" s="292">
        <v>0</v>
      </c>
      <c r="C36" s="292">
        <v>0</v>
      </c>
      <c r="D36" s="292">
        <v>0</v>
      </c>
      <c r="E36" s="292">
        <v>0</v>
      </c>
      <c r="F36" s="292">
        <v>0</v>
      </c>
      <c r="G36" s="293">
        <v>0</v>
      </c>
    </row>
    <row r="37" spans="1:7" ht="16.5">
      <c r="A37" s="291" t="s">
        <v>212</v>
      </c>
      <c r="B37" s="292">
        <v>0</v>
      </c>
      <c r="C37" s="294">
        <v>14985502</v>
      </c>
      <c r="D37" s="294">
        <v>14985502</v>
      </c>
      <c r="E37" s="294">
        <v>14985502</v>
      </c>
      <c r="F37" s="294">
        <v>14985502</v>
      </c>
      <c r="G37" s="295">
        <v>14985502</v>
      </c>
    </row>
    <row r="38" spans="1:7" ht="16.5">
      <c r="A38" s="291" t="s">
        <v>213</v>
      </c>
      <c r="B38" s="292">
        <v>0</v>
      </c>
      <c r="C38" s="292">
        <v>0</v>
      </c>
      <c r="D38" s="292">
        <v>0</v>
      </c>
      <c r="E38" s="292">
        <v>0</v>
      </c>
      <c r="F38" s="292">
        <v>0</v>
      </c>
      <c r="G38" s="293">
        <v>0</v>
      </c>
    </row>
    <row r="39" spans="1:7" s="296" customFormat="1" ht="36">
      <c r="A39" s="278" t="s">
        <v>295</v>
      </c>
      <c r="B39" s="281">
        <v>420294626</v>
      </c>
      <c r="C39" s="281">
        <v>25382403</v>
      </c>
      <c r="D39" s="281">
        <v>445677029</v>
      </c>
      <c r="E39" s="281">
        <v>445677029</v>
      </c>
      <c r="F39" s="281">
        <v>445441529</v>
      </c>
      <c r="G39" s="282">
        <v>25146903</v>
      </c>
    </row>
    <row r="40" spans="1:7">
      <c r="A40" s="291" t="s">
        <v>210</v>
      </c>
      <c r="B40" s="292">
        <v>0</v>
      </c>
      <c r="C40" s="292">
        <v>0</v>
      </c>
      <c r="D40" s="292">
        <v>0</v>
      </c>
      <c r="E40" s="292">
        <v>0</v>
      </c>
      <c r="F40" s="292">
        <v>0</v>
      </c>
      <c r="G40" s="293">
        <v>0</v>
      </c>
    </row>
    <row r="41" spans="1:7">
      <c r="A41" s="291" t="s">
        <v>293</v>
      </c>
      <c r="B41" s="294">
        <v>135495</v>
      </c>
      <c r="C41" s="294">
        <v>1420481</v>
      </c>
      <c r="D41" s="294">
        <v>1555976</v>
      </c>
      <c r="E41" s="294">
        <v>1555976</v>
      </c>
      <c r="F41" s="294">
        <v>1555976</v>
      </c>
      <c r="G41" s="295">
        <v>1420481</v>
      </c>
    </row>
    <row r="42" spans="1:7">
      <c r="A42" s="291" t="s">
        <v>296</v>
      </c>
      <c r="B42" s="294">
        <v>72864505</v>
      </c>
      <c r="C42" s="294">
        <v>17621824</v>
      </c>
      <c r="D42" s="294">
        <v>90486329</v>
      </c>
      <c r="E42" s="294">
        <v>90486329</v>
      </c>
      <c r="F42" s="294">
        <v>90250829</v>
      </c>
      <c r="G42" s="295">
        <v>17386324</v>
      </c>
    </row>
    <row r="43" spans="1:7" ht="16.5">
      <c r="A43" s="291" t="s">
        <v>213</v>
      </c>
      <c r="B43" s="294">
        <v>347294626</v>
      </c>
      <c r="C43" s="294">
        <v>6340098</v>
      </c>
      <c r="D43" s="294">
        <v>353634724</v>
      </c>
      <c r="E43" s="294">
        <v>353634724</v>
      </c>
      <c r="F43" s="294">
        <v>353634724</v>
      </c>
      <c r="G43" s="295">
        <v>6340098</v>
      </c>
    </row>
    <row r="44" spans="1:7">
      <c r="A44" s="278" t="s">
        <v>218</v>
      </c>
      <c r="B44" s="279">
        <v>0</v>
      </c>
      <c r="C44" s="279">
        <v>0</v>
      </c>
      <c r="D44" s="279">
        <v>0</v>
      </c>
      <c r="E44" s="279">
        <v>0</v>
      </c>
      <c r="F44" s="279">
        <v>0</v>
      </c>
      <c r="G44" s="280">
        <v>0</v>
      </c>
    </row>
    <row r="45" spans="1:7">
      <c r="A45" s="291" t="s">
        <v>214</v>
      </c>
      <c r="B45" s="292">
        <v>0</v>
      </c>
      <c r="C45" s="292">
        <v>0</v>
      </c>
      <c r="D45" s="292">
        <v>0</v>
      </c>
      <c r="E45" s="292">
        <v>0</v>
      </c>
      <c r="F45" s="292">
        <v>0</v>
      </c>
      <c r="G45" s="293">
        <v>0</v>
      </c>
    </row>
    <row r="46" spans="1:7" ht="15">
      <c r="A46" s="283"/>
      <c r="B46" s="284"/>
      <c r="C46" s="284"/>
      <c r="D46" s="284"/>
      <c r="E46" s="284"/>
      <c r="F46" s="284"/>
      <c r="G46" s="285"/>
    </row>
    <row r="47" spans="1:7" ht="20.25" customHeight="1">
      <c r="A47" s="286" t="s">
        <v>11</v>
      </c>
      <c r="B47" s="287">
        <v>420294626</v>
      </c>
      <c r="C47" s="287">
        <v>40367905</v>
      </c>
      <c r="D47" s="287">
        <v>460662531</v>
      </c>
      <c r="E47" s="287">
        <v>460662531</v>
      </c>
      <c r="F47" s="287">
        <v>460427031</v>
      </c>
      <c r="G47" s="395">
        <v>40132405</v>
      </c>
    </row>
    <row r="48" spans="1:7" ht="15">
      <c r="A48" s="288"/>
      <c r="B48" s="276"/>
      <c r="C48" s="276"/>
      <c r="D48" s="277"/>
      <c r="E48" s="397" t="s">
        <v>215</v>
      </c>
      <c r="F48" s="398"/>
      <c r="G48" s="396"/>
    </row>
    <row r="49" spans="1:7" ht="4.5" customHeight="1">
      <c r="A49" s="297"/>
      <c r="B49" s="298"/>
      <c r="C49" s="298"/>
      <c r="D49" s="298"/>
      <c r="E49" s="399"/>
      <c r="F49" s="399"/>
      <c r="G49" s="299"/>
    </row>
    <row r="50" spans="1:7">
      <c r="A50" s="300" t="s">
        <v>319</v>
      </c>
    </row>
    <row r="51" spans="1:7" ht="20.25" customHeight="1">
      <c r="A51" s="300" t="s">
        <v>320</v>
      </c>
    </row>
    <row r="52" spans="1:7" ht="33" customHeight="1">
      <c r="A52" s="384" t="s">
        <v>321</v>
      </c>
      <c r="B52" s="384"/>
      <c r="C52" s="384"/>
      <c r="D52" s="384"/>
      <c r="E52" s="384"/>
      <c r="F52" s="384"/>
      <c r="G52" s="384"/>
    </row>
    <row r="53" spans="1:7" ht="5.25" customHeight="1">
      <c r="A53" s="300"/>
    </row>
    <row r="54" spans="1:7" ht="39.75" customHeight="1">
      <c r="A54" s="301" t="s">
        <v>195</v>
      </c>
      <c r="B54" s="301" t="s">
        <v>196</v>
      </c>
      <c r="C54" s="385" t="s">
        <v>197</v>
      </c>
      <c r="D54" s="385"/>
      <c r="E54" s="385"/>
      <c r="F54" s="385"/>
    </row>
    <row r="55" spans="1:7" ht="10.7" customHeight="1">
      <c r="A55" s="302" t="s">
        <v>198</v>
      </c>
      <c r="B55" s="302" t="s">
        <v>199</v>
      </c>
      <c r="C55" s="386"/>
      <c r="D55" s="386"/>
      <c r="E55" s="386"/>
      <c r="F55" s="386"/>
    </row>
  </sheetData>
  <mergeCells count="21">
    <mergeCell ref="E25:F25"/>
    <mergeCell ref="A1:A6"/>
    <mergeCell ref="B1:G1"/>
    <mergeCell ref="B2:G2"/>
    <mergeCell ref="B3:G3"/>
    <mergeCell ref="B4:G4"/>
    <mergeCell ref="B5:G5"/>
    <mergeCell ref="B6:G6"/>
    <mergeCell ref="A8:A10"/>
    <mergeCell ref="B8:F8"/>
    <mergeCell ref="G8:G9"/>
    <mergeCell ref="G23:G24"/>
    <mergeCell ref="E24:F24"/>
    <mergeCell ref="A52:G52"/>
    <mergeCell ref="C54:F55"/>
    <mergeCell ref="A26:A28"/>
    <mergeCell ref="B26:F26"/>
    <mergeCell ref="G26:G27"/>
    <mergeCell ref="G47:G48"/>
    <mergeCell ref="E48:F48"/>
    <mergeCell ref="E49:F49"/>
  </mergeCells>
  <printOptions horizontalCentered="1"/>
  <pageMargins left="0.39370078740157483" right="0.39370078740157483" top="0.19685039370078741" bottom="0.19685039370078741" header="0" footer="0"/>
  <pageSetup paperSize="9" scale="70" orientation="landscape" r:id="rId1"/>
  <colBreaks count="1" manualBreakCount="1">
    <brk id="7" max="1048575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2"/>
  <sheetViews>
    <sheetView showGridLines="0" zoomScaleNormal="100" workbookViewId="0">
      <selection activeCell="H20" sqref="H20"/>
    </sheetView>
  </sheetViews>
  <sheetFormatPr baseColWidth="10" defaultRowHeight="15"/>
  <cols>
    <col min="1" max="1" width="45.7109375" style="235" bestFit="1" customWidth="1"/>
    <col min="2" max="2" width="26" style="235" bestFit="1" customWidth="1"/>
    <col min="3" max="3" width="16.140625" style="235" customWidth="1"/>
    <col min="4" max="4" width="16" style="235" customWidth="1"/>
    <col min="5" max="5" width="16.140625" style="235" customWidth="1"/>
    <col min="6" max="6" width="16" style="235" customWidth="1"/>
    <col min="7" max="7" width="10.7109375" style="235" customWidth="1"/>
    <col min="8" max="16384" width="11.42578125" style="235"/>
  </cols>
  <sheetData>
    <row r="1" spans="1:7" ht="15" customHeight="1">
      <c r="A1" s="408"/>
      <c r="B1" s="410" t="s">
        <v>116</v>
      </c>
      <c r="C1" s="410"/>
      <c r="D1" s="410"/>
      <c r="E1" s="410"/>
      <c r="F1" s="410"/>
      <c r="G1" s="410"/>
    </row>
    <row r="2" spans="1:7" ht="15" customHeight="1">
      <c r="A2" s="408"/>
      <c r="B2" s="411"/>
      <c r="C2" s="411"/>
      <c r="D2" s="411"/>
      <c r="E2" s="411"/>
      <c r="F2" s="411"/>
      <c r="G2" s="411"/>
    </row>
    <row r="3" spans="1:7" ht="15" customHeight="1">
      <c r="A3" s="408"/>
      <c r="B3" s="410" t="s">
        <v>117</v>
      </c>
      <c r="C3" s="410"/>
      <c r="D3" s="410"/>
      <c r="E3" s="410"/>
      <c r="F3" s="410"/>
      <c r="G3" s="410"/>
    </row>
    <row r="4" spans="1:7" ht="15" customHeight="1">
      <c r="A4" s="408"/>
      <c r="B4" s="410" t="s">
        <v>118</v>
      </c>
      <c r="C4" s="410"/>
      <c r="D4" s="410"/>
      <c r="E4" s="410"/>
      <c r="F4" s="410"/>
      <c r="G4" s="410"/>
    </row>
    <row r="5" spans="1:7" ht="15" customHeight="1">
      <c r="A5" s="408"/>
      <c r="B5" s="410" t="s">
        <v>119</v>
      </c>
      <c r="C5" s="410"/>
      <c r="D5" s="410"/>
      <c r="E5" s="410"/>
      <c r="F5" s="410"/>
      <c r="G5" s="410"/>
    </row>
    <row r="6" spans="1:7" ht="15" customHeight="1">
      <c r="A6" s="408"/>
      <c r="B6" s="410" t="s">
        <v>358</v>
      </c>
      <c r="C6" s="410"/>
      <c r="D6" s="410"/>
      <c r="E6" s="410"/>
      <c r="F6" s="410"/>
      <c r="G6" s="410"/>
    </row>
    <row r="7" spans="1:7" ht="15" customHeight="1">
      <c r="A7" s="409"/>
      <c r="B7" s="412" t="s">
        <v>53</v>
      </c>
      <c r="C7" s="412"/>
      <c r="D7" s="412"/>
      <c r="E7" s="412"/>
      <c r="F7" s="412"/>
      <c r="G7" s="412"/>
    </row>
    <row r="8" spans="1:7">
      <c r="A8" s="303"/>
    </row>
    <row r="9" spans="1:7">
      <c r="A9" s="303"/>
    </row>
    <row r="10" spans="1:7">
      <c r="A10" s="303"/>
    </row>
    <row r="11" spans="1:7">
      <c r="A11" s="303"/>
    </row>
    <row r="12" spans="1:7" ht="15.6" customHeight="1">
      <c r="A12" s="393" t="s">
        <v>101</v>
      </c>
      <c r="B12" s="390" t="s">
        <v>107</v>
      </c>
      <c r="C12" s="391"/>
      <c r="D12" s="391"/>
      <c r="E12" s="391"/>
      <c r="F12" s="392"/>
      <c r="G12" s="393" t="s">
        <v>108</v>
      </c>
    </row>
    <row r="13" spans="1:7" ht="15.6" customHeight="1">
      <c r="A13" s="405"/>
      <c r="B13" s="274" t="s">
        <v>109</v>
      </c>
      <c r="C13" s="274" t="s">
        <v>120</v>
      </c>
      <c r="D13" s="274" t="s">
        <v>110</v>
      </c>
      <c r="E13" s="274" t="s">
        <v>111</v>
      </c>
      <c r="F13" s="274" t="s">
        <v>112</v>
      </c>
      <c r="G13" s="394"/>
    </row>
    <row r="14" spans="1:7" ht="15.6" customHeight="1">
      <c r="A14" s="394"/>
      <c r="B14" s="274">
        <v>1</v>
      </c>
      <c r="C14" s="274">
        <v>2</v>
      </c>
      <c r="D14" s="274" t="s">
        <v>121</v>
      </c>
      <c r="E14" s="274">
        <v>4</v>
      </c>
      <c r="F14" s="274">
        <v>5</v>
      </c>
      <c r="G14" s="274" t="s">
        <v>122</v>
      </c>
    </row>
    <row r="15" spans="1:7" ht="24.2" customHeight="1">
      <c r="A15" s="304" t="s">
        <v>123</v>
      </c>
      <c r="B15" s="305">
        <v>300110210</v>
      </c>
      <c r="C15" s="305">
        <v>-2051660</v>
      </c>
      <c r="D15" s="305">
        <v>298058550</v>
      </c>
      <c r="E15" s="305">
        <v>298058550</v>
      </c>
      <c r="F15" s="305">
        <v>298058550</v>
      </c>
      <c r="G15" s="306">
        <v>0</v>
      </c>
    </row>
    <row r="16" spans="1:7" ht="24.2" customHeight="1">
      <c r="A16" s="307" t="s">
        <v>124</v>
      </c>
      <c r="B16" s="308">
        <v>152703852</v>
      </c>
      <c r="C16" s="308">
        <v>205462</v>
      </c>
      <c r="D16" s="308">
        <v>152909314</v>
      </c>
      <c r="E16" s="308">
        <v>152909314</v>
      </c>
      <c r="F16" s="308">
        <v>152909314</v>
      </c>
      <c r="G16" s="309">
        <v>0</v>
      </c>
    </row>
    <row r="17" spans="1:7" ht="24.2" customHeight="1">
      <c r="A17" s="307" t="s">
        <v>125</v>
      </c>
      <c r="B17" s="308">
        <v>4881530</v>
      </c>
      <c r="C17" s="308">
        <v>-585739</v>
      </c>
      <c r="D17" s="308">
        <v>4295791</v>
      </c>
      <c r="E17" s="308">
        <v>4295791</v>
      </c>
      <c r="F17" s="308">
        <v>4295791</v>
      </c>
      <c r="G17" s="309">
        <v>0</v>
      </c>
    </row>
    <row r="18" spans="1:7" ht="24.2" customHeight="1">
      <c r="A18" s="307" t="s">
        <v>126</v>
      </c>
      <c r="B18" s="308">
        <v>53260816</v>
      </c>
      <c r="C18" s="308">
        <v>-3474618</v>
      </c>
      <c r="D18" s="308">
        <v>49786198</v>
      </c>
      <c r="E18" s="308">
        <v>49786198</v>
      </c>
      <c r="F18" s="308">
        <v>49786198</v>
      </c>
      <c r="G18" s="309">
        <v>0</v>
      </c>
    </row>
    <row r="19" spans="1:7" ht="24.2" customHeight="1">
      <c r="A19" s="307" t="s">
        <v>127</v>
      </c>
      <c r="B19" s="308">
        <v>32950785</v>
      </c>
      <c r="C19" s="308">
        <v>2665807</v>
      </c>
      <c r="D19" s="308">
        <v>35616592</v>
      </c>
      <c r="E19" s="308">
        <v>35616592</v>
      </c>
      <c r="F19" s="308">
        <v>35616592</v>
      </c>
      <c r="G19" s="309">
        <v>0</v>
      </c>
    </row>
    <row r="20" spans="1:7" ht="24.2" customHeight="1">
      <c r="A20" s="307" t="s">
        <v>128</v>
      </c>
      <c r="B20" s="308">
        <v>49428109</v>
      </c>
      <c r="C20" s="308">
        <v>-248341</v>
      </c>
      <c r="D20" s="308">
        <v>49179768</v>
      </c>
      <c r="E20" s="308">
        <v>49179768</v>
      </c>
      <c r="F20" s="308">
        <v>49179768</v>
      </c>
      <c r="G20" s="309">
        <v>0</v>
      </c>
    </row>
    <row r="21" spans="1:7" ht="24.2" customHeight="1">
      <c r="A21" s="307" t="s">
        <v>129</v>
      </c>
      <c r="B21" s="310">
        <v>0</v>
      </c>
      <c r="C21" s="310">
        <v>0</v>
      </c>
      <c r="D21" s="310">
        <v>0</v>
      </c>
      <c r="E21" s="310">
        <v>0</v>
      </c>
      <c r="F21" s="310">
        <v>0</v>
      </c>
      <c r="G21" s="309">
        <v>0</v>
      </c>
    </row>
    <row r="22" spans="1:7" ht="24.2" customHeight="1">
      <c r="A22" s="307" t="s">
        <v>130</v>
      </c>
      <c r="B22" s="308">
        <v>6885118</v>
      </c>
      <c r="C22" s="308">
        <v>-614232</v>
      </c>
      <c r="D22" s="308">
        <v>6270886</v>
      </c>
      <c r="E22" s="308">
        <v>6270886</v>
      </c>
      <c r="F22" s="308">
        <v>6270886</v>
      </c>
      <c r="G22" s="309">
        <v>0</v>
      </c>
    </row>
    <row r="23" spans="1:7" ht="24.2" customHeight="1">
      <c r="A23" s="304" t="s">
        <v>131</v>
      </c>
      <c r="B23" s="305">
        <v>3958539</v>
      </c>
      <c r="C23" s="305">
        <v>5190135</v>
      </c>
      <c r="D23" s="305">
        <v>9148674</v>
      </c>
      <c r="E23" s="305">
        <v>9143407</v>
      </c>
      <c r="F23" s="305">
        <v>9143407</v>
      </c>
      <c r="G23" s="311">
        <v>5267</v>
      </c>
    </row>
    <row r="24" spans="1:7" ht="24.2" customHeight="1">
      <c r="A24" s="307" t="s">
        <v>132</v>
      </c>
      <c r="B24" s="308">
        <v>1442153</v>
      </c>
      <c r="C24" s="308">
        <v>1033267</v>
      </c>
      <c r="D24" s="308">
        <v>2475420</v>
      </c>
      <c r="E24" s="308">
        <v>2474107</v>
      </c>
      <c r="F24" s="308">
        <v>2474107</v>
      </c>
      <c r="G24" s="312">
        <v>1313</v>
      </c>
    </row>
    <row r="25" spans="1:7" ht="24.2" customHeight="1">
      <c r="A25" s="307" t="s">
        <v>133</v>
      </c>
      <c r="B25" s="308">
        <v>194699</v>
      </c>
      <c r="C25" s="308">
        <v>404150</v>
      </c>
      <c r="D25" s="308">
        <v>598849</v>
      </c>
      <c r="E25" s="308">
        <v>598849</v>
      </c>
      <c r="F25" s="308">
        <v>598849</v>
      </c>
      <c r="G25" s="309">
        <v>0</v>
      </c>
    </row>
    <row r="26" spans="1:7" ht="24.2" customHeight="1">
      <c r="A26" s="307" t="s">
        <v>134</v>
      </c>
      <c r="B26" s="310">
        <v>0</v>
      </c>
      <c r="C26" s="310">
        <v>0</v>
      </c>
      <c r="D26" s="310">
        <v>0</v>
      </c>
      <c r="E26" s="310">
        <v>0</v>
      </c>
      <c r="F26" s="310">
        <v>0</v>
      </c>
      <c r="G26" s="309">
        <v>0</v>
      </c>
    </row>
    <row r="27" spans="1:7" ht="24.2" customHeight="1">
      <c r="A27" s="307" t="s">
        <v>135</v>
      </c>
      <c r="B27" s="308">
        <v>282643</v>
      </c>
      <c r="C27" s="308">
        <v>2419653</v>
      </c>
      <c r="D27" s="308">
        <v>2702296</v>
      </c>
      <c r="E27" s="308">
        <v>2702296</v>
      </c>
      <c r="F27" s="308">
        <v>2702296</v>
      </c>
      <c r="G27" s="309">
        <v>0</v>
      </c>
    </row>
    <row r="28" spans="1:7" ht="24.2" customHeight="1">
      <c r="A28" s="307" t="s">
        <v>136</v>
      </c>
      <c r="B28" s="308">
        <v>308125</v>
      </c>
      <c r="C28" s="308">
        <v>89924</v>
      </c>
      <c r="D28" s="308">
        <v>398049</v>
      </c>
      <c r="E28" s="308">
        <v>398049</v>
      </c>
      <c r="F28" s="308">
        <v>398049</v>
      </c>
      <c r="G28" s="309">
        <v>0</v>
      </c>
    </row>
    <row r="29" spans="1:7" ht="24.2" customHeight="1">
      <c r="A29" s="307" t="s">
        <v>137</v>
      </c>
      <c r="B29" s="308">
        <v>455000</v>
      </c>
      <c r="C29" s="308">
        <v>-29247</v>
      </c>
      <c r="D29" s="308">
        <v>425753</v>
      </c>
      <c r="E29" s="308">
        <v>425753</v>
      </c>
      <c r="F29" s="308">
        <v>425753</v>
      </c>
      <c r="G29" s="309">
        <v>0</v>
      </c>
    </row>
    <row r="30" spans="1:7" ht="24.2" customHeight="1">
      <c r="A30" s="307" t="s">
        <v>138</v>
      </c>
      <c r="B30" s="308">
        <v>1063789</v>
      </c>
      <c r="C30" s="308">
        <v>416816</v>
      </c>
      <c r="D30" s="308">
        <v>1480605</v>
      </c>
      <c r="E30" s="308">
        <v>1480605</v>
      </c>
      <c r="F30" s="308">
        <v>1480605</v>
      </c>
      <c r="G30" s="309">
        <v>0</v>
      </c>
    </row>
    <row r="31" spans="1:7" ht="24.2" customHeight="1">
      <c r="A31" s="307" t="s">
        <v>139</v>
      </c>
      <c r="B31" s="310">
        <v>0</v>
      </c>
      <c r="C31" s="310">
        <v>0</v>
      </c>
      <c r="D31" s="310">
        <v>0</v>
      </c>
      <c r="E31" s="310">
        <v>0</v>
      </c>
      <c r="F31" s="310">
        <v>0</v>
      </c>
      <c r="G31" s="309">
        <v>0</v>
      </c>
    </row>
    <row r="32" spans="1:7" ht="24.2" customHeight="1">
      <c r="A32" s="307" t="s">
        <v>140</v>
      </c>
      <c r="B32" s="308">
        <v>212130</v>
      </c>
      <c r="C32" s="308">
        <v>855572</v>
      </c>
      <c r="D32" s="308">
        <v>1067702</v>
      </c>
      <c r="E32" s="308">
        <v>1063748</v>
      </c>
      <c r="F32" s="308">
        <v>1063748</v>
      </c>
      <c r="G32" s="312">
        <v>3954</v>
      </c>
    </row>
    <row r="33" spans="1:7" ht="24.2" customHeight="1">
      <c r="A33" s="304" t="s">
        <v>141</v>
      </c>
      <c r="B33" s="305">
        <v>61818169</v>
      </c>
      <c r="C33" s="305">
        <v>17702378</v>
      </c>
      <c r="D33" s="305">
        <v>79520547</v>
      </c>
      <c r="E33" s="305">
        <v>78417477</v>
      </c>
      <c r="F33" s="305">
        <v>78417477</v>
      </c>
      <c r="G33" s="311">
        <v>1103069</v>
      </c>
    </row>
    <row r="34" spans="1:7" ht="24.2" customHeight="1">
      <c r="A34" s="307" t="s">
        <v>142</v>
      </c>
      <c r="B34" s="308">
        <v>7036483</v>
      </c>
      <c r="C34" s="308">
        <v>212765</v>
      </c>
      <c r="D34" s="308">
        <v>7249248</v>
      </c>
      <c r="E34" s="308">
        <v>7249248</v>
      </c>
      <c r="F34" s="308">
        <v>7249248</v>
      </c>
      <c r="G34" s="309">
        <v>0</v>
      </c>
    </row>
    <row r="35" spans="1:7" ht="24.2" customHeight="1">
      <c r="A35" s="307" t="s">
        <v>143</v>
      </c>
      <c r="B35" s="308">
        <v>4580000</v>
      </c>
      <c r="C35" s="308">
        <v>-1307725</v>
      </c>
      <c r="D35" s="308">
        <v>3272275</v>
      </c>
      <c r="E35" s="308">
        <v>3272275</v>
      </c>
      <c r="F35" s="308">
        <v>3272275</v>
      </c>
      <c r="G35" s="309">
        <v>0</v>
      </c>
    </row>
    <row r="36" spans="1:7" ht="24.2" customHeight="1">
      <c r="A36" s="307" t="s">
        <v>144</v>
      </c>
      <c r="B36" s="308">
        <v>24656152</v>
      </c>
      <c r="C36" s="308">
        <v>12338715</v>
      </c>
      <c r="D36" s="308">
        <v>36994867</v>
      </c>
      <c r="E36" s="308">
        <v>35891797</v>
      </c>
      <c r="F36" s="308">
        <v>35891797</v>
      </c>
      <c r="G36" s="312">
        <v>1103069</v>
      </c>
    </row>
    <row r="37" spans="1:7" ht="24.2" customHeight="1">
      <c r="A37" s="307" t="s">
        <v>145</v>
      </c>
      <c r="B37" s="308">
        <v>1644687</v>
      </c>
      <c r="C37" s="308">
        <v>-217933</v>
      </c>
      <c r="D37" s="308">
        <v>1426754</v>
      </c>
      <c r="E37" s="308">
        <v>1426754</v>
      </c>
      <c r="F37" s="308">
        <v>1426754</v>
      </c>
      <c r="G37" s="309">
        <v>0</v>
      </c>
    </row>
    <row r="38" spans="1:7" ht="24.2" customHeight="1">
      <c r="A38" s="307" t="s">
        <v>146</v>
      </c>
      <c r="B38" s="308">
        <v>12587150</v>
      </c>
      <c r="C38" s="308">
        <v>2876035</v>
      </c>
      <c r="D38" s="308">
        <v>15463185</v>
      </c>
      <c r="E38" s="308">
        <v>15463185</v>
      </c>
      <c r="F38" s="308">
        <v>15463185</v>
      </c>
      <c r="G38" s="309">
        <v>0</v>
      </c>
    </row>
    <row r="39" spans="1:7" ht="24.2" customHeight="1">
      <c r="A39" s="307" t="s">
        <v>147</v>
      </c>
      <c r="B39" s="308">
        <v>210000</v>
      </c>
      <c r="C39" s="308">
        <v>-154840</v>
      </c>
      <c r="D39" s="308">
        <v>55160</v>
      </c>
      <c r="E39" s="308">
        <v>55160</v>
      </c>
      <c r="F39" s="308">
        <v>55160</v>
      </c>
      <c r="G39" s="309">
        <v>0</v>
      </c>
    </row>
    <row r="40" spans="1:7" ht="24.2" customHeight="1">
      <c r="A40" s="307" t="s">
        <v>148</v>
      </c>
      <c r="B40" s="308">
        <v>1747877</v>
      </c>
      <c r="C40" s="308">
        <v>-527038</v>
      </c>
      <c r="D40" s="308">
        <v>1220839</v>
      </c>
      <c r="E40" s="308">
        <v>1220839</v>
      </c>
      <c r="F40" s="308">
        <v>1220839</v>
      </c>
      <c r="G40" s="309">
        <v>0</v>
      </c>
    </row>
    <row r="41" spans="1:7" ht="24.2" customHeight="1">
      <c r="A41" s="307" t="s">
        <v>149</v>
      </c>
      <c r="B41" s="308">
        <v>2836903</v>
      </c>
      <c r="C41" s="308">
        <v>1754777</v>
      </c>
      <c r="D41" s="308">
        <v>4591680</v>
      </c>
      <c r="E41" s="308">
        <v>4591680</v>
      </c>
      <c r="F41" s="308">
        <v>4591680</v>
      </c>
      <c r="G41" s="309">
        <v>0</v>
      </c>
    </row>
    <row r="42" spans="1:7" ht="24.2" customHeight="1">
      <c r="A42" s="307" t="s">
        <v>150</v>
      </c>
      <c r="B42" s="308">
        <v>6518917</v>
      </c>
      <c r="C42" s="308">
        <v>2727622</v>
      </c>
      <c r="D42" s="308">
        <v>9246539</v>
      </c>
      <c r="E42" s="308">
        <v>9246539</v>
      </c>
      <c r="F42" s="308">
        <v>9246539</v>
      </c>
      <c r="G42" s="309">
        <v>0</v>
      </c>
    </row>
    <row r="43" spans="1:7" ht="24.2" customHeight="1">
      <c r="A43" s="304" t="s">
        <v>151</v>
      </c>
      <c r="B43" s="305">
        <v>48991151</v>
      </c>
      <c r="C43" s="305">
        <v>17305280</v>
      </c>
      <c r="D43" s="305">
        <v>66296431</v>
      </c>
      <c r="E43" s="305">
        <v>66100413</v>
      </c>
      <c r="F43" s="305">
        <v>66100413</v>
      </c>
      <c r="G43" s="311">
        <v>196017</v>
      </c>
    </row>
    <row r="44" spans="1:7" ht="24.2" customHeight="1">
      <c r="A44" s="307" t="s">
        <v>152</v>
      </c>
      <c r="B44" s="310">
        <v>0</v>
      </c>
      <c r="C44" s="310">
        <v>0</v>
      </c>
      <c r="D44" s="310">
        <v>0</v>
      </c>
      <c r="E44" s="310">
        <v>0</v>
      </c>
      <c r="F44" s="310">
        <v>0</v>
      </c>
      <c r="G44" s="309">
        <v>0</v>
      </c>
    </row>
    <row r="45" spans="1:7" ht="24.2" customHeight="1">
      <c r="A45" s="307" t="s">
        <v>153</v>
      </c>
      <c r="B45" s="310">
        <v>0</v>
      </c>
      <c r="C45" s="310">
        <v>0</v>
      </c>
      <c r="D45" s="310">
        <v>0</v>
      </c>
      <c r="E45" s="310">
        <v>0</v>
      </c>
      <c r="F45" s="310">
        <v>0</v>
      </c>
      <c r="G45" s="309">
        <v>0</v>
      </c>
    </row>
    <row r="46" spans="1:7" ht="24.2" customHeight="1">
      <c r="A46" s="307" t="s">
        <v>154</v>
      </c>
      <c r="B46" s="310">
        <v>0</v>
      </c>
      <c r="C46" s="310">
        <v>0</v>
      </c>
      <c r="D46" s="310">
        <v>0</v>
      </c>
      <c r="E46" s="310">
        <v>0</v>
      </c>
      <c r="F46" s="310">
        <v>0</v>
      </c>
      <c r="G46" s="309">
        <v>0</v>
      </c>
    </row>
    <row r="47" spans="1:7" ht="24.2" customHeight="1">
      <c r="A47" s="307" t="s">
        <v>155</v>
      </c>
      <c r="B47" s="308">
        <v>11995000</v>
      </c>
      <c r="C47" s="308">
        <v>4522185</v>
      </c>
      <c r="D47" s="308">
        <v>16517185</v>
      </c>
      <c r="E47" s="308">
        <v>16321168</v>
      </c>
      <c r="F47" s="308">
        <v>16321168</v>
      </c>
      <c r="G47" s="312">
        <v>196017</v>
      </c>
    </row>
    <row r="48" spans="1:7" ht="24.2" customHeight="1">
      <c r="A48" s="307" t="s">
        <v>156</v>
      </c>
      <c r="B48" s="308">
        <v>36996151</v>
      </c>
      <c r="C48" s="308">
        <v>12783094</v>
      </c>
      <c r="D48" s="308">
        <v>49779245</v>
      </c>
      <c r="E48" s="308">
        <v>49779245</v>
      </c>
      <c r="F48" s="308">
        <v>49779245</v>
      </c>
      <c r="G48" s="309">
        <v>0</v>
      </c>
    </row>
    <row r="49" spans="1:7" ht="24.2" customHeight="1">
      <c r="A49" s="307" t="s">
        <v>157</v>
      </c>
      <c r="B49" s="310">
        <v>0</v>
      </c>
      <c r="C49" s="310">
        <v>0</v>
      </c>
      <c r="D49" s="310">
        <v>0</v>
      </c>
      <c r="E49" s="310">
        <v>0</v>
      </c>
      <c r="F49" s="310">
        <v>0</v>
      </c>
      <c r="G49" s="309">
        <v>0</v>
      </c>
    </row>
    <row r="50" spans="1:7" ht="24.2" customHeight="1">
      <c r="A50" s="307" t="s">
        <v>158</v>
      </c>
      <c r="B50" s="310">
        <v>0</v>
      </c>
      <c r="C50" s="310">
        <v>0</v>
      </c>
      <c r="D50" s="310">
        <v>0</v>
      </c>
      <c r="E50" s="310">
        <v>0</v>
      </c>
      <c r="F50" s="310">
        <v>0</v>
      </c>
      <c r="G50" s="309">
        <v>0</v>
      </c>
    </row>
    <row r="51" spans="1:7" ht="24.2" customHeight="1">
      <c r="A51" s="307" t="s">
        <v>159</v>
      </c>
      <c r="B51" s="310">
        <v>0</v>
      </c>
      <c r="C51" s="310">
        <v>0</v>
      </c>
      <c r="D51" s="310">
        <v>0</v>
      </c>
      <c r="E51" s="310">
        <v>0</v>
      </c>
      <c r="F51" s="310">
        <v>0</v>
      </c>
      <c r="G51" s="309">
        <v>0</v>
      </c>
    </row>
    <row r="52" spans="1:7" ht="24.2" customHeight="1">
      <c r="A52" s="307" t="s">
        <v>160</v>
      </c>
      <c r="B52" s="310">
        <v>0</v>
      </c>
      <c r="C52" s="310">
        <v>0</v>
      </c>
      <c r="D52" s="310">
        <v>0</v>
      </c>
      <c r="E52" s="310">
        <v>0</v>
      </c>
      <c r="F52" s="310">
        <v>0</v>
      </c>
      <c r="G52" s="309">
        <v>0</v>
      </c>
    </row>
    <row r="53" spans="1:7" ht="24.2" customHeight="1">
      <c r="A53" s="304" t="s">
        <v>161</v>
      </c>
      <c r="B53" s="305">
        <v>5416557</v>
      </c>
      <c r="C53" s="305">
        <v>2857711</v>
      </c>
      <c r="D53" s="305">
        <v>8274268</v>
      </c>
      <c r="E53" s="305">
        <v>8160090</v>
      </c>
      <c r="F53" s="305">
        <v>8160090</v>
      </c>
      <c r="G53" s="311">
        <v>114178</v>
      </c>
    </row>
    <row r="54" spans="1:7" ht="24.2" customHeight="1">
      <c r="A54" s="307" t="s">
        <v>162</v>
      </c>
      <c r="B54" s="308">
        <v>3588425</v>
      </c>
      <c r="C54" s="308">
        <v>2383346</v>
      </c>
      <c r="D54" s="308">
        <v>5971771</v>
      </c>
      <c r="E54" s="308">
        <v>5857593</v>
      </c>
      <c r="F54" s="308">
        <v>5857593</v>
      </c>
      <c r="G54" s="312">
        <v>114178</v>
      </c>
    </row>
    <row r="55" spans="1:7" ht="24.2" customHeight="1">
      <c r="A55" s="307" t="s">
        <v>163</v>
      </c>
      <c r="B55" s="308">
        <v>1680000</v>
      </c>
      <c r="C55" s="308">
        <v>492739</v>
      </c>
      <c r="D55" s="308">
        <v>2172739</v>
      </c>
      <c r="E55" s="308">
        <v>2172739</v>
      </c>
      <c r="F55" s="308">
        <v>2172739</v>
      </c>
      <c r="G55" s="309">
        <v>0</v>
      </c>
    </row>
    <row r="56" spans="1:7" ht="24.2" customHeight="1">
      <c r="A56" s="307" t="s">
        <v>164</v>
      </c>
      <c r="B56" s="310">
        <v>0</v>
      </c>
      <c r="C56" s="308">
        <v>60000</v>
      </c>
      <c r="D56" s="308">
        <v>60000</v>
      </c>
      <c r="E56" s="308">
        <v>60000</v>
      </c>
      <c r="F56" s="308">
        <v>60000</v>
      </c>
      <c r="G56" s="309">
        <v>0</v>
      </c>
    </row>
    <row r="57" spans="1:7" ht="24.2" customHeight="1">
      <c r="A57" s="307" t="s">
        <v>165</v>
      </c>
      <c r="B57" s="310">
        <v>0</v>
      </c>
      <c r="C57" s="310">
        <v>0</v>
      </c>
      <c r="D57" s="310">
        <v>0</v>
      </c>
      <c r="E57" s="310">
        <v>0</v>
      </c>
      <c r="F57" s="310">
        <v>0</v>
      </c>
      <c r="G57" s="309">
        <v>0</v>
      </c>
    </row>
    <row r="58" spans="1:7" ht="24.2" customHeight="1">
      <c r="A58" s="307" t="s">
        <v>166</v>
      </c>
      <c r="B58" s="310">
        <v>0</v>
      </c>
      <c r="C58" s="310">
        <v>0</v>
      </c>
      <c r="D58" s="310">
        <v>0</v>
      </c>
      <c r="E58" s="310">
        <v>0</v>
      </c>
      <c r="F58" s="310">
        <v>0</v>
      </c>
      <c r="G58" s="309">
        <v>0</v>
      </c>
    </row>
    <row r="59" spans="1:7" ht="24.2" customHeight="1">
      <c r="A59" s="307" t="s">
        <v>167</v>
      </c>
      <c r="B59" s="310">
        <v>0</v>
      </c>
      <c r="C59" s="308">
        <v>69758</v>
      </c>
      <c r="D59" s="308">
        <v>69758</v>
      </c>
      <c r="E59" s="308">
        <v>69758</v>
      </c>
      <c r="F59" s="308">
        <v>69758</v>
      </c>
      <c r="G59" s="309">
        <v>0</v>
      </c>
    </row>
    <row r="60" spans="1:7" ht="24.2" customHeight="1">
      <c r="A60" s="307" t="s">
        <v>168</v>
      </c>
      <c r="B60" s="310">
        <v>0</v>
      </c>
      <c r="C60" s="310">
        <v>0</v>
      </c>
      <c r="D60" s="310">
        <v>0</v>
      </c>
      <c r="E60" s="310">
        <v>0</v>
      </c>
      <c r="F60" s="310">
        <v>0</v>
      </c>
      <c r="G60" s="309">
        <v>0</v>
      </c>
    </row>
    <row r="61" spans="1:7" ht="24.2" customHeight="1">
      <c r="A61" s="307" t="s">
        <v>169</v>
      </c>
      <c r="B61" s="310">
        <v>0</v>
      </c>
      <c r="C61" s="310">
        <v>0</v>
      </c>
      <c r="D61" s="310">
        <v>0</v>
      </c>
      <c r="E61" s="310">
        <v>0</v>
      </c>
      <c r="F61" s="310">
        <v>0</v>
      </c>
      <c r="G61" s="309">
        <v>0</v>
      </c>
    </row>
    <row r="62" spans="1:7" ht="24.2" customHeight="1">
      <c r="A62" s="307" t="s">
        <v>170</v>
      </c>
      <c r="B62" s="308">
        <v>148132</v>
      </c>
      <c r="C62" s="308">
        <v>-148132</v>
      </c>
      <c r="D62" s="310">
        <v>0</v>
      </c>
      <c r="E62" s="310">
        <v>0</v>
      </c>
      <c r="F62" s="310">
        <v>0</v>
      </c>
      <c r="G62" s="309">
        <v>0</v>
      </c>
    </row>
    <row r="63" spans="1:7" ht="24.2" customHeight="1">
      <c r="A63" s="304" t="s">
        <v>171</v>
      </c>
      <c r="B63" s="313">
        <v>0</v>
      </c>
      <c r="C63" s="313">
        <v>0</v>
      </c>
      <c r="D63" s="313">
        <v>0</v>
      </c>
      <c r="E63" s="313">
        <v>0</v>
      </c>
      <c r="F63" s="313">
        <v>0</v>
      </c>
      <c r="G63" s="306">
        <v>0</v>
      </c>
    </row>
    <row r="64" spans="1:7" ht="24.2" customHeight="1">
      <c r="A64" s="307" t="s">
        <v>172</v>
      </c>
      <c r="B64" s="310">
        <v>0</v>
      </c>
      <c r="C64" s="310">
        <v>0</v>
      </c>
      <c r="D64" s="310">
        <v>0</v>
      </c>
      <c r="E64" s="310">
        <v>0</v>
      </c>
      <c r="F64" s="310">
        <v>0</v>
      </c>
      <c r="G64" s="309">
        <v>0</v>
      </c>
    </row>
    <row r="65" spans="1:7" ht="24.2" customHeight="1">
      <c r="A65" s="307" t="s">
        <v>173</v>
      </c>
      <c r="B65" s="310">
        <v>0</v>
      </c>
      <c r="C65" s="310">
        <v>0</v>
      </c>
      <c r="D65" s="310">
        <v>0</v>
      </c>
      <c r="E65" s="310">
        <v>0</v>
      </c>
      <c r="F65" s="310">
        <v>0</v>
      </c>
      <c r="G65" s="309">
        <v>0</v>
      </c>
    </row>
    <row r="66" spans="1:7" ht="24.2" customHeight="1">
      <c r="A66" s="307" t="s">
        <v>174</v>
      </c>
      <c r="B66" s="310">
        <v>0</v>
      </c>
      <c r="C66" s="310">
        <v>0</v>
      </c>
      <c r="D66" s="310">
        <v>0</v>
      </c>
      <c r="E66" s="310">
        <v>0</v>
      </c>
      <c r="F66" s="310">
        <v>0</v>
      </c>
      <c r="G66" s="309">
        <v>0</v>
      </c>
    </row>
    <row r="67" spans="1:7" ht="24.2" customHeight="1">
      <c r="A67" s="304" t="s">
        <v>175</v>
      </c>
      <c r="B67" s="313">
        <v>0</v>
      </c>
      <c r="C67" s="313">
        <v>0</v>
      </c>
      <c r="D67" s="313">
        <v>0</v>
      </c>
      <c r="E67" s="313">
        <v>0</v>
      </c>
      <c r="F67" s="313">
        <v>0</v>
      </c>
      <c r="G67" s="306">
        <v>0</v>
      </c>
    </row>
    <row r="68" spans="1:7" ht="24.2" customHeight="1">
      <c r="A68" s="307" t="s">
        <v>176</v>
      </c>
      <c r="B68" s="310">
        <v>0</v>
      </c>
      <c r="C68" s="310">
        <v>0</v>
      </c>
      <c r="D68" s="310">
        <v>0</v>
      </c>
      <c r="E68" s="310">
        <v>0</v>
      </c>
      <c r="F68" s="310">
        <v>0</v>
      </c>
      <c r="G68" s="309">
        <v>0</v>
      </c>
    </row>
    <row r="69" spans="1:7" ht="24.2" customHeight="1">
      <c r="A69" s="307" t="s">
        <v>177</v>
      </c>
      <c r="B69" s="310">
        <v>0</v>
      </c>
      <c r="C69" s="310">
        <v>0</v>
      </c>
      <c r="D69" s="310">
        <v>0</v>
      </c>
      <c r="E69" s="310">
        <v>0</v>
      </c>
      <c r="F69" s="310">
        <v>0</v>
      </c>
      <c r="G69" s="309">
        <v>0</v>
      </c>
    </row>
    <row r="70" spans="1:7" ht="24.2" customHeight="1">
      <c r="A70" s="307" t="s">
        <v>178</v>
      </c>
      <c r="B70" s="310">
        <v>0</v>
      </c>
      <c r="C70" s="310">
        <v>0</v>
      </c>
      <c r="D70" s="310">
        <v>0</v>
      </c>
      <c r="E70" s="310">
        <v>0</v>
      </c>
      <c r="F70" s="310">
        <v>0</v>
      </c>
      <c r="G70" s="309">
        <v>0</v>
      </c>
    </row>
    <row r="71" spans="1:7" ht="24.2" customHeight="1">
      <c r="A71" s="307" t="s">
        <v>179</v>
      </c>
      <c r="B71" s="310">
        <v>0</v>
      </c>
      <c r="C71" s="310">
        <v>0</v>
      </c>
      <c r="D71" s="310">
        <v>0</v>
      </c>
      <c r="E71" s="310">
        <v>0</v>
      </c>
      <c r="F71" s="310">
        <v>0</v>
      </c>
      <c r="G71" s="309">
        <v>0</v>
      </c>
    </row>
    <row r="72" spans="1:7" ht="24.2" customHeight="1">
      <c r="A72" s="307" t="s">
        <v>180</v>
      </c>
      <c r="B72" s="310">
        <v>0</v>
      </c>
      <c r="C72" s="310">
        <v>0</v>
      </c>
      <c r="D72" s="310">
        <v>0</v>
      </c>
      <c r="E72" s="310">
        <v>0</v>
      </c>
      <c r="F72" s="310">
        <v>0</v>
      </c>
      <c r="G72" s="309">
        <v>0</v>
      </c>
    </row>
    <row r="73" spans="1:7" ht="24.2" customHeight="1">
      <c r="A73" s="307" t="s">
        <v>181</v>
      </c>
      <c r="B73" s="310">
        <v>0</v>
      </c>
      <c r="C73" s="310">
        <v>0</v>
      </c>
      <c r="D73" s="310">
        <v>0</v>
      </c>
      <c r="E73" s="310">
        <v>0</v>
      </c>
      <c r="F73" s="310">
        <v>0</v>
      </c>
      <c r="G73" s="309">
        <v>0</v>
      </c>
    </row>
    <row r="74" spans="1:7" ht="24.2" customHeight="1">
      <c r="A74" s="307" t="s">
        <v>182</v>
      </c>
      <c r="B74" s="310">
        <v>0</v>
      </c>
      <c r="C74" s="310">
        <v>0</v>
      </c>
      <c r="D74" s="310">
        <v>0</v>
      </c>
      <c r="E74" s="310">
        <v>0</v>
      </c>
      <c r="F74" s="310">
        <v>0</v>
      </c>
      <c r="G74" s="309">
        <v>0</v>
      </c>
    </row>
    <row r="75" spans="1:7" ht="24.2" customHeight="1">
      <c r="A75" s="304" t="s">
        <v>183</v>
      </c>
      <c r="B75" s="313">
        <v>0</v>
      </c>
      <c r="C75" s="313">
        <v>0</v>
      </c>
      <c r="D75" s="313">
        <v>0</v>
      </c>
      <c r="E75" s="313">
        <v>0</v>
      </c>
      <c r="F75" s="313">
        <v>0</v>
      </c>
      <c r="G75" s="306">
        <v>0</v>
      </c>
    </row>
    <row r="76" spans="1:7" ht="24.2" customHeight="1">
      <c r="A76" s="307" t="s">
        <v>184</v>
      </c>
      <c r="B76" s="310">
        <v>0</v>
      </c>
      <c r="C76" s="310">
        <v>0</v>
      </c>
      <c r="D76" s="310">
        <v>0</v>
      </c>
      <c r="E76" s="310">
        <v>0</v>
      </c>
      <c r="F76" s="310">
        <v>0</v>
      </c>
      <c r="G76" s="309">
        <v>0</v>
      </c>
    </row>
    <row r="77" spans="1:7" ht="24.2" customHeight="1">
      <c r="A77" s="307" t="s">
        <v>185</v>
      </c>
      <c r="B77" s="310">
        <v>0</v>
      </c>
      <c r="C77" s="310">
        <v>0</v>
      </c>
      <c r="D77" s="310">
        <v>0</v>
      </c>
      <c r="E77" s="310">
        <v>0</v>
      </c>
      <c r="F77" s="310">
        <v>0</v>
      </c>
      <c r="G77" s="309">
        <v>0</v>
      </c>
    </row>
    <row r="78" spans="1:7" ht="24.2" customHeight="1">
      <c r="A78" s="307" t="s">
        <v>186</v>
      </c>
      <c r="B78" s="310">
        <v>0</v>
      </c>
      <c r="C78" s="310">
        <v>0</v>
      </c>
      <c r="D78" s="310">
        <v>0</v>
      </c>
      <c r="E78" s="310">
        <v>0</v>
      </c>
      <c r="F78" s="310">
        <v>0</v>
      </c>
      <c r="G78" s="309">
        <v>0</v>
      </c>
    </row>
    <row r="79" spans="1:7" ht="24.2" customHeight="1">
      <c r="A79" s="304" t="s">
        <v>187</v>
      </c>
      <c r="B79" s="313">
        <v>0</v>
      </c>
      <c r="C79" s="313">
        <v>0</v>
      </c>
      <c r="D79" s="313">
        <v>0</v>
      </c>
      <c r="E79" s="313">
        <v>0</v>
      </c>
      <c r="F79" s="313">
        <v>0</v>
      </c>
      <c r="G79" s="306">
        <v>0</v>
      </c>
    </row>
    <row r="80" spans="1:7" ht="24.2" customHeight="1">
      <c r="A80" s="307" t="s">
        <v>188</v>
      </c>
      <c r="B80" s="310">
        <v>0</v>
      </c>
      <c r="C80" s="310">
        <v>0</v>
      </c>
      <c r="D80" s="310">
        <v>0</v>
      </c>
      <c r="E80" s="310">
        <v>0</v>
      </c>
      <c r="F80" s="310">
        <v>0</v>
      </c>
      <c r="G80" s="309">
        <v>0</v>
      </c>
    </row>
    <row r="81" spans="1:7" ht="24.2" customHeight="1">
      <c r="A81" s="307" t="s">
        <v>189</v>
      </c>
      <c r="B81" s="310">
        <v>0</v>
      </c>
      <c r="C81" s="310">
        <v>0</v>
      </c>
      <c r="D81" s="310">
        <v>0</v>
      </c>
      <c r="E81" s="310">
        <v>0</v>
      </c>
      <c r="F81" s="310">
        <v>0</v>
      </c>
      <c r="G81" s="309">
        <v>0</v>
      </c>
    </row>
    <row r="82" spans="1:7" ht="24.2" customHeight="1">
      <c r="A82" s="307" t="s">
        <v>190</v>
      </c>
      <c r="B82" s="310">
        <v>0</v>
      </c>
      <c r="C82" s="310">
        <v>0</v>
      </c>
      <c r="D82" s="310">
        <v>0</v>
      </c>
      <c r="E82" s="310">
        <v>0</v>
      </c>
      <c r="F82" s="310">
        <v>0</v>
      </c>
      <c r="G82" s="309">
        <v>0</v>
      </c>
    </row>
    <row r="83" spans="1:7" ht="24.2" customHeight="1">
      <c r="A83" s="307" t="s">
        <v>191</v>
      </c>
      <c r="B83" s="310">
        <v>0</v>
      </c>
      <c r="C83" s="310">
        <v>0</v>
      </c>
      <c r="D83" s="310">
        <v>0</v>
      </c>
      <c r="E83" s="310">
        <v>0</v>
      </c>
      <c r="F83" s="310">
        <v>0</v>
      </c>
      <c r="G83" s="309">
        <v>0</v>
      </c>
    </row>
    <row r="84" spans="1:7" ht="24.2" customHeight="1">
      <c r="A84" s="307" t="s">
        <v>192</v>
      </c>
      <c r="B84" s="310">
        <v>0</v>
      </c>
      <c r="C84" s="310">
        <v>0</v>
      </c>
      <c r="D84" s="310">
        <v>0</v>
      </c>
      <c r="E84" s="310">
        <v>0</v>
      </c>
      <c r="F84" s="310">
        <v>0</v>
      </c>
      <c r="G84" s="309">
        <v>0</v>
      </c>
    </row>
    <row r="85" spans="1:7" ht="24.2" customHeight="1">
      <c r="A85" s="307" t="s">
        <v>193</v>
      </c>
      <c r="B85" s="310">
        <v>0</v>
      </c>
      <c r="C85" s="310">
        <v>0</v>
      </c>
      <c r="D85" s="310">
        <v>0</v>
      </c>
      <c r="E85" s="310">
        <v>0</v>
      </c>
      <c r="F85" s="310">
        <v>0</v>
      </c>
      <c r="G85" s="309">
        <v>0</v>
      </c>
    </row>
    <row r="86" spans="1:7" ht="24.2" customHeight="1">
      <c r="A86" s="307" t="s">
        <v>194</v>
      </c>
      <c r="B86" s="310">
        <v>0</v>
      </c>
      <c r="C86" s="310">
        <v>0</v>
      </c>
      <c r="D86" s="310">
        <v>0</v>
      </c>
      <c r="E86" s="310">
        <v>0</v>
      </c>
      <c r="F86" s="310">
        <v>0</v>
      </c>
      <c r="G86" s="309">
        <v>0</v>
      </c>
    </row>
    <row r="87" spans="1:7" ht="24.2" customHeight="1">
      <c r="A87" s="274" t="s">
        <v>113</v>
      </c>
      <c r="B87" s="314">
        <v>420294626</v>
      </c>
      <c r="C87" s="314">
        <v>41003843</v>
      </c>
      <c r="D87" s="314">
        <v>461298469</v>
      </c>
      <c r="E87" s="314">
        <v>459879937</v>
      </c>
      <c r="F87" s="314">
        <v>459879937</v>
      </c>
      <c r="G87" s="314">
        <v>1418532</v>
      </c>
    </row>
    <row r="88" spans="1:7" ht="15.75">
      <c r="A88" s="315"/>
    </row>
    <row r="89" spans="1:7" ht="15.75">
      <c r="A89" s="315"/>
    </row>
    <row r="90" spans="1:7" ht="15.75">
      <c r="A90" s="315"/>
    </row>
    <row r="91" spans="1:7" ht="21" customHeight="1">
      <c r="A91" s="316" t="s">
        <v>195</v>
      </c>
      <c r="B91" s="316" t="s">
        <v>196</v>
      </c>
      <c r="C91" s="406" t="s">
        <v>197</v>
      </c>
      <c r="D91" s="406"/>
      <c r="E91" s="406"/>
      <c r="F91" s="406"/>
    </row>
    <row r="92" spans="1:7" ht="16.5" customHeight="1">
      <c r="A92" s="317" t="s">
        <v>198</v>
      </c>
      <c r="B92" s="317" t="s">
        <v>199</v>
      </c>
      <c r="C92" s="407"/>
      <c r="D92" s="407"/>
      <c r="E92" s="407"/>
      <c r="F92" s="407"/>
    </row>
  </sheetData>
  <mergeCells count="12">
    <mergeCell ref="A12:A14"/>
    <mergeCell ref="B12:F12"/>
    <mergeCell ref="G12:G13"/>
    <mergeCell ref="C91:F92"/>
    <mergeCell ref="A1:A7"/>
    <mergeCell ref="B1:G1"/>
    <mergeCell ref="B2:G2"/>
    <mergeCell ref="B3:G3"/>
    <mergeCell ref="B4:G4"/>
    <mergeCell ref="B5:G5"/>
    <mergeCell ref="B6:G6"/>
    <mergeCell ref="B7:G7"/>
  </mergeCells>
  <printOptions horizontalCentered="1"/>
  <pageMargins left="0.39370078740157483" right="0.39370078740157483" top="0.39370078740157483" bottom="0.39370078740157483" header="0" footer="0"/>
  <pageSetup paperSize="9" scale="70" orientation="landscape" r:id="rId1"/>
  <rowBreaks count="1" manualBreakCount="1">
    <brk id="5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9</vt:i4>
      </vt:variant>
    </vt:vector>
  </HeadingPairs>
  <TitlesOfParts>
    <vt:vector size="18" baseType="lpstr">
      <vt:lpstr>Frac I</vt:lpstr>
      <vt:lpstr>Frac II</vt:lpstr>
      <vt:lpstr>Frac III</vt:lpstr>
      <vt:lpstr>FRAC IV</vt:lpstr>
      <vt:lpstr>FRAC V </vt:lpstr>
      <vt:lpstr>ESF.</vt:lpstr>
      <vt:lpstr>E.ACTIVIDADES DICIEMBRE 23</vt:lpstr>
      <vt:lpstr>EDO ANAL INGRESOS</vt:lpstr>
      <vt:lpstr>EDO. ANA. EGRESOS OBJ. DEL GTO.</vt:lpstr>
      <vt:lpstr>'E.ACTIVIDADES DICIEMBRE 23'!Área_de_impresión</vt:lpstr>
      <vt:lpstr>'EDO ANAL INGRESOS'!Área_de_impresión</vt:lpstr>
      <vt:lpstr>ESF.!Área_de_impresión</vt:lpstr>
      <vt:lpstr>'Frac I'!Área_de_impresión</vt:lpstr>
      <vt:lpstr>'Frac II'!Área_de_impresión</vt:lpstr>
      <vt:lpstr>'Frac III'!Área_de_impresión</vt:lpstr>
      <vt:lpstr>'FRAC IV'!Área_de_impresión</vt:lpstr>
      <vt:lpstr>'FRAC V '!Área_de_impresión</vt:lpstr>
      <vt:lpstr>'Frac II'!Títulos_a_imprimir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Eliseo</dc:creator>
  <cp:lastModifiedBy>Janet Rosales Ruiz</cp:lastModifiedBy>
  <cp:lastPrinted>2024-01-12T16:09:26Z</cp:lastPrinted>
  <dcterms:created xsi:type="dcterms:W3CDTF">2011-02-10T20:19:47Z</dcterms:created>
  <dcterms:modified xsi:type="dcterms:W3CDTF">2024-01-12T16:16:12Z</dcterms:modified>
</cp:coreProperties>
</file>