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rosales\Documents\1JRR\Art 37\"/>
    </mc:Choice>
  </mc:AlternateContent>
  <bookViews>
    <workbookView xWindow="0" yWindow="0" windowWidth="28800" windowHeight="12330" activeTab="6"/>
  </bookViews>
  <sheets>
    <sheet name="INTEGRE Datos Generales" sheetId="1" r:id="rId1"/>
    <sheet name="Integre Ene-Mar" sheetId="2" r:id="rId2"/>
    <sheet name="Abr-Jun" sheetId="11" r:id="rId3"/>
    <sheet name="Jul-Sep" sheetId="12" r:id="rId4"/>
    <sheet name="Oct-Dic" sheetId="13" r:id="rId5"/>
    <sheet name="Saldos al final del ejerc." sheetId="15" r:id="rId6"/>
    <sheet name="INTEGRE INFORME" sheetId="14" r:id="rId7"/>
    <sheet name="Datos" sheetId="7" r:id="rId8"/>
  </sheets>
  <definedNames>
    <definedName name="_xlnm._FilterDatabase" localSheetId="7" hidden="1">Datos!$B$126:$B$185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9" i="15" l="1"/>
  <c r="D19" i="15"/>
  <c r="C10" i="15"/>
  <c r="E18" i="13" l="1"/>
  <c r="E18" i="12" l="1"/>
  <c r="E18" i="11" l="1"/>
  <c r="E18" i="2" l="1"/>
  <c r="A47" i="14" l="1"/>
  <c r="B9" i="15"/>
  <c r="B8" i="15"/>
  <c r="B7" i="15"/>
  <c r="B6" i="15"/>
  <c r="F25" i="14"/>
  <c r="E5" i="14"/>
  <c r="B5" i="14"/>
  <c r="E42" i="14"/>
  <c r="B42" i="14"/>
  <c r="C7" i="14"/>
  <c r="E7" i="14"/>
  <c r="D5" i="13"/>
  <c r="D5" i="12"/>
  <c r="D5" i="11"/>
  <c r="D60" i="13"/>
  <c r="C51" i="13"/>
  <c r="C50" i="13"/>
  <c r="C49" i="13"/>
  <c r="E46" i="13"/>
  <c r="D51" i="13" s="1"/>
  <c r="F16" i="14" s="1"/>
  <c r="E32" i="13"/>
  <c r="D50" i="13" s="1"/>
  <c r="F14" i="14" s="1"/>
  <c r="D49" i="13"/>
  <c r="D60" i="12"/>
  <c r="C51" i="12"/>
  <c r="C50" i="12"/>
  <c r="C49" i="12"/>
  <c r="E46" i="12"/>
  <c r="D51" i="12" s="1"/>
  <c r="E16" i="14" s="1"/>
  <c r="E32" i="12"/>
  <c r="D49" i="12"/>
  <c r="E12" i="14" s="1"/>
  <c r="D60" i="11"/>
  <c r="C51" i="11"/>
  <c r="C50" i="11"/>
  <c r="C49" i="11"/>
  <c r="E46" i="11"/>
  <c r="D51" i="11" s="1"/>
  <c r="E32" i="11"/>
  <c r="D50" i="11" s="1"/>
  <c r="D14" i="14" s="1"/>
  <c r="D49" i="11"/>
  <c r="D12" i="14" s="1"/>
  <c r="F12" i="14" l="1"/>
  <c r="D52" i="13"/>
  <c r="D16" i="14"/>
  <c r="D52" i="11"/>
  <c r="D7" i="12"/>
  <c r="D50" i="12"/>
  <c r="E14" i="14" s="1"/>
  <c r="B10" i="15"/>
  <c r="D7" i="13"/>
  <c r="D7" i="11"/>
  <c r="D7" i="15" s="1"/>
  <c r="E7" i="15" s="1"/>
  <c r="D10" i="14"/>
  <c r="E10" i="14"/>
  <c r="F10" i="14"/>
  <c r="C51" i="2"/>
  <c r="C50" i="2"/>
  <c r="C49" i="2"/>
  <c r="E46" i="2"/>
  <c r="D51" i="2" s="1"/>
  <c r="C16" i="14" s="1"/>
  <c r="E32" i="2"/>
  <c r="D5" i="2"/>
  <c r="C10" i="14" s="1"/>
  <c r="D50" i="2" l="1"/>
  <c r="C14" i="14" s="1"/>
  <c r="D7" i="2"/>
  <c r="D6" i="15" s="1"/>
  <c r="E6" i="15" s="1"/>
  <c r="D49" i="2"/>
  <c r="D9" i="15"/>
  <c r="E9" i="15" s="1"/>
  <c r="D8" i="15"/>
  <c r="D60" i="2"/>
  <c r="D31" i="1"/>
  <c r="C12" i="14" l="1"/>
  <c r="D52" i="2"/>
  <c r="E8" i="15"/>
  <c r="E10" i="15" s="1"/>
  <c r="D10" i="15"/>
  <c r="F22" i="14" l="1"/>
  <c r="D22" i="15"/>
  <c r="F21" i="14"/>
  <c r="D9" i="2"/>
  <c r="D3" i="11" s="1"/>
  <c r="D9" i="11" s="1"/>
  <c r="D3" i="12" s="1"/>
  <c r="D9" i="12" s="1"/>
  <c r="D3" i="13" s="1"/>
  <c r="D9" i="13" s="1"/>
  <c r="F23" i="14" l="1"/>
  <c r="D24" i="15"/>
  <c r="F24" i="14" s="1"/>
</calcChain>
</file>

<file path=xl/sharedStrings.xml><?xml version="1.0" encoding="utf-8"?>
<sst xmlns="http://schemas.openxmlformats.org/spreadsheetml/2006/main" count="630" uniqueCount="520">
  <si>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</si>
  <si>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</si>
  <si>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</si>
  <si>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</si>
  <si>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</si>
  <si>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</si>
  <si>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</si>
  <si>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</si>
  <si>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</si>
  <si>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</si>
  <si>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</si>
  <si>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</si>
  <si>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</si>
  <si>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</si>
  <si>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</si>
  <si>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</si>
  <si>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</si>
  <si>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</si>
  <si>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</si>
  <si>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</si>
  <si>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</si>
  <si>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</si>
  <si>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</si>
  <si>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</si>
  <si>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</si>
  <si>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</si>
  <si>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</si>
  <si>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</si>
  <si>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</si>
  <si>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</si>
  <si>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</si>
  <si>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</si>
  <si>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</si>
  <si>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</si>
  <si>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</si>
  <si>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</si>
  <si>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</si>
  <si>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</si>
  <si>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</si>
  <si>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</si>
  <si>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</si>
  <si>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</si>
  <si>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</si>
  <si>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</si>
  <si>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</si>
  <si>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</si>
  <si>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</si>
  <si>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</si>
  <si>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</si>
  <si>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</si>
  <si>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</si>
  <si>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</si>
  <si>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</si>
  <si>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</si>
  <si>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</si>
  <si>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</si>
  <si>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</si>
  <si>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</si>
  <si>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</si>
  <si>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</si>
  <si>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</si>
  <si>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</si>
  <si>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</si>
  <si>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</si>
  <si>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</si>
  <si>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</si>
  <si>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</si>
  <si>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</si>
  <si>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</si>
  <si>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</si>
  <si>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</si>
  <si>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</si>
  <si>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</si>
  <si>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</si>
  <si>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</si>
  <si>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</si>
  <si>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</si>
  <si>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</si>
  <si>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</si>
  <si>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</si>
  <si>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</si>
  <si>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</si>
  <si>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</si>
  <si>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</si>
  <si>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</si>
  <si>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</si>
  <si>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</si>
  <si>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</si>
  <si>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</si>
  <si>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</si>
  <si>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</si>
  <si>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</si>
  <si>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</si>
  <si>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</si>
  <si>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</si>
  <si>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</si>
  <si>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</si>
  <si>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</si>
  <si>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</si>
  <si>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</si>
  <si>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</si>
  <si>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</si>
  <si>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</si>
  <si>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</si>
  <si>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</si>
  <si>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</si>
  <si>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</si>
  <si>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</si>
  <si>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</si>
  <si>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</si>
  <si>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</si>
  <si>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</si>
  <si>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</si>
  <si>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</si>
  <si>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</si>
  <si>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</si>
  <si>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</si>
  <si>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</si>
  <si>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</si>
  <si>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</si>
  <si>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</si>
  <si>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</si>
  <si>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</si>
  <si>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</si>
  <si>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</si>
  <si>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</si>
  <si>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</si>
  <si>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</si>
  <si>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</si>
  <si>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</si>
  <si>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</si>
  <si>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</si>
  <si>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</si>
  <si>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</si>
  <si>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</si>
  <si>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</si>
  <si>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</si>
  <si>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</si>
  <si>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</si>
  <si>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</si>
  <si>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</si>
  <si>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</si>
  <si>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</si>
  <si>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</si>
  <si>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</si>
  <si>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</si>
  <si>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</si>
  <si>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</si>
  <si>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</si>
  <si>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</si>
  <si>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</si>
  <si>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</si>
  <si>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</si>
  <si>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</si>
  <si>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</si>
  <si>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</si>
  <si>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</si>
  <si>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</si>
  <si>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</si>
  <si>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</si>
  <si>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</si>
  <si>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</si>
  <si>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</si>
  <si>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</si>
  <si>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</si>
  <si>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</si>
  <si>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</si>
  <si>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</si>
  <si>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</si>
  <si>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</si>
  <si>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</si>
  <si>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</si>
  <si>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</si>
  <si>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</si>
  <si>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</si>
  <si>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</si>
  <si>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</si>
  <si>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</si>
  <si>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</si>
  <si>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</si>
  <si>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</si>
  <si>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</si>
  <si>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</si>
  <si>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</si>
  <si>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</si>
  <si>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</si>
  <si>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</si>
  <si>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</si>
  <si>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</si>
  <si>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</si>
  <si>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</si>
  <si>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</si>
  <si>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</si>
  <si>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</si>
  <si>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</si>
  <si>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</si>
  <si>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</si>
  <si>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</si>
  <si>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</si>
  <si>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</si>
  <si>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</si>
  <si>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</si>
  <si>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</si>
  <si>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</si>
  <si>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</si>
  <si>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</si>
  <si>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</si>
  <si>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</si>
  <si>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</si>
  <si>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</si>
  <si>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</si>
  <si>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</si>
  <si>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</si>
  <si>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</si>
  <si>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</si>
  <si>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</si>
  <si>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</si>
  <si>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</si>
  <si>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</si>
  <si>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</si>
  <si>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</si>
  <si>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</si>
  <si>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</si>
  <si>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</si>
  <si>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</si>
  <si>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</si>
  <si>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</si>
  <si>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</si>
  <si>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</si>
  <si>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</si>
  <si>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</si>
  <si>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</si>
  <si>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</si>
  <si>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</si>
  <si>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</si>
  <si>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</si>
  <si>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</si>
  <si>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</si>
  <si>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</si>
  <si>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</si>
  <si>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</si>
  <si>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</si>
  <si>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</si>
  <si>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</si>
  <si>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</si>
  <si>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</si>
  <si>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</si>
  <si>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</si>
  <si>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</si>
  <si>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</si>
  <si>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</si>
  <si>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</si>
  <si>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</si>
  <si>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</si>
  <si>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</si>
  <si>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</si>
  <si>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</si>
  <si>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</si>
  <si>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</si>
  <si>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</si>
  <si>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</si>
  <si>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</si>
  <si>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</si>
  <si>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</si>
  <si>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</si>
  <si>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</si>
  <si>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</si>
  <si>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</si>
  <si>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</si>
  <si>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</si>
  <si>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</si>
  <si>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</si>
  <si>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</si>
  <si>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</si>
  <si>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</si>
  <si>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</si>
  <si>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</si>
  <si>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</si>
  <si>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</si>
  <si>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</si>
  <si>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</si>
  <si>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</si>
  <si>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</si>
  <si>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</si>
  <si>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</si>
  <si>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</si>
  <si>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</si>
  <si>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</si>
  <si>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</si>
  <si>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</si>
  <si>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</si>
  <si>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</si>
  <si>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</si>
  <si>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</si>
  <si>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</si>
  <si>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</si>
  <si>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</si>
  <si>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</si>
  <si>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</si>
  <si>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</si>
  <si>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</si>
  <si>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</si>
  <si>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</si>
  <si>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</si>
  <si>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</si>
  <si>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</si>
  <si>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</si>
  <si>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</si>
  <si>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</si>
  <si>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</si>
  <si>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</si>
  <si>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</si>
  <si>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</si>
  <si>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</si>
  <si>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</si>
  <si>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</si>
  <si>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</si>
  <si>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</si>
  <si>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</si>
  <si>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</si>
  <si>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</si>
  <si>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</si>
  <si>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</si>
  <si>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</si>
  <si>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</si>
  <si>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</si>
  <si>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</si>
  <si>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</si>
  <si>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</si>
  <si>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</si>
  <si>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</si>
  <si>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</si>
  <si>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</si>
  <si>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</si>
  <si>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</si>
  <si>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</si>
  <si>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</si>
  <si>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</si>
  <si>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</si>
  <si>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</si>
  <si>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</si>
  <si>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</si>
  <si>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</si>
  <si>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</si>
  <si>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</si>
  <si>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</si>
  <si>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</si>
  <si>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</si>
  <si>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</si>
  <si>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</si>
  <si>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</si>
  <si>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</si>
  <si>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</si>
  <si>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</si>
  <si>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</si>
  <si>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</si>
  <si>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</si>
  <si>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</si>
  <si>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</si>
  <si>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</si>
  <si>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</si>
  <si>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</si>
  <si>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</si>
  <si>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</si>
  <si>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</si>
  <si>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</si>
  <si>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</si>
  <si>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</si>
  <si>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</si>
  <si>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</si>
  <si>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</si>
  <si>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</si>
  <si>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</si>
  <si>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</si>
  <si>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</si>
  <si>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</si>
  <si>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</si>
  <si>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</si>
  <si>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</si>
  <si>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</si>
  <si>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</si>
  <si>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</si>
  <si>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</si>
  <si>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</si>
  <si>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</si>
  <si>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</si>
  <si>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</si>
  <si>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</si>
  <si>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</si>
  <si>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</si>
  <si>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</si>
  <si>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</si>
  <si>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</si>
  <si>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</si>
  <si>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</si>
  <si>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</si>
  <si>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</si>
  <si>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</si>
  <si>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</si>
  <si>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</si>
  <si>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</si>
  <si>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</si>
  <si>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</si>
  <si>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</si>
  <si>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</si>
  <si>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</si>
  <si>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</si>
  <si>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</si>
  <si>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</si>
  <si>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</si>
  <si>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</si>
  <si>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</si>
  <si>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</si>
  <si>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</si>
  <si>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</si>
  <si>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</si>
  <si>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</si>
  <si>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</si>
  <si>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</si>
  <si>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</si>
  <si>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</si>
  <si>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</si>
  <si>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</si>
  <si>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</si>
  <si>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</si>
  <si>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</si>
  <si>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</si>
  <si>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</si>
  <si>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</si>
  <si>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</si>
  <si>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</si>
  <si>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</si>
  <si>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</si>
  <si>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</si>
  <si>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</si>
  <si>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</si>
  <si>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</si>
  <si>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</si>
  <si>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</si>
  <si>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</si>
  <si>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</si>
  <si>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</si>
  <si>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</si>
  <si>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</si>
  <si>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</si>
  <si>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</si>
  <si>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</si>
  <si>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</si>
  <si>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</si>
  <si>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</si>
  <si>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</si>
  <si>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</si>
  <si>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</si>
  <si>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</si>
  <si>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</si>
  <si>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</si>
  <si>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</si>
  <si>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</si>
  <si>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</si>
  <si>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</si>
  <si>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</si>
  <si>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</si>
  <si>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</si>
  <si>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</si>
  <si>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</si>
  <si>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</si>
  <si>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</si>
  <si>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</si>
  <si>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</si>
  <si>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</si>
  <si>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</si>
  <si>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</si>
  <si>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</si>
  <si>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</si>
  <si>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</si>
  <si>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</si>
  <si>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</si>
  <si>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</si>
  <si>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</si>
  <si>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</si>
  <si>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</si>
  <si>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</si>
  <si>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</si>
  <si>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</si>
  <si>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</si>
  <si>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</si>
  <si>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</si>
  <si>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</si>
  <si>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</si>
  <si>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</si>
  <si>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</si>
  <si>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</si>
  <si>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</si>
  <si>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</si>
  <si>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</si>
  <si>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Informe de la aplicación de los recursos otorgados por la SEP. Ejercicio Fiscal 2023</t>
  </si>
  <si>
    <t>Saldo final de los recursos otorgados en el Ejercicio Fiscal 2023 con objeto de reintegro.</t>
  </si>
  <si>
    <t>Universidad Tecnológica</t>
  </si>
  <si>
    <t>M. en C. José Carlos Arredondo Velázquez</t>
  </si>
  <si>
    <t>MDCO. Apolinar Villegas Arcos</t>
  </si>
  <si>
    <t>BBVA BANCOMER</t>
  </si>
  <si>
    <t>Dentro de las plazas del Personal Docente, existe la categoría de "PROFESOR ASIGNATURA B" (H/S/M) en donde el dato corresponde a horas y no plazas.</t>
  </si>
  <si>
    <t>Gasto en Seguridad Social</t>
  </si>
  <si>
    <t>Columna1</t>
  </si>
  <si>
    <t xml:space="preserve">Gasto en Seguridad Social </t>
  </si>
  <si>
    <t>EQUIPOS COMERCIALES DE QUERETARO, S.A. DE C.V.</t>
  </si>
  <si>
    <t>CHEQUE 004 EN TRANSITO</t>
  </si>
  <si>
    <t>MERCADO DE MAQUINAS PARA OFICINA SA DE CV</t>
  </si>
  <si>
    <t>CHEQUE 005 EN TRANSITO</t>
  </si>
  <si>
    <t>OPTIMA ARQUITECTURA</t>
  </si>
  <si>
    <t>CHEQUE 007 EN TRANSITO</t>
  </si>
  <si>
    <t>JOSE LUIS SANCHEZ DELGADO</t>
  </si>
  <si>
    <t>CHEQUE 008 EN TRANSITO</t>
  </si>
  <si>
    <t>ALL INSTRUMENTS</t>
  </si>
  <si>
    <t>CHEQUE 006 EN TRANSITO</t>
  </si>
  <si>
    <t>CONSORCIO GAVA</t>
  </si>
  <si>
    <t>CHEQUE 009 EN TRANSITO</t>
  </si>
  <si>
    <t>RENDIMIENTOS FINANCIEROS DICIEMBRE</t>
  </si>
  <si>
    <t>BONIFICACION EN TRANSITO</t>
  </si>
  <si>
    <t>Nota. El saldo real en la cuenta bancaria al 31 de diciembre 2023 es de 2,867,349.64 que corresponde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</si>
</sst>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4" formatCode="_-&quot;$&quot;* #,##0.00_-;\-&quot;$&quot;* #,##0.00_-;_-&quot;$&quot;* &quot;-&quot;??_-;_-@_-"/>
    <numFmt numFmtId="43" formatCode="_-* #,##0.00_-;\-* #,##0.00_-;_-* &quot;-&quot;??_-;_-@_-"/>
    <numFmt numFmtId="164" formatCode="[$-F800]dddd\,\ mmmm\ dd\,\ yyyy"/>
  </numFmts>
  <fonts count="2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
      <sz val="6"/>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0" borderId="0" xfId="0" applyAlignment="1">
      <alignment vertical="center"/>
    </xf>
    <xf numFmtId="0" fontId="0" fillId="0" borderId="3" xfId="0" applyBorder="1"/>
    <xf numFmtId="0" fontId="0" fillId="2" borderId="3" xfId="0" applyFill="1" applyBorder="1"/>
    <xf numFmtId="0" fontId="0" fillId="4" borderId="0" xfId="0" applyFill="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44" fontId="0" fillId="2" borderId="1" xfId="2" applyFont="1" applyFill="1" applyBorder="1" applyAlignment="1">
      <alignment vertical="center" wrapText="1"/>
    </xf>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44" fontId="6" fillId="4" borderId="0" xfId="2" applyFont="1" applyFill="1" applyAlignment="1">
      <alignment vertical="center" wrapText="1"/>
    </xf>
    <xf numFmtId="0" fontId="5" fillId="4" borderId="0" xfId="0" applyFont="1" applyFill="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0" fontId="0" fillId="2" borderId="11" xfId="0" applyFill="1" applyBorder="1" applyAlignment="1">
      <alignment vertical="center"/>
    </xf>
    <xf numFmtId="49" fontId="7" fillId="4" borderId="0" xfId="0" applyNumberFormat="1" applyFont="1" applyFill="1"/>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Alignment="1">
      <alignment vertical="center" wrapText="1"/>
    </xf>
    <xf numFmtId="44" fontId="0" fillId="0" borderId="0" xfId="0" applyNumberFormat="1"/>
    <xf numFmtId="8" fontId="0" fillId="0" borderId="0" xfId="0" applyNumberFormat="1"/>
    <xf numFmtId="2" fontId="0" fillId="0" borderId="0" xfId="0" applyNumberFormat="1"/>
    <xf numFmtId="0" fontId="0" fillId="2" borderId="1" xfId="0" applyFill="1" applyBorder="1" applyAlignment="1">
      <alignment vertical="center"/>
    </xf>
    <xf numFmtId="4" fontId="0" fillId="0" borderId="0" xfId="0" applyNumberFormat="1"/>
    <xf numFmtId="2" fontId="0" fillId="2" borderId="1" xfId="0" applyNumberFormat="1" applyFill="1" applyBorder="1" applyAlignment="1">
      <alignment horizontal="center" vertical="center"/>
    </xf>
    <xf numFmtId="0" fontId="21" fillId="0" borderId="0" xfId="0" applyFont="1"/>
    <xf numFmtId="0" fontId="21" fillId="0" borderId="0" xfId="0" applyFont="1" applyAlignment="1">
      <alignment horizontal="right"/>
    </xf>
    <xf numFmtId="0" fontId="0" fillId="4" borderId="0" xfId="0" applyFill="1" applyAlignment="1">
      <alignment horizontal="center" vertical="center"/>
    </xf>
    <xf numFmtId="44" fontId="22" fillId="0" borderId="0" xfId="2" applyFont="1" applyAlignment="1">
      <alignment horizontal="right"/>
    </xf>
    <xf numFmtId="0" fontId="5" fillId="4" borderId="0" xfId="0" applyFont="1" applyFill="1" applyAlignment="1">
      <alignment horizontal="center" vertical="center" wrapText="1"/>
    </xf>
    <xf numFmtId="0" fontId="0" fillId="4" borderId="0" xfId="0" applyFill="1" applyAlignment="1">
      <alignment horizontal="center" vertical="center" wrapText="1"/>
    </xf>
    <xf numFmtId="43" fontId="0" fillId="0" borderId="0" xfId="1" applyFont="1"/>
    <xf numFmtId="43" fontId="4" fillId="0" borderId="0" xfId="1" applyFont="1"/>
    <xf numFmtId="0" fontId="4" fillId="0" borderId="0" xfId="0" applyFont="1"/>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right"/>
    </xf>
    <xf numFmtId="0" fontId="0" fillId="4" borderId="0" xfId="0" applyFill="1" applyAlignment="1">
      <alignment horizontal="right"/>
    </xf>
    <xf numFmtId="44" fontId="0" fillId="0" borderId="0" xfId="2" applyFont="1" applyAlignment="1">
      <alignment horizontal="center"/>
    </xf>
    <xf numFmtId="44" fontId="0" fillId="0" borderId="0" xfId="2" applyFont="1" applyAlignment="1">
      <alignment horizontal="center" vertical="center"/>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Alignment="1">
      <alignment horizontal="center" vertical="center"/>
    </xf>
    <xf numFmtId="0" fontId="10" fillId="4" borderId="1" xfId="0" applyFont="1" applyFill="1" applyBorder="1" applyAlignment="1">
      <alignment horizontal="center" wrapText="1"/>
    </xf>
    <xf numFmtId="44" fontId="10" fillId="4" borderId="9" xfId="0" applyNumberFormat="1" applyFont="1" applyFill="1" applyBorder="1" applyAlignment="1">
      <alignment horizontal="center" wrapText="1"/>
    </xf>
    <xf numFmtId="44" fontId="10" fillId="4" borderId="6" xfId="0" applyNumberFormat="1"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10" fillId="4" borderId="6" xfId="0" applyFont="1" applyFill="1" applyBorder="1" applyAlignment="1">
      <alignment horizontal="center" wrapText="1"/>
    </xf>
    <xf numFmtId="0" fontId="10" fillId="4" borderId="1" xfId="0" applyFont="1" applyFill="1" applyBorder="1" applyAlignment="1">
      <alignment horizontal="center" vertical="center" wrapText="1"/>
    </xf>
    <xf numFmtId="0" fontId="19" fillId="4" borderId="0" xfId="0" applyFont="1" applyFill="1" applyAlignment="1">
      <alignment horizontal="center" vertical="center" wrapText="1"/>
    </xf>
    <xf numFmtId="0" fontId="10" fillId="4" borderId="0" xfId="0" applyFont="1" applyFill="1" applyAlignment="1">
      <alignment horizontal="center" wrapText="1"/>
    </xf>
    <xf numFmtId="164" fontId="17" fillId="4" borderId="4" xfId="0" applyNumberFormat="1" applyFont="1" applyFill="1" applyBorder="1" applyAlignment="1">
      <alignment horizontal="right"/>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cellXfs>
  <cellStyles count="3">
    <cellStyle name="Millares" xfId="1" builtinId="3"/>
    <cellStyle name="Moneda" xfId="2" builtinId="4"/>
    <cellStyle name="Normal" xfId="0" builtinId="0"/>
  </cellStyles>
  <dxfs count="74">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4"/>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4"/>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outline="0">
        <left style="thin">
          <color indexed="64"/>
        </left>
        <right/>
        <top style="thin">
          <color indexed="64"/>
        </top>
        <bottom style="thin">
          <color indexed="64"/>
        </bottom>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462926</xdr:colOff>
      <xdr:row>2</xdr:row>
      <xdr:rowOff>85724</xdr:rowOff>
    </xdr:to>
    <xdr:pic>
      <xdr:nvPicPr>
        <xdr:cNvPr id="3" name="Imagen 2">
          <a:extLst>
            <a:ext uri="{FF2B5EF4-FFF2-40B4-BE49-F238E27FC236}">
              <a16:creationId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tables/table1.xml><?xml version="1.0" encoding="utf-8"?>
<table xmlns="http://schemas.openxmlformats.org/spreadsheetml/2006/main" id="1" name="Tabla1" displayName="Tabla1" ref="B18:D30" totalsRowShown="0" headerRowDxfId="73" headerRowBorderDxfId="72" tableBorderDxfId="71" totalsRowBorderDxfId="70">
  <tableColumns count="3">
    <tableColumn id="1" name="Mes " dataDxfId="69"/>
    <tableColumn id="2" name="Fecha de Transferencia" dataDxfId="68"/>
    <tableColumn id="3" name="Importe" dataDxfId="67"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7" totalsRowShown="0" headerRowDxfId="35">
  <tableColumns count="3">
    <tableColumn id="1" name="Concepto" dataDxfId="34"/>
    <tableColumn id="3" name="Plazas" dataDxfId="33"/>
    <tableColumn id="4" name="Importe" dataDxfId="32"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2:D31" totalsRowShown="0" headerRowDxfId="31">
  <tableColumns count="3">
    <tableColumn id="1" name="No. " dataDxfId="30"/>
    <tableColumn id="2" name="Partida Generica" dataDxfId="29"/>
    <tableColumn id="3" name="Importe total por partida generica" dataDxfId="28"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6:D45" totalsRowShown="0" headerRowDxfId="27" dataDxfId="26">
  <tableColumns count="3">
    <tableColumn id="1" name="No. " dataDxfId="25"/>
    <tableColumn id="2" name="Partida Generica" dataDxfId="24"/>
    <tableColumn id="3" name="Importe total por partida generica" dataDxfId="23"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6:D59" totalsRowShown="0">
  <tableColumns count="2">
    <tableColumn id="1" name="Concepto" dataDxfId="22"/>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E17" totalsRowShown="0" headerRowDxfId="21">
  <tableColumns count="4">
    <tableColumn id="1" name="Concepto" dataDxfId="20"/>
    <tableColumn id="3" name="Plazas" dataDxfId="19"/>
    <tableColumn id="4" name="Importe" dataDxfId="18" dataCellStyle="Moneda"/>
    <tableColumn id="2" name="Columna1" dataDxfId="17"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2:D31" totalsRowShown="0" headerRowDxfId="16">
  <tableColumns count="3">
    <tableColumn id="1" name="No. " dataDxfId="15"/>
    <tableColumn id="2" name="Partida Generica" dataDxfId="14"/>
    <tableColumn id="3" name="Importe total por partida generica" dataDxfId="13" dataCellStyle="Moneda"/>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6:D45" totalsRowShown="0" headerRowDxfId="12" dataDxfId="11">
  <tableColumns count="3">
    <tableColumn id="1" name="No. " dataDxfId="10"/>
    <tableColumn id="2" name="Partida Generica" dataDxfId="9"/>
    <tableColumn id="3" name="Importe total por partida generica" dataDxfId="8"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6:D59" totalsRowShown="0">
  <tableColumns count="2">
    <tableColumn id="1" name="Concepto" dataDxfId="7"/>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E10" totalsRowShown="0" headerRowDxfId="6" dataDxfId="5" dataCellStyle="Millares">
  <tableColumns count="5">
    <tableColumn id="1" name="Trimestre" dataDxfId="4"/>
    <tableColumn id="2" name="Recursos Otorgados por Convenio con la Federación" dataDxfId="3" dataCellStyle="Millares">
      <calculatedColumnFormula>SUM(B3:B5)</calculatedColumnFormula>
    </tableColumn>
    <tableColumn id="3" name="Rendimientos Financieros Generados" dataDxfId="2" dataCellStyle="Millares">
      <calculatedColumnFormula>SUM(C3:C5)</calculatedColumnFormula>
    </tableColumn>
    <tableColumn id="4" name="Recursos Ejercidos" dataDxfId="1" dataCellStyle="Millares">
      <calculatedColumnFormula>'Abr-Jun'!D6</calculatedColumnFormula>
    </tableColumn>
    <tableColumn id="5" name="Saldo" dataDxfId="0" dataCellStyle="Millares"/>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E17" totalsRowShown="0" headerRowDxfId="66">
  <tableColumns count="4">
    <tableColumn id="1" name="Concepto" dataDxfId="65"/>
    <tableColumn id="3" name="Plazas" dataDxfId="64"/>
    <tableColumn id="4" name="Importe" dataDxfId="63" dataCellStyle="Moneda"/>
    <tableColumn id="2" name="Columna1" dataDxfId="62"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2:D31" totalsRowShown="0" headerRowDxfId="61">
  <tableColumns count="3">
    <tableColumn id="1" name="No. " dataDxfId="60"/>
    <tableColumn id="2" name="Partida Generica" dataDxfId="59"/>
    <tableColumn id="3" name="Importe total por partida generica" dataDxfId="58"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6:D45" totalsRowShown="0" headerRowDxfId="57" dataDxfId="56">
  <tableColumns count="3">
    <tableColumn id="1" name="No. " dataDxfId="55"/>
    <tableColumn id="2" name="Partida Generica" dataDxfId="54"/>
    <tableColumn id="3" name="Importe total por partida generica" dataDxfId="53" dataCellStyle="Moneda"/>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6:D59" totalsRowShown="0">
  <tableColumns count="2">
    <tableColumn id="1" name="Concepto" dataDxfId="52"/>
    <tableColumn id="2" name="No. De Alumnos" dataDxfId="51"/>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7" totalsRowShown="0" headerRowDxfId="50">
  <tableColumns count="3">
    <tableColumn id="1" name="Concepto" dataDxfId="49"/>
    <tableColumn id="3" name="Plazas" dataDxfId="48"/>
    <tableColumn id="4" name="Importe" dataDxfId="47"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2:D31" totalsRowShown="0" headerRowDxfId="46">
  <tableColumns count="3">
    <tableColumn id="1" name="No. " dataDxfId="45"/>
    <tableColumn id="2" name="Partida Generica" dataDxfId="44"/>
    <tableColumn id="3" name="Importe total por partida generica" dataDxfId="43"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6:D45" totalsRowShown="0" headerRowDxfId="42" dataDxfId="41">
  <tableColumns count="3">
    <tableColumn id="1" name="No. " dataDxfId="40"/>
    <tableColumn id="2" name="Partida Generica" dataDxfId="39"/>
    <tableColumn id="3" name="Importe total por partida generica" dataDxfId="38"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6:D59" totalsRowShown="0">
  <tableColumns count="2">
    <tableColumn id="1" name="Concepto" dataDxfId="37"/>
    <tableColumn id="2" name="No. De Alumnos" dataDxfId="3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38"/>
  <sheetViews>
    <sheetView showGridLines="0" zoomScale="85" zoomScaleNormal="85" workbookViewId="0">
      <selection activeCell="H38" sqref="H38"/>
    </sheetView>
  </sheetViews>
  <sheetFormatPr baseColWidth="10" defaultRowHeight="15"/>
  <cols>
    <col min="1" max="1" width="12.85546875" customWidth="1"/>
    <col min="2" max="2" width="24.140625" customWidth="1"/>
    <col min="3" max="3" width="20.85546875" customWidth="1"/>
    <col min="4" max="4" width="20.140625" customWidth="1"/>
    <col min="5" max="5" width="19.42578125" customWidth="1"/>
    <col min="11" max="11" width="21" bestFit="1" customWidth="1"/>
  </cols>
  <sheetData>
    <row r="1" spans="1:11" ht="15" customHeight="1">
      <c r="A1" s="78" t="s">
        <v>71</v>
      </c>
      <c r="B1" s="78"/>
      <c r="C1" s="78"/>
      <c r="D1" s="78"/>
      <c r="E1" s="78"/>
      <c r="F1" s="1"/>
    </row>
    <row r="2" spans="1:11" ht="15" customHeight="1">
      <c r="A2" s="78" t="s">
        <v>495</v>
      </c>
      <c r="B2" s="78"/>
      <c r="C2" s="78"/>
      <c r="D2" s="78"/>
      <c r="E2" s="78"/>
      <c r="F2" s="1"/>
    </row>
    <row r="3" spans="1:11" ht="15" customHeight="1">
      <c r="A3" s="77" t="s">
        <v>274</v>
      </c>
      <c r="B3" s="77"/>
      <c r="C3" s="77"/>
      <c r="D3" s="77"/>
      <c r="E3" s="77"/>
    </row>
    <row r="5" spans="1:11" ht="30">
      <c r="A5" s="14" t="s">
        <v>1</v>
      </c>
      <c r="B5" s="15" t="s">
        <v>35</v>
      </c>
      <c r="C5" s="10"/>
      <c r="D5" s="17" t="s">
        <v>2</v>
      </c>
      <c r="E5" s="12" t="s">
        <v>497</v>
      </c>
    </row>
    <row r="6" spans="1:11">
      <c r="A6" s="7"/>
      <c r="B6" s="6"/>
      <c r="C6" s="7"/>
      <c r="E6" s="6"/>
    </row>
    <row r="7" spans="1:11" ht="45.75" customHeight="1">
      <c r="A7" s="13" t="s">
        <v>0</v>
      </c>
      <c r="B7" s="15" t="s">
        <v>406</v>
      </c>
      <c r="C7" s="6"/>
      <c r="D7" s="31" t="s">
        <v>480</v>
      </c>
      <c r="E7" s="16">
        <v>87381627.999999985</v>
      </c>
    </row>
    <row r="9" spans="1:11" ht="14.25" customHeight="1"/>
    <row r="10" spans="1:11" ht="15" customHeight="1">
      <c r="A10" s="77" t="s">
        <v>275</v>
      </c>
      <c r="B10" s="77"/>
      <c r="C10" s="77"/>
      <c r="D10" s="77"/>
      <c r="E10" s="77"/>
    </row>
    <row r="11" spans="1:11" ht="12" customHeight="1"/>
    <row r="12" spans="1:11">
      <c r="A12" s="76" t="s">
        <v>3</v>
      </c>
      <c r="B12" s="76"/>
      <c r="C12" s="76"/>
      <c r="D12" s="76"/>
      <c r="E12" s="76"/>
    </row>
    <row r="14" spans="1:11" ht="45">
      <c r="A14" s="38" t="s">
        <v>4</v>
      </c>
      <c r="B14" s="66">
        <v>1.26800011980386E+16</v>
      </c>
      <c r="C14" s="6"/>
      <c r="D14" s="17" t="s">
        <v>5</v>
      </c>
      <c r="E14" s="64" t="s">
        <v>500</v>
      </c>
    </row>
    <row r="16" spans="1:11">
      <c r="A16" s="76" t="s">
        <v>460</v>
      </c>
      <c r="B16" s="76"/>
      <c r="C16" s="76"/>
      <c r="D16" s="76"/>
      <c r="E16" s="76"/>
      <c r="K16" s="63"/>
    </row>
    <row r="18" spans="2:4" s="3" customFormat="1" ht="31.5" customHeight="1">
      <c r="B18" s="19" t="s">
        <v>48</v>
      </c>
      <c r="C18" s="20" t="s">
        <v>49</v>
      </c>
      <c r="D18" s="21" t="s">
        <v>11</v>
      </c>
    </row>
    <row r="19" spans="2:4">
      <c r="B19" s="8" t="s">
        <v>50</v>
      </c>
      <c r="C19" s="25"/>
      <c r="D19" s="18"/>
    </row>
    <row r="20" spans="2:4">
      <c r="B20" s="8" t="s">
        <v>51</v>
      </c>
      <c r="C20" s="25"/>
      <c r="D20" s="18"/>
    </row>
    <row r="21" spans="2:4">
      <c r="B21" s="8" t="s">
        <v>52</v>
      </c>
      <c r="C21" s="25">
        <v>45007</v>
      </c>
      <c r="D21" s="18">
        <v>23831352</v>
      </c>
    </row>
    <row r="22" spans="2:4">
      <c r="B22" s="8" t="s">
        <v>53</v>
      </c>
      <c r="C22" s="25">
        <v>45034</v>
      </c>
      <c r="D22" s="18">
        <v>7943784</v>
      </c>
    </row>
    <row r="23" spans="2:4">
      <c r="B23" s="8" t="s">
        <v>54</v>
      </c>
      <c r="C23" s="25">
        <v>45062</v>
      </c>
      <c r="D23" s="18">
        <v>7943784</v>
      </c>
    </row>
    <row r="24" spans="2:4">
      <c r="B24" s="8" t="s">
        <v>55</v>
      </c>
      <c r="C24" s="25">
        <v>45092</v>
      </c>
      <c r="D24" s="18">
        <v>7943784</v>
      </c>
    </row>
    <row r="25" spans="2:4">
      <c r="B25" s="8" t="s">
        <v>56</v>
      </c>
      <c r="C25" s="25">
        <v>45120</v>
      </c>
      <c r="D25" s="18">
        <v>7943788</v>
      </c>
    </row>
    <row r="26" spans="2:4">
      <c r="B26" s="8" t="s">
        <v>57</v>
      </c>
      <c r="C26" s="25">
        <v>45149</v>
      </c>
      <c r="D26" s="18">
        <v>7943784</v>
      </c>
    </row>
    <row r="27" spans="2:4">
      <c r="B27" s="8" t="s">
        <v>58</v>
      </c>
      <c r="C27" s="25">
        <v>45170</v>
      </c>
      <c r="D27" s="18">
        <v>7943784</v>
      </c>
    </row>
    <row r="28" spans="2:4">
      <c r="B28" s="8" t="s">
        <v>59</v>
      </c>
      <c r="C28" s="25">
        <v>45217</v>
      </c>
      <c r="D28" s="18">
        <v>7943784</v>
      </c>
    </row>
    <row r="29" spans="2:4">
      <c r="B29" s="8" t="s">
        <v>60</v>
      </c>
      <c r="C29" s="25">
        <v>45247</v>
      </c>
      <c r="D29" s="18">
        <v>7943784</v>
      </c>
    </row>
    <row r="30" spans="2:4">
      <c r="B30" s="22" t="s">
        <v>61</v>
      </c>
      <c r="C30" s="26">
        <v>45289</v>
      </c>
      <c r="D30" s="18">
        <v>2820399.94</v>
      </c>
    </row>
    <row r="31" spans="2:4">
      <c r="C31" s="24" t="s">
        <v>62</v>
      </c>
      <c r="D31" s="23">
        <f>SUM(D19:D30)</f>
        <v>90202027.939999998</v>
      </c>
    </row>
    <row r="33" spans="1:5">
      <c r="A33" s="77" t="s">
        <v>487</v>
      </c>
      <c r="B33" s="77"/>
      <c r="C33" s="77"/>
      <c r="D33" s="77"/>
      <c r="E33" s="77"/>
    </row>
    <row r="35" spans="1:5">
      <c r="C35" s="39"/>
    </row>
    <row r="36" spans="1:5" ht="45">
      <c r="B36" s="47" t="s">
        <v>476</v>
      </c>
      <c r="C36" s="48" t="s">
        <v>498</v>
      </c>
      <c r="D36" s="9"/>
    </row>
    <row r="38" spans="1:5" ht="60">
      <c r="B38" s="46" t="s">
        <v>478</v>
      </c>
      <c r="C38" s="48" t="s">
        <v>499</v>
      </c>
      <c r="D38" s="9"/>
    </row>
  </sheetData>
  <dataConsolidate/>
  <mergeCells count="7">
    <mergeCell ref="A16:E16"/>
    <mergeCell ref="A33:E33"/>
    <mergeCell ref="A1:E1"/>
    <mergeCell ref="A2:E2"/>
    <mergeCell ref="A3:E3"/>
    <mergeCell ref="A10:E10"/>
    <mergeCell ref="A12:E12"/>
  </mergeCells>
  <dataValidations xWindow="394" yWindow="706" count="3">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63"/>
  <sheetViews>
    <sheetView showGridLines="0" zoomScale="145" zoomScaleNormal="145" workbookViewId="0">
      <selection activeCell="H17" sqref="H17"/>
    </sheetView>
  </sheetViews>
  <sheetFormatPr baseColWidth="10" defaultRowHeight="15"/>
  <cols>
    <col min="1" max="1" width="14.140625" customWidth="1"/>
    <col min="2" max="2" width="22.28515625" bestFit="1" customWidth="1"/>
    <col min="3" max="3" width="17" customWidth="1"/>
    <col min="4" max="4" width="17.85546875" customWidth="1"/>
    <col min="5" max="5" width="18.140625" customWidth="1"/>
    <col min="6" max="6" width="14.85546875" customWidth="1"/>
  </cols>
  <sheetData>
    <row r="1" spans="1:6">
      <c r="A1" s="78" t="s">
        <v>75</v>
      </c>
      <c r="B1" s="78"/>
      <c r="C1" s="78"/>
      <c r="D1" s="78"/>
      <c r="E1" s="78"/>
      <c r="F1" s="78"/>
    </row>
    <row r="3" spans="1:6">
      <c r="A3" s="79" t="s">
        <v>13</v>
      </c>
      <c r="B3" s="79"/>
      <c r="D3" s="52">
        <v>0</v>
      </c>
    </row>
    <row r="5" spans="1:6">
      <c r="A5" s="79" t="s">
        <v>6</v>
      </c>
      <c r="B5" s="79"/>
      <c r="D5" s="32">
        <f>SUM('INTEGRE Datos Generales'!D19:D21)</f>
        <v>23831352</v>
      </c>
    </row>
    <row r="7" spans="1:6">
      <c r="A7" s="80" t="s">
        <v>76</v>
      </c>
      <c r="B7" s="80"/>
      <c r="C7" s="6"/>
      <c r="D7" s="37">
        <f>+E18+E32+E46</f>
        <v>21640339.460000001</v>
      </c>
    </row>
    <row r="9" spans="1:6">
      <c r="A9" s="79" t="s">
        <v>12</v>
      </c>
      <c r="B9" s="79"/>
      <c r="C9" s="79"/>
      <c r="D9" s="52">
        <f>+D3+D5-D7</f>
        <v>2191012.5399999991</v>
      </c>
      <c r="E9" s="62"/>
      <c r="F9" s="5"/>
    </row>
    <row r="11" spans="1:6" ht="15" customHeight="1">
      <c r="A11" s="77" t="s">
        <v>77</v>
      </c>
      <c r="B11" s="77"/>
      <c r="C11" s="77"/>
      <c r="D11" s="77"/>
      <c r="E11" s="77"/>
      <c r="F11" s="77"/>
    </row>
    <row r="13" spans="1:6">
      <c r="B13" s="3" t="s">
        <v>78</v>
      </c>
      <c r="C13" s="3" t="s">
        <v>81</v>
      </c>
      <c r="D13" s="3" t="s">
        <v>11</v>
      </c>
      <c r="E13" s="71" t="s">
        <v>503</v>
      </c>
    </row>
    <row r="14" spans="1:6" ht="28.5" customHeight="1">
      <c r="A14" s="61"/>
      <c r="B14" s="39" t="s">
        <v>10</v>
      </c>
      <c r="C14" s="3">
        <v>43</v>
      </c>
      <c r="D14" s="33">
        <v>2327554.92</v>
      </c>
      <c r="E14" s="41"/>
    </row>
    <row r="15" spans="1:6" ht="28.5" customHeight="1">
      <c r="A15" s="61"/>
      <c r="B15" s="39" t="s">
        <v>79</v>
      </c>
      <c r="C15" s="3">
        <v>2986</v>
      </c>
      <c r="D15" s="33">
        <v>9062845.8900000006</v>
      </c>
      <c r="E15" s="67" t="s">
        <v>501</v>
      </c>
    </row>
    <row r="16" spans="1:6" ht="28.5" customHeight="1">
      <c r="A16" s="61"/>
      <c r="B16" s="39" t="s">
        <v>80</v>
      </c>
      <c r="C16" s="3">
        <v>106</v>
      </c>
      <c r="D16" s="33">
        <v>1423183.98</v>
      </c>
      <c r="E16" s="41"/>
    </row>
    <row r="17" spans="1:6" ht="28.5" customHeight="1">
      <c r="A17" s="61"/>
      <c r="B17" s="69" t="s">
        <v>502</v>
      </c>
      <c r="C17" s="3"/>
      <c r="D17" s="70">
        <v>7474571.120000001</v>
      </c>
      <c r="E17" s="41"/>
    </row>
    <row r="18" spans="1:6">
      <c r="B18" s="81" t="s">
        <v>463</v>
      </c>
      <c r="C18" s="81"/>
      <c r="D18" s="81"/>
      <c r="E18" s="50">
        <f>SUM(Tabla5[Importe])</f>
        <v>20288155.910000004</v>
      </c>
    </row>
    <row r="19" spans="1:6">
      <c r="B19" s="2"/>
      <c r="C19" s="2"/>
      <c r="D19" s="2"/>
      <c r="E19" s="5"/>
    </row>
    <row r="20" spans="1:6">
      <c r="A20" s="77" t="s">
        <v>82</v>
      </c>
      <c r="B20" s="77"/>
      <c r="C20" s="77"/>
      <c r="D20" s="77"/>
      <c r="E20" s="77"/>
      <c r="F20" s="77"/>
    </row>
    <row r="22" spans="1:6" ht="37.5" customHeight="1">
      <c r="B22" s="3" t="s">
        <v>83</v>
      </c>
      <c r="C22" s="3" t="s">
        <v>461</v>
      </c>
      <c r="D22" s="3" t="s">
        <v>462</v>
      </c>
    </row>
    <row r="23" spans="1:6">
      <c r="B23" s="39">
        <v>1</v>
      </c>
      <c r="C23" s="3">
        <v>2100</v>
      </c>
      <c r="D23" s="33">
        <v>0</v>
      </c>
    </row>
    <row r="24" spans="1:6">
      <c r="B24" s="39">
        <v>2</v>
      </c>
      <c r="C24" s="3">
        <v>2200</v>
      </c>
      <c r="D24" s="33">
        <v>32224</v>
      </c>
    </row>
    <row r="25" spans="1:6">
      <c r="B25" s="39">
        <v>3</v>
      </c>
      <c r="C25" s="3">
        <v>2300</v>
      </c>
      <c r="D25" s="33">
        <v>0</v>
      </c>
    </row>
    <row r="26" spans="1:6">
      <c r="B26" s="39">
        <v>4</v>
      </c>
      <c r="C26" s="3">
        <v>2400</v>
      </c>
      <c r="D26" s="33">
        <v>0</v>
      </c>
    </row>
    <row r="27" spans="1:6">
      <c r="B27" s="39">
        <v>5</v>
      </c>
      <c r="C27" s="3">
        <v>2500</v>
      </c>
      <c r="D27" s="33">
        <v>0</v>
      </c>
    </row>
    <row r="28" spans="1:6">
      <c r="B28" s="39">
        <v>6</v>
      </c>
      <c r="C28" s="3">
        <v>2600</v>
      </c>
      <c r="D28" s="33">
        <v>0</v>
      </c>
    </row>
    <row r="29" spans="1:6">
      <c r="B29" s="39">
        <v>7</v>
      </c>
      <c r="C29" s="3">
        <v>2700</v>
      </c>
      <c r="D29" s="33">
        <v>0</v>
      </c>
    </row>
    <row r="30" spans="1:6">
      <c r="B30" s="39">
        <v>8</v>
      </c>
      <c r="C30" s="3">
        <v>2800</v>
      </c>
      <c r="D30" s="33">
        <v>0</v>
      </c>
    </row>
    <row r="31" spans="1:6">
      <c r="B31" s="39">
        <v>9</v>
      </c>
      <c r="C31" s="3">
        <v>2900</v>
      </c>
      <c r="D31" s="33">
        <v>6759.99</v>
      </c>
    </row>
    <row r="32" spans="1:6">
      <c r="B32" s="81" t="s">
        <v>465</v>
      </c>
      <c r="C32" s="81"/>
      <c r="D32" s="81"/>
      <c r="E32" s="50">
        <f>SUM(D23:D31)</f>
        <v>38983.99</v>
      </c>
    </row>
    <row r="34" spans="1:6">
      <c r="A34" s="77" t="s">
        <v>84</v>
      </c>
      <c r="B34" s="77"/>
      <c r="C34" s="77"/>
      <c r="D34" s="77"/>
      <c r="E34" s="77"/>
      <c r="F34" s="77"/>
    </row>
    <row r="36" spans="1:6" ht="30">
      <c r="B36" s="3" t="s">
        <v>83</v>
      </c>
      <c r="C36" s="3" t="s">
        <v>461</v>
      </c>
      <c r="D36" s="3" t="s">
        <v>462</v>
      </c>
    </row>
    <row r="37" spans="1:6">
      <c r="B37" s="39">
        <v>1</v>
      </c>
      <c r="C37" s="3">
        <v>3100</v>
      </c>
      <c r="D37" s="43">
        <v>1309505.5599999998</v>
      </c>
    </row>
    <row r="38" spans="1:6">
      <c r="B38" s="39">
        <v>2</v>
      </c>
      <c r="C38" s="3">
        <v>3200</v>
      </c>
      <c r="D38" s="43">
        <v>0</v>
      </c>
    </row>
    <row r="39" spans="1:6">
      <c r="B39" s="39">
        <v>3</v>
      </c>
      <c r="C39" s="3">
        <v>3300</v>
      </c>
      <c r="D39" s="43">
        <v>0</v>
      </c>
    </row>
    <row r="40" spans="1:6">
      <c r="B40" s="39">
        <v>4</v>
      </c>
      <c r="C40" s="3">
        <v>3400</v>
      </c>
      <c r="D40" s="43">
        <v>0</v>
      </c>
    </row>
    <row r="41" spans="1:6">
      <c r="B41" s="39">
        <v>5</v>
      </c>
      <c r="C41" s="3">
        <v>3500</v>
      </c>
      <c r="D41" s="43">
        <v>3694</v>
      </c>
    </row>
    <row r="42" spans="1:6">
      <c r="B42" s="39">
        <v>6</v>
      </c>
      <c r="C42" s="3">
        <v>3600</v>
      </c>
      <c r="D42" s="43">
        <v>0</v>
      </c>
    </row>
    <row r="43" spans="1:6">
      <c r="B43" s="39">
        <v>7</v>
      </c>
      <c r="C43" s="3">
        <v>3700</v>
      </c>
      <c r="D43" s="43">
        <v>0</v>
      </c>
    </row>
    <row r="44" spans="1:6">
      <c r="B44" s="39">
        <v>8</v>
      </c>
      <c r="C44" s="3">
        <v>3800</v>
      </c>
      <c r="D44" s="43">
        <v>0</v>
      </c>
    </row>
    <row r="45" spans="1:6">
      <c r="B45" s="39">
        <v>9</v>
      </c>
      <c r="C45" s="3">
        <v>3900</v>
      </c>
      <c r="D45" s="43">
        <v>0</v>
      </c>
    </row>
    <row r="46" spans="1:6">
      <c r="B46" s="82" t="s">
        <v>464</v>
      </c>
      <c r="C46" s="82"/>
      <c r="D46" s="82"/>
      <c r="E46" s="50">
        <f>SUM(D37:D45)</f>
        <v>1313199.5599999998</v>
      </c>
    </row>
    <row r="49" spans="1:6">
      <c r="C49" s="44" t="str">
        <f>B18</f>
        <v>TOTAL EROGADO DEL CAPITULO 1000</v>
      </c>
      <c r="D49" s="37">
        <f>E18</f>
        <v>20288155.910000004</v>
      </c>
    </row>
    <row r="50" spans="1:6">
      <c r="C50" s="44" t="str">
        <f>B32</f>
        <v>TOTAL EROGADO DEL CAPITULO 2000</v>
      </c>
      <c r="D50" s="37">
        <f>E32</f>
        <v>38983.99</v>
      </c>
    </row>
    <row r="51" spans="1:6">
      <c r="C51" s="44" t="str">
        <f>B46</f>
        <v>TOTAL EROGADO DEL CAPITULO 3000</v>
      </c>
      <c r="D51" s="37">
        <f>E46</f>
        <v>1313199.5599999998</v>
      </c>
    </row>
    <row r="52" spans="1:6">
      <c r="C52" s="2" t="s">
        <v>62</v>
      </c>
      <c r="D52" s="61">
        <f>SUM(D49:D51)</f>
        <v>21640339.460000001</v>
      </c>
    </row>
    <row r="54" spans="1:6">
      <c r="A54" s="77" t="s">
        <v>85</v>
      </c>
      <c r="B54" s="77"/>
      <c r="C54" s="77"/>
      <c r="D54" s="77"/>
      <c r="E54" s="77"/>
      <c r="F54" s="77"/>
    </row>
    <row r="56" spans="1:6">
      <c r="C56" t="s">
        <v>78</v>
      </c>
      <c r="D56" t="s">
        <v>86</v>
      </c>
    </row>
    <row r="57" spans="1:6" ht="30">
      <c r="C57" s="1" t="s">
        <v>466</v>
      </c>
      <c r="D57" s="39">
        <v>3008</v>
      </c>
    </row>
    <row r="58" spans="1:6" ht="30">
      <c r="C58" s="1" t="s">
        <v>467</v>
      </c>
      <c r="D58" s="39">
        <v>2535</v>
      </c>
    </row>
    <row r="59" spans="1:6">
      <c r="C59" s="1" t="s">
        <v>14</v>
      </c>
      <c r="D59" s="39">
        <v>31</v>
      </c>
    </row>
    <row r="60" spans="1:6">
      <c r="C60" s="2" t="s">
        <v>62</v>
      </c>
      <c r="D60" s="45">
        <f>SUM(Tabla8[No. De Alumnos])</f>
        <v>5574</v>
      </c>
    </row>
    <row r="63" spans="1:6">
      <c r="B63" s="35"/>
      <c r="C63" s="36" t="s">
        <v>73</v>
      </c>
      <c r="D63" s="11">
        <v>33</v>
      </c>
    </row>
  </sheetData>
  <mergeCells count="12">
    <mergeCell ref="A54:F54"/>
    <mergeCell ref="B18:D18"/>
    <mergeCell ref="A20:F20"/>
    <mergeCell ref="A11:F11"/>
    <mergeCell ref="A34:F34"/>
    <mergeCell ref="B46:D46"/>
    <mergeCell ref="B32:D32"/>
    <mergeCell ref="A1:F1"/>
    <mergeCell ref="A3:B3"/>
    <mergeCell ref="A5:B5"/>
    <mergeCell ref="A7:B7"/>
    <mergeCell ref="A9:C9"/>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zoomScale="145" zoomScaleNormal="145" workbookViewId="0">
      <selection activeCell="D63" sqref="D63"/>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8" t="s">
        <v>87</v>
      </c>
      <c r="B1" s="78"/>
      <c r="C1" s="78"/>
      <c r="D1" s="78"/>
      <c r="E1" s="78"/>
      <c r="F1" s="78"/>
    </row>
    <row r="3" spans="1:6">
      <c r="A3" s="79" t="s">
        <v>13</v>
      </c>
      <c r="B3" s="79"/>
      <c r="D3" s="52">
        <f>'Integre Ene-Mar'!D9</f>
        <v>2191012.5399999991</v>
      </c>
    </row>
    <row r="5" spans="1:6">
      <c r="A5" s="79" t="s">
        <v>6</v>
      </c>
      <c r="B5" s="79"/>
      <c r="D5" s="32">
        <f>SUM('INTEGRE Datos Generales'!D22:D24)</f>
        <v>23831352</v>
      </c>
    </row>
    <row r="7" spans="1:6">
      <c r="A7" s="80" t="s">
        <v>76</v>
      </c>
      <c r="B7" s="80"/>
      <c r="C7" s="6"/>
      <c r="D7" s="37">
        <f>+E18+E32+E46</f>
        <v>22405090.190000001</v>
      </c>
    </row>
    <row r="9" spans="1:6">
      <c r="A9" s="79" t="s">
        <v>12</v>
      </c>
      <c r="B9" s="79"/>
      <c r="C9" s="79"/>
      <c r="D9" s="52">
        <f>+D3+D5-D7</f>
        <v>3617274.3499999978</v>
      </c>
    </row>
    <row r="11" spans="1:6" ht="15" customHeight="1">
      <c r="A11" s="77" t="s">
        <v>77</v>
      </c>
      <c r="B11" s="77"/>
      <c r="C11" s="77"/>
      <c r="D11" s="77"/>
      <c r="E11" s="77"/>
      <c r="F11" s="77"/>
    </row>
    <row r="13" spans="1:6">
      <c r="B13" s="3" t="s">
        <v>78</v>
      </c>
      <c r="C13" s="3" t="s">
        <v>81</v>
      </c>
      <c r="D13" s="3" t="s">
        <v>11</v>
      </c>
      <c r="F13" s="42"/>
    </row>
    <row r="14" spans="1:6" ht="28.5" customHeight="1">
      <c r="B14" s="39" t="s">
        <v>10</v>
      </c>
      <c r="C14" s="3">
        <v>42</v>
      </c>
      <c r="D14" s="33">
        <v>2395685.6499999994</v>
      </c>
      <c r="E14" s="41"/>
      <c r="F14" s="41"/>
    </row>
    <row r="15" spans="1:6" ht="28.5" customHeight="1">
      <c r="B15" s="39" t="s">
        <v>79</v>
      </c>
      <c r="C15" s="3">
        <v>2398</v>
      </c>
      <c r="D15" s="33">
        <v>11898783.680000002</v>
      </c>
      <c r="E15" s="67" t="s">
        <v>501</v>
      </c>
      <c r="F15" s="41"/>
    </row>
    <row r="16" spans="1:6" ht="28.5" customHeight="1">
      <c r="B16" s="39" t="s">
        <v>80</v>
      </c>
      <c r="C16" s="3">
        <v>103</v>
      </c>
      <c r="D16" s="33">
        <v>1700083.54</v>
      </c>
      <c r="E16" s="41"/>
      <c r="F16" s="41"/>
    </row>
    <row r="17" spans="1:6" ht="28.5" customHeight="1">
      <c r="B17" s="69" t="s">
        <v>502</v>
      </c>
      <c r="C17" s="3"/>
      <c r="D17" s="70">
        <v>4206211.71</v>
      </c>
      <c r="E17" s="41"/>
      <c r="F17" s="41"/>
    </row>
    <row r="18" spans="1:6">
      <c r="B18" s="81" t="s">
        <v>463</v>
      </c>
      <c r="C18" s="81"/>
      <c r="D18" s="81"/>
      <c r="E18" s="50">
        <f>SUM(Tabla54[Importe])</f>
        <v>20200764.580000002</v>
      </c>
      <c r="F18" s="67"/>
    </row>
    <row r="19" spans="1:6" s="67" customFormat="1" ht="8.25">
      <c r="B19" s="68"/>
      <c r="C19" s="68"/>
      <c r="D19" s="68"/>
    </row>
    <row r="20" spans="1:6">
      <c r="A20" s="77" t="s">
        <v>82</v>
      </c>
      <c r="B20" s="77"/>
      <c r="C20" s="77"/>
      <c r="D20" s="77"/>
      <c r="E20" s="77"/>
      <c r="F20" s="77"/>
    </row>
    <row r="22" spans="1:6" ht="37.5" customHeight="1">
      <c r="B22" s="3" t="s">
        <v>83</v>
      </c>
      <c r="C22" s="3" t="s">
        <v>461</v>
      </c>
      <c r="D22" s="3" t="s">
        <v>462</v>
      </c>
    </row>
    <row r="23" spans="1:6">
      <c r="B23" s="39">
        <v>1</v>
      </c>
      <c r="C23" s="3">
        <v>2100</v>
      </c>
      <c r="D23" s="33">
        <v>92460</v>
      </c>
    </row>
    <row r="24" spans="1:6">
      <c r="B24" s="39">
        <v>2</v>
      </c>
      <c r="C24" s="3">
        <v>2200</v>
      </c>
      <c r="D24" s="33"/>
    </row>
    <row r="25" spans="1:6">
      <c r="B25" s="39">
        <v>3</v>
      </c>
      <c r="C25" s="3">
        <v>2300</v>
      </c>
      <c r="D25" s="33"/>
    </row>
    <row r="26" spans="1:6">
      <c r="B26" s="39">
        <v>4</v>
      </c>
      <c r="C26" s="3">
        <v>2400</v>
      </c>
      <c r="D26" s="33">
        <v>80043.399999999994</v>
      </c>
    </row>
    <row r="27" spans="1:6">
      <c r="B27" s="39">
        <v>5</v>
      </c>
      <c r="C27" s="3">
        <v>2500</v>
      </c>
      <c r="D27" s="33">
        <v>97561.079999999987</v>
      </c>
    </row>
    <row r="28" spans="1:6">
      <c r="B28" s="39">
        <v>6</v>
      </c>
      <c r="C28" s="3">
        <v>2600</v>
      </c>
      <c r="D28" s="33">
        <v>106606.32</v>
      </c>
    </row>
    <row r="29" spans="1:6">
      <c r="B29" s="39">
        <v>7</v>
      </c>
      <c r="C29" s="3">
        <v>2700</v>
      </c>
      <c r="D29" s="33">
        <v>174159.75</v>
      </c>
    </row>
    <row r="30" spans="1:6">
      <c r="B30" s="39">
        <v>8</v>
      </c>
      <c r="C30" s="3">
        <v>2800</v>
      </c>
      <c r="D30" s="33"/>
    </row>
    <row r="31" spans="1:6">
      <c r="B31" s="39">
        <v>9</v>
      </c>
      <c r="C31" s="3">
        <v>2900</v>
      </c>
      <c r="D31" s="33">
        <v>12228</v>
      </c>
    </row>
    <row r="32" spans="1:6">
      <c r="B32" s="81" t="s">
        <v>465</v>
      </c>
      <c r="C32" s="81"/>
      <c r="D32" s="81"/>
      <c r="E32" s="50">
        <f>SUM(D23:D31)</f>
        <v>563058.55000000005</v>
      </c>
    </row>
    <row r="34" spans="1:6">
      <c r="A34" s="77" t="s">
        <v>84</v>
      </c>
      <c r="B34" s="77"/>
      <c r="C34" s="77"/>
      <c r="D34" s="77"/>
      <c r="E34" s="77"/>
      <c r="F34" s="77"/>
    </row>
    <row r="36" spans="1:6" ht="30">
      <c r="B36" s="3" t="s">
        <v>83</v>
      </c>
      <c r="C36" s="3" t="s">
        <v>461</v>
      </c>
      <c r="D36" s="3" t="s">
        <v>462</v>
      </c>
    </row>
    <row r="37" spans="1:6">
      <c r="B37" s="39">
        <v>1</v>
      </c>
      <c r="C37" s="3">
        <v>3100</v>
      </c>
      <c r="D37" s="43">
        <v>1386027.56</v>
      </c>
    </row>
    <row r="38" spans="1:6">
      <c r="B38" s="39">
        <v>2</v>
      </c>
      <c r="C38" s="3">
        <v>3200</v>
      </c>
      <c r="D38" s="43"/>
    </row>
    <row r="39" spans="1:6">
      <c r="B39" s="39">
        <v>3</v>
      </c>
      <c r="C39" s="3">
        <v>3300</v>
      </c>
      <c r="D39" s="43">
        <v>179972.49</v>
      </c>
    </row>
    <row r="40" spans="1:6">
      <c r="B40" s="39">
        <v>4</v>
      </c>
      <c r="C40" s="3">
        <v>3400</v>
      </c>
      <c r="D40" s="43"/>
    </row>
    <row r="41" spans="1:6">
      <c r="B41" s="39">
        <v>5</v>
      </c>
      <c r="C41" s="3">
        <v>3500</v>
      </c>
      <c r="D41" s="43">
        <v>75267.009999999995</v>
      </c>
    </row>
    <row r="42" spans="1:6">
      <c r="B42" s="39">
        <v>6</v>
      </c>
      <c r="C42" s="3">
        <v>3600</v>
      </c>
      <c r="D42" s="43"/>
    </row>
    <row r="43" spans="1:6">
      <c r="B43" s="39">
        <v>7</v>
      </c>
      <c r="C43" s="3">
        <v>3700</v>
      </c>
      <c r="D43" s="43"/>
    </row>
    <row r="44" spans="1:6">
      <c r="B44" s="39">
        <v>8</v>
      </c>
      <c r="C44" s="3">
        <v>3800</v>
      </c>
      <c r="D44" s="43"/>
    </row>
    <row r="45" spans="1:6">
      <c r="B45" s="39">
        <v>9</v>
      </c>
      <c r="C45" s="3">
        <v>3900</v>
      </c>
      <c r="D45" s="43"/>
    </row>
    <row r="46" spans="1:6">
      <c r="B46" s="82" t="s">
        <v>464</v>
      </c>
      <c r="C46" s="82"/>
      <c r="D46" s="82"/>
      <c r="E46" s="50">
        <f>SUM(D37:D45)</f>
        <v>1641267.06</v>
      </c>
    </row>
    <row r="49" spans="1:6">
      <c r="C49" s="44" t="str">
        <f>B18</f>
        <v>TOTAL EROGADO DEL CAPITULO 1000</v>
      </c>
      <c r="D49" s="37">
        <f>E18</f>
        <v>20200764.580000002</v>
      </c>
    </row>
    <row r="50" spans="1:6">
      <c r="C50" s="44" t="str">
        <f>B32</f>
        <v>TOTAL EROGADO DEL CAPITULO 2000</v>
      </c>
      <c r="D50" s="37">
        <f>E32</f>
        <v>563058.55000000005</v>
      </c>
    </row>
    <row r="51" spans="1:6">
      <c r="C51" s="44" t="str">
        <f>B46</f>
        <v>TOTAL EROGADO DEL CAPITULO 3000</v>
      </c>
      <c r="D51" s="37">
        <f>E46</f>
        <v>1641267.06</v>
      </c>
    </row>
    <row r="52" spans="1:6">
      <c r="C52" s="2" t="s">
        <v>62</v>
      </c>
      <c r="D52" s="61">
        <f>SUM(D49:D51)</f>
        <v>22405090.190000001</v>
      </c>
    </row>
    <row r="54" spans="1:6">
      <c r="A54" s="77" t="s">
        <v>85</v>
      </c>
      <c r="B54" s="77"/>
      <c r="C54" s="77"/>
      <c r="D54" s="77"/>
      <c r="E54" s="77"/>
      <c r="F54" s="77"/>
    </row>
    <row r="56" spans="1:6">
      <c r="C56" t="s">
        <v>78</v>
      </c>
      <c r="D56" t="s">
        <v>86</v>
      </c>
    </row>
    <row r="57" spans="1:6" ht="30">
      <c r="C57" s="1" t="s">
        <v>466</v>
      </c>
      <c r="D57" s="7">
        <v>2675</v>
      </c>
    </row>
    <row r="58" spans="1:6" ht="30">
      <c r="C58" s="1" t="s">
        <v>467</v>
      </c>
      <c r="D58" s="7">
        <v>2474</v>
      </c>
    </row>
    <row r="59" spans="1:6">
      <c r="C59" s="1" t="s">
        <v>14</v>
      </c>
      <c r="D59" s="7">
        <v>29</v>
      </c>
    </row>
    <row r="60" spans="1:6">
      <c r="C60" s="2" t="s">
        <v>62</v>
      </c>
      <c r="D60">
        <f>SUM(Tabla811[No. De Alumnos])</f>
        <v>5178</v>
      </c>
    </row>
    <row r="63" spans="1:6">
      <c r="B63" s="35"/>
      <c r="C63" s="36" t="s">
        <v>73</v>
      </c>
      <c r="D63" s="11">
        <v>33</v>
      </c>
    </row>
  </sheetData>
  <mergeCells count="12">
    <mergeCell ref="A54:F54"/>
    <mergeCell ref="A1:F1"/>
    <mergeCell ref="A3:B3"/>
    <mergeCell ref="A5:B5"/>
    <mergeCell ref="A7:B7"/>
    <mergeCell ref="A9:C9"/>
    <mergeCell ref="A11:F11"/>
    <mergeCell ref="B18:D18"/>
    <mergeCell ref="A20:F20"/>
    <mergeCell ref="B32:D32"/>
    <mergeCell ref="A34:F34"/>
    <mergeCell ref="B46:D46"/>
  </mergeCells>
  <pageMargins left="0.7" right="0.7" top="0.75" bottom="0.75" header="0.3" footer="0.3"/>
  <pageSetup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zoomScale="145" zoomScaleNormal="145" workbookViewId="0">
      <selection activeCell="G22" sqref="G2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8" t="s">
        <v>469</v>
      </c>
      <c r="B1" s="78"/>
      <c r="C1" s="78"/>
      <c r="D1" s="78"/>
      <c r="E1" s="78"/>
      <c r="F1" s="78"/>
    </row>
    <row r="3" spans="1:6">
      <c r="A3" s="79" t="s">
        <v>13</v>
      </c>
      <c r="B3" s="79"/>
      <c r="D3" s="32">
        <f>'Abr-Jun'!D9</f>
        <v>3617274.3499999978</v>
      </c>
    </row>
    <row r="5" spans="1:6">
      <c r="A5" s="79" t="s">
        <v>6</v>
      </c>
      <c r="B5" s="79"/>
      <c r="D5" s="32">
        <f>SUM('INTEGRE Datos Generales'!D25:D27)</f>
        <v>23831356</v>
      </c>
    </row>
    <row r="7" spans="1:6">
      <c r="A7" s="80" t="s">
        <v>76</v>
      </c>
      <c r="B7" s="80"/>
      <c r="C7" s="6"/>
      <c r="D7" s="37">
        <f>+E18+E32+E46</f>
        <v>24801543.02</v>
      </c>
    </row>
    <row r="9" spans="1:6">
      <c r="A9" s="79" t="s">
        <v>12</v>
      </c>
      <c r="B9" s="79"/>
      <c r="C9" s="79"/>
      <c r="D9" s="52">
        <f>+D3+D5-D7</f>
        <v>2647087.3299999982</v>
      </c>
    </row>
    <row r="11" spans="1:6" ht="15" customHeight="1">
      <c r="A11" s="77" t="s">
        <v>77</v>
      </c>
      <c r="B11" s="77"/>
      <c r="C11" s="77"/>
      <c r="D11" s="77"/>
      <c r="E11" s="77"/>
      <c r="F11" s="77"/>
    </row>
    <row r="13" spans="1:6">
      <c r="B13" s="3" t="s">
        <v>78</v>
      </c>
      <c r="C13" s="3" t="s">
        <v>81</v>
      </c>
      <c r="D13" s="3" t="s">
        <v>11</v>
      </c>
      <c r="F13" s="42"/>
    </row>
    <row r="14" spans="1:6" ht="28.5" customHeight="1">
      <c r="B14" s="39" t="s">
        <v>10</v>
      </c>
      <c r="C14" s="3">
        <v>42</v>
      </c>
      <c r="D14" s="33">
        <v>2907679.8100000005</v>
      </c>
      <c r="E14" s="41"/>
      <c r="F14" s="41"/>
    </row>
    <row r="15" spans="1:6" ht="28.5" customHeight="1">
      <c r="B15" s="39" t="s">
        <v>79</v>
      </c>
      <c r="C15" s="3">
        <v>2720</v>
      </c>
      <c r="D15" s="33">
        <v>15379514.199999996</v>
      </c>
      <c r="E15" s="67" t="s">
        <v>501</v>
      </c>
      <c r="F15" s="41"/>
    </row>
    <row r="16" spans="1:6" ht="28.5" customHeight="1">
      <c r="B16" s="39" t="s">
        <v>80</v>
      </c>
      <c r="C16" s="3">
        <v>103</v>
      </c>
      <c r="D16" s="33">
        <v>2666980.1499999994</v>
      </c>
      <c r="E16" s="41"/>
      <c r="F16" s="41"/>
    </row>
    <row r="17" spans="1:6" ht="28.5" customHeight="1">
      <c r="B17" s="72" t="s">
        <v>504</v>
      </c>
      <c r="C17" s="3"/>
      <c r="D17" s="33">
        <v>1429686.46</v>
      </c>
      <c r="E17" s="41"/>
      <c r="F17" s="41"/>
    </row>
    <row r="18" spans="1:6">
      <c r="B18" s="81" t="s">
        <v>463</v>
      </c>
      <c r="C18" s="81"/>
      <c r="D18" s="81"/>
      <c r="E18" s="50">
        <f>SUM(D14:D17)</f>
        <v>22383860.619999997</v>
      </c>
    </row>
    <row r="19" spans="1:6">
      <c r="B19" s="2"/>
      <c r="C19" s="2"/>
      <c r="D19" s="2"/>
      <c r="E19" s="5"/>
    </row>
    <row r="20" spans="1:6">
      <c r="A20" s="77" t="s">
        <v>82</v>
      </c>
      <c r="B20" s="77"/>
      <c r="C20" s="77"/>
      <c r="D20" s="77"/>
      <c r="E20" s="77"/>
      <c r="F20" s="77"/>
    </row>
    <row r="22" spans="1:6" ht="37.5" customHeight="1">
      <c r="B22" s="3" t="s">
        <v>83</v>
      </c>
      <c r="C22" s="3" t="s">
        <v>461</v>
      </c>
      <c r="D22" s="3" t="s">
        <v>462</v>
      </c>
    </row>
    <row r="23" spans="1:6">
      <c r="B23" s="39">
        <v>1</v>
      </c>
      <c r="C23" s="3">
        <v>2100</v>
      </c>
      <c r="D23" s="33">
        <v>20882.79</v>
      </c>
    </row>
    <row r="24" spans="1:6">
      <c r="B24" s="39">
        <v>2</v>
      </c>
      <c r="C24" s="3">
        <v>2200</v>
      </c>
      <c r="D24" s="33"/>
    </row>
    <row r="25" spans="1:6">
      <c r="B25" s="39">
        <v>3</v>
      </c>
      <c r="C25" s="3">
        <v>2300</v>
      </c>
      <c r="D25" s="33"/>
    </row>
    <row r="26" spans="1:6">
      <c r="B26" s="39">
        <v>4</v>
      </c>
      <c r="C26" s="3">
        <v>2400</v>
      </c>
      <c r="D26" s="33">
        <v>326864.18999999994</v>
      </c>
    </row>
    <row r="27" spans="1:6">
      <c r="B27" s="39">
        <v>5</v>
      </c>
      <c r="C27" s="3">
        <v>2500</v>
      </c>
      <c r="D27" s="33">
        <v>72274.959999999992</v>
      </c>
    </row>
    <row r="28" spans="1:6">
      <c r="B28" s="39">
        <v>6</v>
      </c>
      <c r="C28" s="3">
        <v>2600</v>
      </c>
      <c r="D28" s="33">
        <v>91111.16</v>
      </c>
    </row>
    <row r="29" spans="1:6">
      <c r="B29" s="39">
        <v>7</v>
      </c>
      <c r="C29" s="3">
        <v>2700</v>
      </c>
      <c r="D29" s="33">
        <v>40792.18</v>
      </c>
    </row>
    <row r="30" spans="1:6">
      <c r="B30" s="39">
        <v>8</v>
      </c>
      <c r="C30" s="3">
        <v>2800</v>
      </c>
      <c r="D30" s="33"/>
    </row>
    <row r="31" spans="1:6">
      <c r="B31" s="39">
        <v>9</v>
      </c>
      <c r="C31" s="3">
        <v>2900</v>
      </c>
      <c r="D31" s="33">
        <v>13369</v>
      </c>
    </row>
    <row r="32" spans="1:6">
      <c r="B32" s="81" t="s">
        <v>465</v>
      </c>
      <c r="C32" s="81"/>
      <c r="D32" s="81"/>
      <c r="E32" s="50">
        <f>SUM(D23:D31)</f>
        <v>565294.28</v>
      </c>
    </row>
    <row r="34" spans="1:6">
      <c r="A34" s="77" t="s">
        <v>84</v>
      </c>
      <c r="B34" s="77"/>
      <c r="C34" s="77"/>
      <c r="D34" s="77"/>
      <c r="E34" s="77"/>
      <c r="F34" s="77"/>
    </row>
    <row r="36" spans="1:6" ht="30">
      <c r="B36" s="3" t="s">
        <v>83</v>
      </c>
      <c r="C36" s="3" t="s">
        <v>461</v>
      </c>
      <c r="D36" s="3" t="s">
        <v>462</v>
      </c>
    </row>
    <row r="37" spans="1:6">
      <c r="B37" s="39">
        <v>1</v>
      </c>
      <c r="C37" s="3">
        <v>3100</v>
      </c>
      <c r="D37" s="43">
        <v>1651963.47</v>
      </c>
    </row>
    <row r="38" spans="1:6">
      <c r="B38" s="39">
        <v>2</v>
      </c>
      <c r="C38" s="3">
        <v>3200</v>
      </c>
      <c r="D38" s="43"/>
    </row>
    <row r="39" spans="1:6">
      <c r="B39" s="39">
        <v>3</v>
      </c>
      <c r="C39" s="3">
        <v>3300</v>
      </c>
      <c r="D39" s="43">
        <v>3712</v>
      </c>
    </row>
    <row r="40" spans="1:6">
      <c r="B40" s="39">
        <v>4</v>
      </c>
      <c r="C40" s="3">
        <v>3400</v>
      </c>
      <c r="D40" s="43"/>
    </row>
    <row r="41" spans="1:6">
      <c r="B41" s="39">
        <v>5</v>
      </c>
      <c r="C41" s="3">
        <v>3500</v>
      </c>
      <c r="D41" s="43">
        <v>196712.65</v>
      </c>
    </row>
    <row r="42" spans="1:6">
      <c r="B42" s="39">
        <v>6</v>
      </c>
      <c r="C42" s="3">
        <v>3600</v>
      </c>
      <c r="D42" s="43"/>
    </row>
    <row r="43" spans="1:6">
      <c r="B43" s="39">
        <v>7</v>
      </c>
      <c r="C43" s="3">
        <v>3700</v>
      </c>
      <c r="D43" s="43"/>
    </row>
    <row r="44" spans="1:6">
      <c r="B44" s="39">
        <v>8</v>
      </c>
      <c r="C44" s="3">
        <v>3800</v>
      </c>
      <c r="D44" s="43"/>
    </row>
    <row r="45" spans="1:6">
      <c r="B45" s="39">
        <v>9</v>
      </c>
      <c r="C45" s="3">
        <v>3900</v>
      </c>
      <c r="D45" s="43"/>
    </row>
    <row r="46" spans="1:6">
      <c r="B46" s="82" t="s">
        <v>464</v>
      </c>
      <c r="C46" s="82"/>
      <c r="D46" s="82"/>
      <c r="E46" s="50">
        <f>SUM(D37:D45)</f>
        <v>1852388.1199999999</v>
      </c>
    </row>
    <row r="49" spans="1:6">
      <c r="C49" s="44" t="str">
        <f>B18</f>
        <v>TOTAL EROGADO DEL CAPITULO 1000</v>
      </c>
      <c r="D49" s="37">
        <f>E18</f>
        <v>22383860.619999997</v>
      </c>
    </row>
    <row r="50" spans="1:6">
      <c r="C50" s="44" t="str">
        <f>B32</f>
        <v>TOTAL EROGADO DEL CAPITULO 2000</v>
      </c>
      <c r="D50" s="37">
        <f>E32</f>
        <v>565294.28</v>
      </c>
    </row>
    <row r="51" spans="1:6">
      <c r="C51" s="44" t="str">
        <f>B46</f>
        <v>TOTAL EROGADO DEL CAPITULO 3000</v>
      </c>
      <c r="D51" s="37">
        <f>E46</f>
        <v>1852388.1199999999</v>
      </c>
    </row>
    <row r="52" spans="1:6">
      <c r="C52" s="2" t="s">
        <v>62</v>
      </c>
    </row>
    <row r="54" spans="1:6">
      <c r="A54" s="77" t="s">
        <v>85</v>
      </c>
      <c r="B54" s="77"/>
      <c r="C54" s="77"/>
      <c r="D54" s="77"/>
      <c r="E54" s="77"/>
      <c r="F54" s="77"/>
    </row>
    <row r="56" spans="1:6">
      <c r="C56" t="s">
        <v>78</v>
      </c>
      <c r="D56" t="s">
        <v>86</v>
      </c>
    </row>
    <row r="57" spans="1:6" ht="30">
      <c r="C57" s="1" t="s">
        <v>466</v>
      </c>
      <c r="D57">
        <v>2779</v>
      </c>
    </row>
    <row r="58" spans="1:6" ht="30">
      <c r="C58" s="1" t="s">
        <v>467</v>
      </c>
      <c r="D58">
        <v>1546</v>
      </c>
    </row>
    <row r="59" spans="1:6">
      <c r="C59" s="1" t="s">
        <v>14</v>
      </c>
      <c r="D59">
        <v>26</v>
      </c>
    </row>
    <row r="60" spans="1:6">
      <c r="C60" s="2" t="s">
        <v>62</v>
      </c>
      <c r="D60">
        <f>SUM(Tabla81115[No. De Alumnos])</f>
        <v>4351</v>
      </c>
    </row>
    <row r="63" spans="1:6">
      <c r="B63" s="35"/>
      <c r="C63" s="36" t="s">
        <v>73</v>
      </c>
      <c r="D63" s="11">
        <v>35</v>
      </c>
    </row>
  </sheetData>
  <mergeCells count="12">
    <mergeCell ref="A54:F54"/>
    <mergeCell ref="A1:F1"/>
    <mergeCell ref="A3:B3"/>
    <mergeCell ref="A5:B5"/>
    <mergeCell ref="A7:B7"/>
    <mergeCell ref="A9:C9"/>
    <mergeCell ref="A11:F11"/>
    <mergeCell ref="B18:D18"/>
    <mergeCell ref="A20:F20"/>
    <mergeCell ref="B32:D32"/>
    <mergeCell ref="A34:F34"/>
    <mergeCell ref="B46:D46"/>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zoomScale="145" zoomScaleNormal="145" workbookViewId="0">
      <selection activeCell="D52" sqref="D5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8" t="s">
        <v>468</v>
      </c>
      <c r="B1" s="78"/>
      <c r="C1" s="78"/>
      <c r="D1" s="78"/>
      <c r="E1" s="78"/>
      <c r="F1" s="78"/>
    </row>
    <row r="3" spans="1:6">
      <c r="A3" s="79" t="s">
        <v>13</v>
      </c>
      <c r="B3" s="79"/>
      <c r="D3" s="52">
        <f>'Jul-Sep'!D9</f>
        <v>2647087.3299999982</v>
      </c>
    </row>
    <row r="5" spans="1:6">
      <c r="A5" s="79" t="s">
        <v>6</v>
      </c>
      <c r="B5" s="79"/>
      <c r="D5" s="32">
        <f>SUM('INTEGRE Datos Generales'!D28:D30)</f>
        <v>18707967.940000001</v>
      </c>
    </row>
    <row r="7" spans="1:6">
      <c r="A7" s="80" t="s">
        <v>76</v>
      </c>
      <c r="B7" s="80"/>
      <c r="C7" s="6"/>
      <c r="D7" s="52">
        <f>+E18+E32+E46</f>
        <v>21355908.170000002</v>
      </c>
    </row>
    <row r="9" spans="1:6">
      <c r="A9" s="79" t="s">
        <v>12</v>
      </c>
      <c r="B9" s="79"/>
      <c r="C9" s="79"/>
      <c r="D9" s="52">
        <f>+D3+D5-D7</f>
        <v>-852.90000000223517</v>
      </c>
    </row>
    <row r="11" spans="1:6" ht="15" customHeight="1">
      <c r="A11" s="77" t="s">
        <v>77</v>
      </c>
      <c r="B11" s="77"/>
      <c r="C11" s="77"/>
      <c r="D11" s="77"/>
      <c r="E11" s="77"/>
      <c r="F11" s="77"/>
    </row>
    <row r="13" spans="1:6">
      <c r="B13" s="3" t="s">
        <v>78</v>
      </c>
      <c r="C13" s="3" t="s">
        <v>81</v>
      </c>
      <c r="D13" s="3" t="s">
        <v>11</v>
      </c>
      <c r="E13" s="3" t="s">
        <v>503</v>
      </c>
      <c r="F13" s="42"/>
    </row>
    <row r="14" spans="1:6" ht="28.5" customHeight="1">
      <c r="B14" s="39" t="s">
        <v>10</v>
      </c>
      <c r="C14" s="3">
        <v>42</v>
      </c>
      <c r="D14" s="33">
        <v>3321838.49</v>
      </c>
      <c r="E14" s="41"/>
      <c r="F14" s="41"/>
    </row>
    <row r="15" spans="1:6" ht="28.5" customHeight="1">
      <c r="B15" s="39" t="s">
        <v>79</v>
      </c>
      <c r="C15" s="3">
        <v>2982</v>
      </c>
      <c r="D15" s="33">
        <v>7818368.9700000025</v>
      </c>
      <c r="E15" s="67" t="s">
        <v>501</v>
      </c>
      <c r="F15" s="41"/>
    </row>
    <row r="16" spans="1:6" ht="28.5" customHeight="1">
      <c r="B16" s="39" t="s">
        <v>80</v>
      </c>
      <c r="C16" s="3">
        <v>103</v>
      </c>
      <c r="D16" s="33">
        <v>2370713.4400000004</v>
      </c>
      <c r="E16" s="41"/>
      <c r="F16" s="41"/>
    </row>
    <row r="17" spans="1:6" ht="28.5" customHeight="1">
      <c r="B17" s="69"/>
      <c r="C17" s="3"/>
      <c r="D17" s="33">
        <v>29.99</v>
      </c>
      <c r="E17" s="41"/>
      <c r="F17" s="41"/>
    </row>
    <row r="18" spans="1:6">
      <c r="B18" s="81" t="s">
        <v>463</v>
      </c>
      <c r="C18" s="81"/>
      <c r="D18" s="81"/>
      <c r="E18" s="34">
        <f>SUM(D14:D17)</f>
        <v>13510950.890000002</v>
      </c>
    </row>
    <row r="19" spans="1:6">
      <c r="B19" s="2"/>
      <c r="C19" s="2"/>
      <c r="D19" s="2"/>
      <c r="E19" s="5"/>
    </row>
    <row r="20" spans="1:6">
      <c r="A20" s="77" t="s">
        <v>82</v>
      </c>
      <c r="B20" s="77"/>
      <c r="C20" s="77"/>
      <c r="D20" s="77"/>
      <c r="E20" s="77"/>
      <c r="F20" s="77"/>
    </row>
    <row r="22" spans="1:6" ht="37.5" customHeight="1">
      <c r="B22" s="3" t="s">
        <v>83</v>
      </c>
      <c r="C22" s="3" t="s">
        <v>461</v>
      </c>
      <c r="D22" s="3" t="s">
        <v>462</v>
      </c>
    </row>
    <row r="23" spans="1:6">
      <c r="B23" s="39">
        <v>1</v>
      </c>
      <c r="C23" s="3">
        <v>2100</v>
      </c>
      <c r="D23" s="33">
        <v>1157496.44</v>
      </c>
    </row>
    <row r="24" spans="1:6">
      <c r="B24" s="39">
        <v>2</v>
      </c>
      <c r="C24" s="3">
        <v>2200</v>
      </c>
      <c r="D24" s="33">
        <v>0</v>
      </c>
    </row>
    <row r="25" spans="1:6">
      <c r="B25" s="39">
        <v>3</v>
      </c>
      <c r="C25" s="3">
        <v>2300</v>
      </c>
      <c r="D25" s="33">
        <v>0</v>
      </c>
    </row>
    <row r="26" spans="1:6">
      <c r="B26" s="39">
        <v>4</v>
      </c>
      <c r="C26" s="3">
        <v>2400</v>
      </c>
      <c r="D26" s="33">
        <v>585195.5</v>
      </c>
    </row>
    <row r="27" spans="1:6">
      <c r="B27" s="39">
        <v>5</v>
      </c>
      <c r="C27" s="3">
        <v>2500</v>
      </c>
      <c r="D27" s="33">
        <v>18861.789999999997</v>
      </c>
    </row>
    <row r="28" spans="1:6">
      <c r="B28" s="39">
        <v>6</v>
      </c>
      <c r="C28" s="3">
        <v>2600</v>
      </c>
      <c r="D28" s="33">
        <v>175388.95</v>
      </c>
    </row>
    <row r="29" spans="1:6">
      <c r="B29" s="39">
        <v>7</v>
      </c>
      <c r="C29" s="3">
        <v>2700</v>
      </c>
      <c r="D29" s="33">
        <v>0</v>
      </c>
    </row>
    <row r="30" spans="1:6">
      <c r="B30" s="39">
        <v>8</v>
      </c>
      <c r="C30" s="3">
        <v>2800</v>
      </c>
      <c r="D30" s="33">
        <v>789416.49</v>
      </c>
    </row>
    <row r="31" spans="1:6">
      <c r="B31" s="39">
        <v>9</v>
      </c>
      <c r="C31" s="3">
        <v>2900</v>
      </c>
      <c r="D31" s="33">
        <v>26842.25</v>
      </c>
    </row>
    <row r="32" spans="1:6">
      <c r="B32" s="81" t="s">
        <v>465</v>
      </c>
      <c r="C32" s="81"/>
      <c r="D32" s="81"/>
      <c r="E32" s="34">
        <f>SUM(D23:D31)</f>
        <v>2753201.42</v>
      </c>
    </row>
    <row r="34" spans="1:6">
      <c r="A34" s="77" t="s">
        <v>84</v>
      </c>
      <c r="B34" s="77"/>
      <c r="C34" s="77"/>
      <c r="D34" s="77"/>
      <c r="E34" s="77"/>
      <c r="F34" s="77"/>
    </row>
    <row r="36" spans="1:6" ht="30">
      <c r="B36" s="3" t="s">
        <v>83</v>
      </c>
      <c r="C36" s="3" t="s">
        <v>461</v>
      </c>
      <c r="D36" s="3" t="s">
        <v>462</v>
      </c>
    </row>
    <row r="37" spans="1:6">
      <c r="B37" s="39">
        <v>1</v>
      </c>
      <c r="C37" s="3">
        <v>3100</v>
      </c>
      <c r="D37" s="43">
        <v>1383293.19</v>
      </c>
    </row>
    <row r="38" spans="1:6">
      <c r="B38" s="39">
        <v>2</v>
      </c>
      <c r="C38" s="3">
        <v>3200</v>
      </c>
      <c r="D38" s="43">
        <v>84210.59</v>
      </c>
    </row>
    <row r="39" spans="1:6">
      <c r="B39" s="39">
        <v>3</v>
      </c>
      <c r="C39" s="3">
        <v>3300</v>
      </c>
      <c r="D39" s="43">
        <v>44472.08</v>
      </c>
    </row>
    <row r="40" spans="1:6">
      <c r="B40" s="39">
        <v>4</v>
      </c>
      <c r="C40" s="3">
        <v>3400</v>
      </c>
      <c r="D40" s="43">
        <v>6844</v>
      </c>
    </row>
    <row r="41" spans="1:6">
      <c r="B41" s="39">
        <v>5</v>
      </c>
      <c r="C41" s="3">
        <v>3500</v>
      </c>
      <c r="D41" s="43">
        <v>3572936.0000000005</v>
      </c>
    </row>
    <row r="42" spans="1:6">
      <c r="B42" s="39">
        <v>6</v>
      </c>
      <c r="C42" s="3">
        <v>3600</v>
      </c>
      <c r="D42" s="43">
        <v>0</v>
      </c>
    </row>
    <row r="43" spans="1:6">
      <c r="B43" s="39">
        <v>7</v>
      </c>
      <c r="C43" s="3">
        <v>3700</v>
      </c>
      <c r="D43" s="43">
        <v>0</v>
      </c>
    </row>
    <row r="44" spans="1:6">
      <c r="B44" s="39">
        <v>8</v>
      </c>
      <c r="C44" s="3">
        <v>3800</v>
      </c>
      <c r="D44" s="43">
        <v>0</v>
      </c>
    </row>
    <row r="45" spans="1:6">
      <c r="B45" s="39">
        <v>9</v>
      </c>
      <c r="C45" s="3">
        <v>3900</v>
      </c>
      <c r="D45" s="43">
        <v>0</v>
      </c>
    </row>
    <row r="46" spans="1:6">
      <c r="B46" s="82" t="s">
        <v>464</v>
      </c>
      <c r="C46" s="82"/>
      <c r="D46" s="82"/>
      <c r="E46" s="34">
        <f>SUM(D37:D45)</f>
        <v>5091755.8600000003</v>
      </c>
    </row>
    <row r="49" spans="1:6">
      <c r="C49" s="44" t="str">
        <f>B18</f>
        <v>TOTAL EROGADO DEL CAPITULO 1000</v>
      </c>
      <c r="D49" s="37">
        <f>E18</f>
        <v>13510950.890000002</v>
      </c>
    </row>
    <row r="50" spans="1:6">
      <c r="C50" s="44" t="str">
        <f>B32</f>
        <v>TOTAL EROGADO DEL CAPITULO 2000</v>
      </c>
      <c r="D50" s="37">
        <f>E32</f>
        <v>2753201.42</v>
      </c>
    </row>
    <row r="51" spans="1:6">
      <c r="C51" s="44" t="str">
        <f>B46</f>
        <v>TOTAL EROGADO DEL CAPITULO 3000</v>
      </c>
      <c r="D51" s="37">
        <f>E46</f>
        <v>5091755.8600000003</v>
      </c>
    </row>
    <row r="52" spans="1:6">
      <c r="C52" s="2" t="s">
        <v>62</v>
      </c>
      <c r="D52" s="61">
        <f>SUM(D49:D51)</f>
        <v>21355908.170000002</v>
      </c>
    </row>
    <row r="54" spans="1:6">
      <c r="A54" s="77" t="s">
        <v>85</v>
      </c>
      <c r="B54" s="77"/>
      <c r="C54" s="77"/>
      <c r="D54" s="77"/>
      <c r="E54" s="77"/>
      <c r="F54" s="77"/>
    </row>
    <row r="56" spans="1:6">
      <c r="C56" t="s">
        <v>78</v>
      </c>
      <c r="D56" t="s">
        <v>86</v>
      </c>
    </row>
    <row r="57" spans="1:6" ht="30">
      <c r="C57" s="1" t="s">
        <v>466</v>
      </c>
      <c r="D57">
        <v>3007</v>
      </c>
    </row>
    <row r="58" spans="1:6" ht="30">
      <c r="C58" s="1" t="s">
        <v>467</v>
      </c>
      <c r="D58">
        <v>2033</v>
      </c>
    </row>
    <row r="59" spans="1:6">
      <c r="C59" s="1" t="s">
        <v>14</v>
      </c>
      <c r="D59">
        <v>24</v>
      </c>
    </row>
    <row r="60" spans="1:6">
      <c r="C60" s="2" t="s">
        <v>62</v>
      </c>
      <c r="D60">
        <f>SUM(Tabla8111519[No. De Alumnos])</f>
        <v>5064</v>
      </c>
    </row>
    <row r="63" spans="1:6">
      <c r="B63" s="35"/>
      <c r="C63" s="36" t="s">
        <v>73</v>
      </c>
      <c r="D63" s="11">
        <v>33</v>
      </c>
    </row>
  </sheetData>
  <mergeCells count="12">
    <mergeCell ref="A54:F54"/>
    <mergeCell ref="A1:F1"/>
    <mergeCell ref="A3:B3"/>
    <mergeCell ref="A5:B5"/>
    <mergeCell ref="A7:B7"/>
    <mergeCell ref="A9:C9"/>
    <mergeCell ref="A11:F11"/>
    <mergeCell ref="B18:D18"/>
    <mergeCell ref="A20:F20"/>
    <mergeCell ref="B32:D32"/>
    <mergeCell ref="A34:F34"/>
    <mergeCell ref="B46:D46"/>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145" zoomScaleNormal="145" workbookViewId="0">
      <selection activeCell="E22" sqref="E22"/>
    </sheetView>
  </sheetViews>
  <sheetFormatPr baseColWidth="10" defaultRowHeight="15"/>
  <cols>
    <col min="1" max="1" width="15" customWidth="1"/>
    <col min="2" max="2" width="22.28515625" customWidth="1"/>
    <col min="3" max="3" width="19.5703125" customWidth="1"/>
    <col min="4" max="4" width="16.5703125" customWidth="1"/>
    <col min="5" max="5" width="19.42578125" customWidth="1"/>
    <col min="7" max="7" width="13.28515625" customWidth="1"/>
  </cols>
  <sheetData>
    <row r="1" spans="1:7" ht="15" customHeight="1">
      <c r="A1" s="78" t="s">
        <v>71</v>
      </c>
      <c r="B1" s="78"/>
      <c r="C1" s="78"/>
      <c r="D1" s="78"/>
      <c r="E1" s="78"/>
      <c r="F1" s="1"/>
    </row>
    <row r="2" spans="1:7" ht="15" customHeight="1">
      <c r="A2" s="84" t="s">
        <v>484</v>
      </c>
      <c r="B2" s="84"/>
      <c r="C2" s="84"/>
      <c r="D2" s="84"/>
      <c r="E2" s="84"/>
    </row>
    <row r="3" spans="1:7">
      <c r="A3" s="76"/>
      <c r="B3" s="76"/>
      <c r="C3" s="76"/>
      <c r="D3" s="76"/>
      <c r="E3" s="76"/>
    </row>
    <row r="5" spans="1:7" s="4" customFormat="1" ht="33.75" customHeight="1">
      <c r="A5" s="3" t="s">
        <v>7</v>
      </c>
      <c r="B5" s="55" t="s">
        <v>481</v>
      </c>
      <c r="C5" s="55" t="s">
        <v>482</v>
      </c>
      <c r="D5" s="3" t="s">
        <v>63</v>
      </c>
      <c r="E5" s="3" t="s">
        <v>64</v>
      </c>
    </row>
    <row r="6" spans="1:7">
      <c r="A6" s="39" t="s">
        <v>65</v>
      </c>
      <c r="B6" s="28">
        <f>'INTEGRE Datos Generales'!D19+'INTEGRE Datos Generales'!D20+'INTEGRE Datos Generales'!D21</f>
        <v>23831352</v>
      </c>
      <c r="C6" s="28"/>
      <c r="D6" s="28">
        <f>'Integre Ene-Mar'!D7</f>
        <v>21640339.460000001</v>
      </c>
      <c r="E6" s="27">
        <f>+B6+C6-D6</f>
        <v>2191012.5399999991</v>
      </c>
    </row>
    <row r="7" spans="1:7">
      <c r="A7" s="39" t="s">
        <v>66</v>
      </c>
      <c r="B7" s="28">
        <f>'INTEGRE Datos Generales'!D22+'INTEGRE Datos Generales'!D23+'INTEGRE Datos Generales'!D24</f>
        <v>23831352</v>
      </c>
      <c r="C7" s="28">
        <v>329.13</v>
      </c>
      <c r="D7" s="28">
        <f>'Abr-Jun'!D7</f>
        <v>22405090.190000001</v>
      </c>
      <c r="E7" s="27">
        <f>+B7+C7-D7</f>
        <v>1426590.9399999976</v>
      </c>
    </row>
    <row r="8" spans="1:7">
      <c r="A8" s="39" t="s">
        <v>67</v>
      </c>
      <c r="B8" s="28">
        <f>'INTEGRE Datos Generales'!D25+'INTEGRE Datos Generales'!D26+'INTEGRE Datos Generales'!D27</f>
        <v>23831356</v>
      </c>
      <c r="C8" s="28">
        <v>173.14</v>
      </c>
      <c r="D8" s="28">
        <f>'Jul-Sep'!D7</f>
        <v>24801543.02</v>
      </c>
      <c r="E8" s="27">
        <f>+B8+C8-D8</f>
        <v>-970013.87999999896</v>
      </c>
    </row>
    <row r="9" spans="1:7">
      <c r="A9" s="39" t="s">
        <v>68</v>
      </c>
      <c r="B9" s="28">
        <f>'INTEGRE Datos Generales'!D28+'INTEGRE Datos Generales'!D29+'INTEGRE Datos Generales'!D30</f>
        <v>18707967.940000001</v>
      </c>
      <c r="C9" s="28">
        <v>350.63</v>
      </c>
      <c r="D9" s="28">
        <f>'Oct-Dic'!D7</f>
        <v>21355908.170000002</v>
      </c>
      <c r="E9" s="27">
        <f>+B9+C9-D9</f>
        <v>-2647589.6000000015</v>
      </c>
    </row>
    <row r="10" spans="1:7">
      <c r="A10" s="2" t="s">
        <v>62</v>
      </c>
      <c r="B10" s="28">
        <f t="shared" ref="B10" si="0">SUM(B6:B9)</f>
        <v>90202027.939999998</v>
      </c>
      <c r="C10" s="28">
        <f>SUBTOTAL(109,C6:C9)</f>
        <v>852.9</v>
      </c>
      <c r="D10" s="28">
        <f>SUBTOTAL(109,D6:D9)</f>
        <v>90202880.840000004</v>
      </c>
      <c r="E10" s="27">
        <f>SUM(E6:E9)</f>
        <v>-3.7252902984619141E-9</v>
      </c>
    </row>
    <row r="12" spans="1:7" ht="15" customHeight="1">
      <c r="A12" s="77" t="s">
        <v>483</v>
      </c>
      <c r="B12" s="77"/>
      <c r="C12" s="77"/>
      <c r="D12" s="77"/>
      <c r="E12" s="77"/>
    </row>
    <row r="14" spans="1:7" ht="15" customHeight="1">
      <c r="A14" s="85" t="s">
        <v>72</v>
      </c>
      <c r="B14" s="85"/>
      <c r="C14" s="85"/>
    </row>
    <row r="15" spans="1:7">
      <c r="A15" s="85"/>
      <c r="B15" s="85"/>
      <c r="C15" s="85"/>
      <c r="D15" s="29">
        <v>2867349.64</v>
      </c>
      <c r="E15" s="65"/>
      <c r="G15" s="65"/>
    </row>
    <row r="16" spans="1:7">
      <c r="A16" s="40"/>
      <c r="B16" s="40"/>
      <c r="C16" s="40"/>
      <c r="E16" s="5"/>
      <c r="G16" s="5"/>
    </row>
    <row r="17" spans="1:7" ht="15" customHeight="1">
      <c r="A17" s="85" t="s">
        <v>69</v>
      </c>
      <c r="B17" s="85"/>
      <c r="C17" s="85"/>
      <c r="G17" s="73"/>
    </row>
    <row r="18" spans="1:7">
      <c r="A18" s="85"/>
      <c r="B18" s="85"/>
      <c r="C18" s="85"/>
      <c r="G18" s="5"/>
    </row>
    <row r="19" spans="1:7">
      <c r="A19" s="85"/>
      <c r="B19" s="85"/>
      <c r="C19" s="85"/>
      <c r="D19" s="53">
        <f>D15</f>
        <v>2867349.64</v>
      </c>
    </row>
    <row r="21" spans="1:7">
      <c r="A21" s="85" t="s">
        <v>70</v>
      </c>
      <c r="B21" s="85"/>
      <c r="C21" s="85"/>
    </row>
    <row r="22" spans="1:7">
      <c r="A22" s="85"/>
      <c r="B22" s="85"/>
      <c r="C22" s="85"/>
      <c r="D22" s="30">
        <f>D15-D19</f>
        <v>0</v>
      </c>
    </row>
    <row r="24" spans="1:7">
      <c r="B24" s="86" t="s">
        <v>8</v>
      </c>
      <c r="C24" s="86"/>
      <c r="D24" s="29">
        <f>+D22-D26</f>
        <v>0</v>
      </c>
    </row>
    <row r="26" spans="1:7">
      <c r="B26" s="83" t="s">
        <v>9</v>
      </c>
      <c r="C26" s="83"/>
      <c r="D26" s="54"/>
    </row>
    <row r="29" spans="1:7">
      <c r="A29" t="s">
        <v>519</v>
      </c>
    </row>
    <row r="30" spans="1:7">
      <c r="C30" s="73"/>
    </row>
    <row r="31" spans="1:7" s="75" customFormat="1" ht="12.75">
      <c r="A31" s="74">
        <v>354802.24</v>
      </c>
      <c r="B31" s="75" t="s">
        <v>505</v>
      </c>
      <c r="D31" s="75" t="s">
        <v>506</v>
      </c>
    </row>
    <row r="32" spans="1:7" s="75" customFormat="1" ht="12.75">
      <c r="A32" s="74">
        <v>156495.6</v>
      </c>
      <c r="B32" s="75" t="s">
        <v>507</v>
      </c>
      <c r="D32" s="75" t="s">
        <v>508</v>
      </c>
    </row>
    <row r="33" spans="1:4" s="75" customFormat="1" ht="12.75">
      <c r="A33" s="74">
        <v>1602183.42</v>
      </c>
      <c r="B33" s="75" t="s">
        <v>509</v>
      </c>
      <c r="D33" s="75" t="s">
        <v>510</v>
      </c>
    </row>
    <row r="34" spans="1:4" s="75" customFormat="1" ht="12.75">
      <c r="A34" s="74">
        <v>594673.14</v>
      </c>
      <c r="B34" s="75" t="s">
        <v>511</v>
      </c>
      <c r="D34" s="75" t="s">
        <v>512</v>
      </c>
    </row>
    <row r="35" spans="1:4" s="75" customFormat="1" ht="12.75">
      <c r="A35" s="74">
        <v>59380.5</v>
      </c>
      <c r="B35" s="75" t="s">
        <v>513</v>
      </c>
      <c r="D35" s="75" t="s">
        <v>514</v>
      </c>
    </row>
    <row r="36" spans="1:4" s="75" customFormat="1" ht="12.75">
      <c r="A36" s="74">
        <v>99999.27</v>
      </c>
      <c r="B36" s="75" t="s">
        <v>515</v>
      </c>
      <c r="D36" s="75" t="s">
        <v>516</v>
      </c>
    </row>
    <row r="37" spans="1:4" s="75" customFormat="1" ht="12.75">
      <c r="A37" s="74">
        <v>-38.42</v>
      </c>
      <c r="B37" s="75" t="s">
        <v>517</v>
      </c>
    </row>
    <row r="38" spans="1:4" s="75" customFormat="1" ht="12.75">
      <c r="A38" s="74">
        <v>-146.11000000000001</v>
      </c>
      <c r="B38" s="75" t="s">
        <v>518</v>
      </c>
    </row>
    <row r="39" spans="1:4">
      <c r="A39" s="5">
        <f>SUM(A31:A38)</f>
        <v>2867349.64</v>
      </c>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4:J47"/>
  <sheetViews>
    <sheetView showGridLines="0" tabSelected="1" zoomScale="115" zoomScaleNormal="115" zoomScalePageLayoutView="160" workbookViewId="0">
      <selection activeCell="M49" sqref="M49"/>
    </sheetView>
  </sheetViews>
  <sheetFormatPr baseColWidth="10" defaultRowHeight="15"/>
  <cols>
    <col min="1" max="1" width="3.28515625" style="6" customWidth="1"/>
    <col min="2" max="2" width="11.42578125" style="6"/>
    <col min="3" max="3" width="17.42578125" style="6" customWidth="1"/>
    <col min="4" max="4" width="18.85546875" style="6" customWidth="1"/>
    <col min="5" max="6" width="17.42578125" style="6" customWidth="1"/>
    <col min="7" max="7" width="4.140625" style="6" customWidth="1"/>
    <col min="8" max="8" width="15" customWidth="1"/>
    <col min="9" max="9" width="15" bestFit="1" customWidth="1"/>
  </cols>
  <sheetData>
    <row r="4" spans="2:7">
      <c r="B4" s="90" t="s">
        <v>495</v>
      </c>
      <c r="C4" s="90"/>
      <c r="D4" s="91"/>
      <c r="E4" s="90"/>
      <c r="F4" s="91"/>
      <c r="G4" s="49"/>
    </row>
    <row r="5" spans="2:7">
      <c r="B5" s="95" t="str">
        <f>'INTEGRE Datos Generales'!B5</f>
        <v>Querétaro</v>
      </c>
      <c r="C5" s="96"/>
      <c r="E5" s="95" t="str">
        <f>'INTEGRE Datos Generales'!B7</f>
        <v>U T  de Querétaro</v>
      </c>
      <c r="F5" s="96"/>
    </row>
    <row r="6" spans="2:7" ht="6.75" customHeight="1"/>
    <row r="7" spans="2:7">
      <c r="B7" s="57" t="s">
        <v>470</v>
      </c>
      <c r="C7" s="87">
        <f>'INTEGRE Datos Generales'!B14</f>
        <v>1.26800011980386E+16</v>
      </c>
      <c r="D7" s="88"/>
      <c r="E7" s="89" t="str">
        <f>'INTEGRE Datos Generales'!E14</f>
        <v>BBVA BANCOMER</v>
      </c>
      <c r="F7" s="89"/>
    </row>
    <row r="8" spans="2:7" ht="6.75" customHeight="1"/>
    <row r="9" spans="2:7">
      <c r="C9" s="59" t="s">
        <v>471</v>
      </c>
      <c r="D9" s="59" t="s">
        <v>472</v>
      </c>
      <c r="E9" s="59" t="s">
        <v>473</v>
      </c>
      <c r="F9" s="59" t="s">
        <v>474</v>
      </c>
    </row>
    <row r="10" spans="2:7">
      <c r="B10" s="92" t="s">
        <v>475</v>
      </c>
      <c r="C10" s="93">
        <f>'Integre Ene-Mar'!D5</f>
        <v>23831352</v>
      </c>
      <c r="D10" s="93">
        <f>'Abr-Jun'!D5</f>
        <v>23831352</v>
      </c>
      <c r="E10" s="93">
        <f>'Jul-Sep'!D5</f>
        <v>23831356</v>
      </c>
      <c r="F10" s="93">
        <f>'Oct-Dic'!D5</f>
        <v>18707967.940000001</v>
      </c>
    </row>
    <row r="11" spans="2:7">
      <c r="B11" s="92"/>
      <c r="C11" s="94"/>
      <c r="D11" s="94"/>
      <c r="E11" s="94"/>
      <c r="F11" s="94"/>
    </row>
    <row r="12" spans="2:7">
      <c r="B12" s="98" t="s">
        <v>491</v>
      </c>
      <c r="C12" s="93">
        <f>'Integre Ene-Mar'!D49</f>
        <v>20288155.910000004</v>
      </c>
      <c r="D12" s="93">
        <f>'Abr-Jun'!D49</f>
        <v>20200764.580000002</v>
      </c>
      <c r="E12" s="93">
        <f>'Jul-Sep'!D49</f>
        <v>22383860.619999997</v>
      </c>
      <c r="F12" s="93">
        <f>'Oct-Dic'!D49</f>
        <v>13510950.890000002</v>
      </c>
    </row>
    <row r="13" spans="2:7">
      <c r="B13" s="98"/>
      <c r="C13" s="94"/>
      <c r="D13" s="97"/>
      <c r="E13" s="94"/>
      <c r="F13" s="94"/>
    </row>
    <row r="14" spans="2:7">
      <c r="B14" s="98" t="s">
        <v>492</v>
      </c>
      <c r="C14" s="93">
        <f>'Integre Ene-Mar'!D50</f>
        <v>38983.99</v>
      </c>
      <c r="D14" s="93">
        <f>'Abr-Jun'!D50</f>
        <v>563058.55000000005</v>
      </c>
      <c r="E14" s="93">
        <f>'Jul-Sep'!D50</f>
        <v>565294.28</v>
      </c>
      <c r="F14" s="93">
        <f>'Oct-Dic'!D50</f>
        <v>2753201.42</v>
      </c>
    </row>
    <row r="15" spans="2:7">
      <c r="B15" s="98"/>
      <c r="C15" s="97"/>
      <c r="D15" s="97"/>
      <c r="E15" s="94"/>
      <c r="F15" s="94"/>
    </row>
    <row r="16" spans="2:7">
      <c r="B16" s="98" t="s">
        <v>493</v>
      </c>
      <c r="C16" s="93">
        <f>'Integre Ene-Mar'!D51</f>
        <v>1313199.5599999998</v>
      </c>
      <c r="D16" s="93">
        <f>'Abr-Jun'!D51</f>
        <v>1641267.06</v>
      </c>
      <c r="E16" s="93">
        <f>'Jul-Sep'!D51</f>
        <v>1852388.1199999999</v>
      </c>
      <c r="F16" s="93">
        <f>'Oct-Dic'!D51</f>
        <v>5091755.8600000003</v>
      </c>
    </row>
    <row r="17" spans="1:10">
      <c r="B17" s="98"/>
      <c r="C17" s="97"/>
      <c r="D17" s="97"/>
      <c r="E17" s="94"/>
      <c r="F17" s="94"/>
    </row>
    <row r="18" spans="1:10" ht="6.75" customHeight="1">
      <c r="C18" s="51"/>
      <c r="D18" s="51"/>
      <c r="E18" s="51"/>
      <c r="F18" s="51"/>
    </row>
    <row r="19" spans="1:10">
      <c r="B19" s="100" t="s">
        <v>496</v>
      </c>
      <c r="C19" s="100"/>
      <c r="D19" s="100"/>
      <c r="E19" s="100"/>
      <c r="F19" s="100"/>
    </row>
    <row r="20" spans="1:10" ht="6.75" customHeight="1">
      <c r="C20" s="51"/>
      <c r="D20" s="51"/>
      <c r="E20" s="51"/>
      <c r="F20" s="51"/>
    </row>
    <row r="21" spans="1:10" ht="19.5" customHeight="1">
      <c r="B21" s="102" t="s">
        <v>485</v>
      </c>
      <c r="C21" s="102"/>
      <c r="D21" s="102"/>
      <c r="E21" s="102"/>
      <c r="F21" s="58">
        <f>'Saldos al final del ejerc.'!D15</f>
        <v>2867349.64</v>
      </c>
      <c r="H21" s="65"/>
      <c r="I21" s="61"/>
    </row>
    <row r="22" spans="1:10" ht="19.5" customHeight="1">
      <c r="B22" s="102" t="s">
        <v>486</v>
      </c>
      <c r="C22" s="102"/>
      <c r="D22" s="102"/>
      <c r="E22" s="102"/>
      <c r="F22" s="58">
        <f>'Saldos al final del ejerc.'!D19</f>
        <v>2867349.64</v>
      </c>
    </row>
    <row r="23" spans="1:10" ht="19.5" customHeight="1">
      <c r="B23" s="102" t="s">
        <v>488</v>
      </c>
      <c r="C23" s="102"/>
      <c r="D23" s="102"/>
      <c r="E23" s="102"/>
      <c r="F23" s="58">
        <f>'Saldos al final del ejerc.'!D22</f>
        <v>0</v>
      </c>
    </row>
    <row r="24" spans="1:10" ht="19.5" customHeight="1">
      <c r="B24" s="102" t="s">
        <v>489</v>
      </c>
      <c r="C24" s="102"/>
      <c r="D24" s="102"/>
      <c r="E24" s="102"/>
      <c r="F24" s="58">
        <f>'Saldos al final del ejerc.'!D24</f>
        <v>0</v>
      </c>
    </row>
    <row r="25" spans="1:10" ht="27" customHeight="1">
      <c r="B25" s="102" t="s">
        <v>490</v>
      </c>
      <c r="C25" s="102"/>
      <c r="D25" s="102"/>
      <c r="E25" s="102"/>
      <c r="F25" s="58">
        <f>'Saldos al final del ejerc.'!D26</f>
        <v>0</v>
      </c>
    </row>
    <row r="26" spans="1:10" ht="14.25" customHeight="1">
      <c r="I26" s="65"/>
      <c r="J26" s="61"/>
    </row>
    <row r="27" spans="1:10" ht="15" customHeight="1">
      <c r="B27" s="99" t="s">
        <v>494</v>
      </c>
      <c r="C27" s="99"/>
      <c r="D27" s="99"/>
      <c r="E27" s="99"/>
      <c r="F27" s="99"/>
      <c r="G27" s="60"/>
    </row>
    <row r="28" spans="1:10">
      <c r="A28" s="60"/>
      <c r="B28" s="99"/>
      <c r="C28" s="99"/>
      <c r="D28" s="99"/>
      <c r="E28" s="99"/>
      <c r="F28" s="99"/>
      <c r="G28" s="60"/>
    </row>
    <row r="29" spans="1:10">
      <c r="A29" s="60"/>
      <c r="B29" s="99"/>
      <c r="C29" s="99"/>
      <c r="D29" s="99"/>
      <c r="E29" s="99"/>
      <c r="F29" s="99"/>
      <c r="G29" s="60"/>
    </row>
    <row r="30" spans="1:10">
      <c r="A30" s="60"/>
      <c r="B30" s="99"/>
      <c r="C30" s="99"/>
      <c r="D30" s="99"/>
      <c r="E30" s="99"/>
      <c r="F30" s="99"/>
      <c r="G30" s="60"/>
    </row>
    <row r="31" spans="1:10">
      <c r="A31" s="60"/>
      <c r="B31" s="99"/>
      <c r="C31" s="99"/>
      <c r="D31" s="99"/>
      <c r="E31" s="99"/>
      <c r="F31" s="99"/>
      <c r="G31" s="60"/>
    </row>
    <row r="32" spans="1:10">
      <c r="A32" s="60"/>
      <c r="B32" s="99"/>
      <c r="C32" s="99"/>
      <c r="D32" s="99"/>
      <c r="E32" s="99"/>
      <c r="F32" s="99"/>
      <c r="G32" s="60"/>
    </row>
    <row r="33" spans="1:7">
      <c r="A33" s="60"/>
      <c r="B33" s="99"/>
      <c r="C33" s="99"/>
      <c r="D33" s="99"/>
      <c r="E33" s="99"/>
      <c r="F33" s="99"/>
      <c r="G33" s="60"/>
    </row>
    <row r="34" spans="1:7">
      <c r="A34" s="60"/>
      <c r="B34" s="99"/>
      <c r="C34" s="99"/>
      <c r="D34" s="99"/>
      <c r="E34" s="99"/>
      <c r="F34" s="99"/>
      <c r="G34" s="60"/>
    </row>
    <row r="35" spans="1:7">
      <c r="A35" s="60"/>
      <c r="B35" s="99"/>
      <c r="C35" s="99"/>
      <c r="D35" s="99"/>
      <c r="E35" s="99"/>
      <c r="F35" s="99"/>
      <c r="G35" s="60"/>
    </row>
    <row r="36" spans="1:7">
      <c r="A36" s="60"/>
      <c r="B36" s="99"/>
      <c r="C36" s="99"/>
      <c r="D36" s="99"/>
      <c r="E36" s="99"/>
      <c r="F36" s="99"/>
      <c r="G36" s="60"/>
    </row>
    <row r="37" spans="1:7" ht="8.25" customHeight="1">
      <c r="A37" s="56"/>
      <c r="B37" s="56"/>
      <c r="C37" s="56"/>
      <c r="D37" s="56"/>
      <c r="E37" s="56"/>
      <c r="F37" s="56"/>
      <c r="G37" s="56"/>
    </row>
    <row r="38" spans="1:7">
      <c r="B38" s="103" t="s">
        <v>74</v>
      </c>
      <c r="C38" s="103"/>
      <c r="E38" s="103" t="s">
        <v>273</v>
      </c>
      <c r="F38" s="103"/>
    </row>
    <row r="42" spans="1:7">
      <c r="B42" s="104" t="str">
        <f>'INTEGRE Datos Generales'!C36</f>
        <v>M. en C. José Carlos Arredondo Velázquez</v>
      </c>
      <c r="C42" s="104"/>
      <c r="E42" s="104" t="str">
        <f>'INTEGRE Datos Generales'!C38</f>
        <v>MDCO. Apolinar Villegas Arcos</v>
      </c>
      <c r="F42" s="104"/>
    </row>
    <row r="43" spans="1:7">
      <c r="B43" s="105"/>
      <c r="C43" s="105"/>
      <c r="E43" s="105"/>
      <c r="F43" s="105"/>
    </row>
    <row r="44" spans="1:7">
      <c r="B44" s="106" t="s">
        <v>477</v>
      </c>
      <c r="C44" s="106"/>
      <c r="E44" s="107" t="s">
        <v>479</v>
      </c>
      <c r="F44" s="107"/>
    </row>
    <row r="45" spans="1:7">
      <c r="B45" s="106"/>
      <c r="C45" s="106"/>
      <c r="E45" s="107"/>
      <c r="F45" s="107"/>
    </row>
    <row r="47" spans="1:7">
      <c r="A47" s="101">
        <f ca="1">TODAY()</f>
        <v>45303</v>
      </c>
      <c r="B47" s="101"/>
      <c r="C47" s="101"/>
      <c r="D47" s="101"/>
      <c r="E47" s="101"/>
      <c r="F47" s="101"/>
      <c r="G47" s="101"/>
    </row>
  </sheetData>
  <mergeCells count="39">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C7:D7"/>
    <mergeCell ref="E7:F7"/>
    <mergeCell ref="B4:F4"/>
    <mergeCell ref="B10:B11"/>
    <mergeCell ref="C10:C11"/>
    <mergeCell ref="D10:D11"/>
    <mergeCell ref="E10:E11"/>
    <mergeCell ref="F10:F11"/>
    <mergeCell ref="E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zoomScale="160" zoomScaleNormal="160" workbookViewId="0">
      <selection activeCell="C23" sqref="C23"/>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INTEGRE Datos Generales</vt:lpstr>
      <vt:lpstr>Integre Ene-Mar</vt:lpstr>
      <vt:lpstr>Abr-Jun</vt:lpstr>
      <vt:lpstr>Jul-Sep</vt:lpstr>
      <vt:lpstr>Oct-Dic</vt:lpstr>
      <vt:lpstr>Saldos al final del ejerc.</vt:lpstr>
      <vt:lpstr>INTEGRE INFORME</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Janet Rosales Ruiz</cp:lastModifiedBy>
  <cp:lastPrinted>2024-01-12T16:04:56Z</cp:lastPrinted>
  <dcterms:created xsi:type="dcterms:W3CDTF">2021-12-13T17:11:33Z</dcterms:created>
  <dcterms:modified xsi:type="dcterms:W3CDTF">2024-01-12T18:05:11Z</dcterms:modified>
</cp:coreProperties>
</file>