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3\ART 37\PRIMER TRIMESTRE\PRIMER TRIMESTRE ARVIZU\"/>
    </mc:Choice>
  </mc:AlternateContent>
  <bookViews>
    <workbookView xWindow="0" yWindow="0" windowWidth="20040" windowHeight="7620" activeTab="1"/>
  </bookViews>
  <sheets>
    <sheet name="INTEGRE Datos Generales" sheetId="1" r:id="rId1"/>
    <sheet name="Integre Ene-Mar" sheetId="2" r:id="rId2"/>
    <sheet name="Abr-Jun" sheetId="11" r:id="rId3"/>
    <sheet name="Jul-Sep" sheetId="12" r:id="rId4"/>
    <sheet name="Oct-Dic" sheetId="13" r:id="rId5"/>
    <sheet name="Saldos al final del ejerc." sheetId="15" r:id="rId6"/>
    <sheet name="INTEGRE INFORME" sheetId="14" r:id="rId7"/>
    <sheet name="Datos" sheetId="7" r:id="rId8"/>
  </sheets>
  <definedNames>
    <definedName name="_xlnm._FilterDatabase" localSheetId="7" hidden="1">Datos!$B$126:$B$185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2" l="1"/>
  <c r="A47" i="14" l="1"/>
  <c r="B9" i="15"/>
  <c r="B8" i="15"/>
  <c r="B7" i="15"/>
  <c r="B6" i="15"/>
  <c r="F25" i="14"/>
  <c r="F22" i="14"/>
  <c r="E5" i="14"/>
  <c r="B5" i="14"/>
  <c r="C10" i="15"/>
  <c r="E42" i="14"/>
  <c r="B42" i="14"/>
  <c r="C7" i="14"/>
  <c r="E7" i="14"/>
  <c r="D5" i="13"/>
  <c r="D5" i="12"/>
  <c r="D5" i="11"/>
  <c r="D59" i="13"/>
  <c r="C50" i="13"/>
  <c r="C49" i="13"/>
  <c r="C48" i="13"/>
  <c r="E45" i="13"/>
  <c r="D50" i="13" s="1"/>
  <c r="F16" i="14" s="1"/>
  <c r="E31" i="13"/>
  <c r="D49" i="13" s="1"/>
  <c r="F14" i="14" s="1"/>
  <c r="E17" i="13"/>
  <c r="D48" i="13" s="1"/>
  <c r="F12" i="14" s="1"/>
  <c r="D59" i="12"/>
  <c r="C50" i="12"/>
  <c r="C49" i="12"/>
  <c r="C48" i="12"/>
  <c r="E45" i="12"/>
  <c r="D50" i="12" s="1"/>
  <c r="E16" i="14" s="1"/>
  <c r="E31" i="12"/>
  <c r="E17" i="12"/>
  <c r="D48" i="12" s="1"/>
  <c r="E12" i="14" s="1"/>
  <c r="D59" i="11"/>
  <c r="C50" i="11"/>
  <c r="C49" i="11"/>
  <c r="C48" i="11"/>
  <c r="E45" i="11"/>
  <c r="D50" i="11" s="1"/>
  <c r="D16" i="14" s="1"/>
  <c r="E31" i="11"/>
  <c r="D49" i="11" s="1"/>
  <c r="D14" i="14" s="1"/>
  <c r="E17" i="11"/>
  <c r="D48" i="11" s="1"/>
  <c r="D12" i="14" s="1"/>
  <c r="D7" i="12" l="1"/>
  <c r="D49" i="12"/>
  <c r="E14" i="14" s="1"/>
  <c r="B10" i="15"/>
  <c r="D7" i="13"/>
  <c r="D7" i="11"/>
  <c r="D7" i="15" s="1"/>
  <c r="E7" i="15" s="1"/>
  <c r="D10" i="14"/>
  <c r="E10" i="14"/>
  <c r="F10" i="14"/>
  <c r="C50" i="2"/>
  <c r="C49" i="2"/>
  <c r="C48" i="2"/>
  <c r="E45" i="2"/>
  <c r="D50" i="2" s="1"/>
  <c r="C16" i="14" s="1"/>
  <c r="E31" i="2"/>
  <c r="D5" i="2"/>
  <c r="C10" i="14" s="1"/>
  <c r="D49" i="2" l="1"/>
  <c r="C14" i="14" s="1"/>
  <c r="D7" i="2"/>
  <c r="D6" i="15" s="1"/>
  <c r="E6" i="15" s="1"/>
  <c r="D48" i="2"/>
  <c r="D9" i="15"/>
  <c r="E9" i="15" s="1"/>
  <c r="D8" i="15"/>
  <c r="D59" i="2"/>
  <c r="D31" i="1"/>
  <c r="C12" i="14" l="1"/>
  <c r="D51" i="2"/>
  <c r="E8" i="15"/>
  <c r="E10" i="15" s="1"/>
  <c r="D15" i="15" s="1"/>
  <c r="D10" i="15"/>
  <c r="D22" i="15" l="1"/>
  <c r="F21" i="14"/>
  <c r="D9" i="2"/>
  <c r="D3" i="11" s="1"/>
  <c r="D9" i="11" s="1"/>
  <c r="D3" i="12" s="1"/>
  <c r="D9" i="12" s="1"/>
  <c r="D3" i="13" s="1"/>
  <c r="D9" i="13" s="1"/>
  <c r="F23" i="14" l="1"/>
  <c r="D24" i="15"/>
  <c r="F24" i="14" s="1"/>
</calcChain>
</file>

<file path=xl/sharedStrings.xml><?xml version="1.0" encoding="utf-8"?>
<sst xmlns="http://schemas.openxmlformats.org/spreadsheetml/2006/main" count="608" uniqueCount="503">
  <si>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</si>
  <si>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</si>
  <si>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</si>
  <si>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</si>
  <si>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</si>
  <si>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</si>
  <si>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</si>
  <si>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</si>
  <si>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</si>
  <si>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</si>
  <si>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</si>
  <si>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</si>
  <si>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</si>
  <si>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</si>
  <si>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</si>
  <si>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</si>
  <si>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</si>
  <si>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</si>
  <si>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</si>
  <si>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</si>
  <si>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</si>
  <si>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</si>
  <si>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</si>
  <si>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</si>
  <si>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</si>
  <si>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</si>
  <si>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</si>
  <si>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</si>
  <si>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</si>
  <si>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</si>
  <si>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</si>
  <si>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</si>
  <si>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</si>
  <si>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</si>
  <si>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</si>
  <si>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</si>
  <si>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</si>
  <si>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</si>
  <si>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</si>
  <si>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</si>
  <si>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</si>
  <si>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</si>
  <si>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</si>
  <si>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</si>
  <si>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</si>
  <si>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</si>
  <si>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</si>
  <si>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</si>
  <si>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</si>
  <si>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</si>
  <si>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</si>
  <si>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</si>
  <si>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</si>
  <si>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</si>
  <si>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</si>
  <si>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</si>
  <si>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</si>
  <si>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</si>
  <si>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</si>
  <si>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</si>
  <si>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</si>
  <si>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</si>
  <si>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</si>
  <si>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</si>
  <si>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</si>
  <si>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</si>
  <si>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</si>
  <si>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</si>
  <si>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</si>
  <si>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</si>
  <si>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</si>
  <si>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</si>
  <si>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</si>
  <si>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</si>
  <si>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</si>
  <si>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</si>
  <si>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</si>
  <si>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</si>
  <si>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</si>
  <si>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</si>
  <si>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</si>
  <si>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</si>
  <si>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</si>
  <si>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</si>
  <si>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</si>
  <si>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</si>
  <si>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</si>
  <si>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</si>
  <si>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</si>
  <si>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</si>
  <si>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</si>
  <si>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</si>
  <si>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</si>
  <si>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</si>
  <si>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</si>
  <si>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</si>
  <si>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</si>
  <si>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</si>
  <si>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</si>
  <si>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</si>
  <si>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</si>
  <si>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</si>
  <si>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</si>
  <si>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</si>
  <si>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</si>
  <si>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</si>
  <si>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</si>
  <si>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</si>
  <si>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</si>
  <si>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</si>
  <si>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</si>
  <si>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</si>
  <si>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</si>
  <si>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</si>
  <si>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</si>
  <si>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</si>
  <si>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</si>
  <si>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</si>
  <si>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</si>
  <si>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</si>
  <si>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</si>
  <si>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</si>
  <si>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</si>
  <si>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</si>
  <si>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</si>
  <si>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</si>
  <si>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</si>
  <si>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</si>
  <si>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</si>
  <si>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</si>
  <si>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</si>
  <si>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</si>
  <si>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</si>
  <si>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</si>
  <si>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</si>
  <si>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</si>
  <si>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</si>
  <si>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</si>
  <si>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</si>
  <si>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</si>
  <si>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</si>
  <si>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</si>
  <si>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</si>
  <si>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</si>
  <si>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</si>
  <si>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</si>
  <si>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</si>
  <si>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</si>
  <si>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</si>
  <si>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</si>
  <si>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</si>
  <si>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</si>
  <si>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</si>
  <si>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</si>
  <si>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</si>
  <si>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</si>
  <si>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</si>
  <si>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</si>
  <si>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</si>
  <si>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</si>
  <si>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</si>
  <si>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</si>
  <si>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</si>
  <si>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</si>
  <si>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</si>
  <si>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</si>
  <si>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</si>
  <si>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</si>
  <si>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</si>
  <si>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</si>
  <si>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</si>
  <si>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</si>
  <si>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</si>
  <si>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</si>
  <si>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</si>
  <si>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</si>
  <si>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</si>
  <si>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</si>
  <si>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</si>
  <si>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</si>
  <si>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</si>
  <si>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</si>
  <si>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</si>
  <si>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</si>
  <si>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</si>
  <si>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</si>
  <si>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</si>
  <si>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</si>
  <si>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</si>
  <si>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</si>
  <si>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</si>
  <si>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</si>
  <si>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</si>
  <si>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</si>
  <si>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</si>
  <si>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</si>
  <si>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</si>
  <si>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</si>
  <si>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</si>
  <si>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</si>
  <si>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</si>
  <si>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</si>
  <si>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</si>
  <si>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</si>
  <si>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</si>
  <si>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</si>
  <si>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</si>
  <si>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</si>
  <si>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</si>
  <si>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</si>
  <si>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</si>
  <si>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</si>
  <si>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</si>
  <si>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</si>
  <si>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</si>
  <si>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</si>
  <si>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</si>
  <si>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</si>
  <si>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</si>
  <si>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</si>
  <si>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</si>
  <si>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</si>
  <si>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</si>
  <si>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</si>
  <si>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</si>
  <si>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</si>
  <si>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</si>
  <si>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</si>
  <si>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</si>
  <si>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</si>
  <si>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</si>
  <si>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</si>
  <si>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</si>
  <si>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</si>
  <si>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</si>
  <si>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</si>
  <si>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</si>
  <si>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</si>
  <si>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</si>
  <si>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</si>
  <si>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</si>
  <si>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</si>
  <si>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</si>
  <si>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</si>
  <si>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</si>
  <si>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</si>
  <si>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</si>
  <si>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</si>
  <si>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</si>
  <si>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</si>
  <si>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</si>
  <si>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</si>
  <si>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</si>
  <si>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</si>
  <si>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</si>
  <si>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</si>
  <si>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</si>
  <si>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</si>
  <si>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</si>
  <si>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</si>
  <si>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</si>
  <si>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</si>
  <si>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</si>
  <si>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</si>
  <si>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</si>
  <si>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</si>
  <si>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</si>
  <si>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</si>
  <si>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</si>
  <si>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</si>
  <si>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</si>
  <si>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</si>
  <si>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</si>
  <si>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</si>
  <si>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</si>
  <si>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</si>
  <si>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</si>
  <si>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</si>
  <si>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</si>
  <si>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</si>
  <si>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</si>
  <si>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</si>
  <si>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</si>
  <si>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</si>
  <si>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</si>
  <si>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</si>
  <si>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</si>
  <si>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</si>
  <si>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</si>
  <si>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</si>
  <si>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</si>
  <si>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</si>
  <si>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</si>
  <si>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</si>
  <si>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</si>
  <si>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</si>
  <si>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</si>
  <si>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</si>
  <si>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</si>
  <si>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</si>
  <si>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</si>
  <si>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</si>
  <si>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</si>
  <si>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</si>
  <si>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</si>
  <si>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</si>
  <si>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</si>
  <si>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</si>
  <si>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</si>
  <si>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</si>
  <si>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</si>
  <si>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</si>
  <si>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</si>
  <si>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</si>
  <si>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</si>
  <si>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</si>
  <si>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</si>
  <si>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</si>
  <si>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</si>
  <si>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</si>
  <si>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</si>
  <si>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</si>
  <si>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</si>
  <si>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</si>
  <si>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</si>
  <si>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</si>
  <si>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</si>
  <si>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</si>
  <si>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</si>
  <si>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</si>
  <si>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</si>
  <si>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</si>
  <si>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</si>
  <si>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</si>
  <si>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</si>
  <si>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</si>
  <si>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</si>
  <si>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</si>
  <si>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</si>
  <si>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</si>
  <si>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</si>
  <si>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</si>
  <si>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</si>
  <si>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</si>
  <si>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</si>
  <si>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</si>
  <si>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</si>
  <si>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</si>
  <si>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</si>
  <si>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</si>
  <si>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</si>
  <si>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</si>
  <si>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</si>
  <si>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</si>
  <si>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</si>
  <si>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</si>
  <si>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</si>
  <si>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</si>
  <si>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</si>
  <si>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</si>
  <si>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</si>
  <si>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</si>
  <si>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</si>
  <si>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</si>
  <si>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</si>
  <si>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</si>
  <si>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</si>
  <si>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</si>
  <si>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</si>
  <si>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</si>
  <si>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</si>
  <si>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</si>
  <si>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</si>
  <si>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</si>
  <si>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</si>
  <si>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</si>
  <si>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</si>
  <si>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</si>
  <si>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</si>
  <si>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</si>
  <si>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</si>
  <si>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</si>
  <si>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</si>
  <si>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</si>
  <si>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</si>
  <si>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</si>
  <si>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</si>
  <si>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</si>
  <si>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</si>
  <si>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</si>
  <si>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</si>
  <si>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</si>
  <si>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</si>
  <si>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</si>
  <si>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</si>
  <si>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</si>
  <si>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</si>
  <si>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</si>
  <si>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</si>
  <si>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</si>
  <si>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</si>
  <si>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</si>
  <si>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</si>
  <si>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</si>
  <si>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</si>
  <si>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</si>
  <si>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</si>
  <si>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</si>
  <si>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</si>
  <si>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</si>
  <si>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</si>
  <si>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</si>
  <si>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</si>
  <si>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</si>
  <si>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</si>
  <si>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</si>
  <si>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</si>
  <si>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</si>
  <si>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</si>
  <si>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</si>
  <si>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</si>
  <si>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</si>
  <si>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</si>
  <si>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</si>
  <si>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</si>
  <si>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</si>
  <si>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</si>
  <si>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</si>
  <si>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</si>
  <si>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</si>
  <si>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</si>
  <si>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</si>
  <si>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</si>
  <si>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</si>
  <si>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</si>
  <si>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</si>
  <si>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</si>
  <si>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</si>
  <si>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</si>
  <si>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</si>
  <si>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</si>
  <si>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</si>
  <si>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</si>
  <si>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</si>
  <si>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</si>
  <si>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</si>
  <si>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</si>
  <si>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</si>
  <si>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</si>
  <si>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</si>
  <si>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</si>
  <si>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</si>
  <si>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</si>
  <si>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</si>
  <si>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</si>
  <si>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</si>
  <si>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</si>
  <si>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</si>
  <si>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</si>
  <si>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</si>
  <si>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</si>
  <si>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</si>
  <si>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</si>
  <si>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</si>
  <si>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</si>
  <si>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</si>
  <si>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</si>
  <si>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</si>
  <si>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</si>
  <si>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</si>
  <si>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</si>
  <si>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</si>
  <si>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</si>
  <si>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</si>
  <si>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</si>
  <si>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</si>
  <si>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</si>
  <si>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</si>
  <si>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</si>
  <si>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</si>
  <si>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</si>
  <si>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</si>
  <si>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</si>
  <si>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</si>
  <si>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</si>
  <si>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</si>
  <si>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</si>
  <si>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</si>
  <si>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</si>
  <si>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</si>
  <si>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</si>
  <si>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</si>
  <si>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</si>
  <si>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</si>
  <si>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</si>
  <si>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Informe de la aplicación de los recursos otorgados por la SEP. Ejercicio Fiscal 2023</t>
  </si>
  <si>
    <t>Saldo final de los recursos otorgados en el Ejercicio Fiscal 2023 con objeto de reintegro.</t>
  </si>
  <si>
    <t>Universidad Tecnológica</t>
  </si>
  <si>
    <t>M. en C. José Carlos Arredondo Velázquez</t>
  </si>
  <si>
    <t>MDCO. Apolinar Villegas Arcos</t>
  </si>
  <si>
    <t>BBVA BANCOMER</t>
  </si>
  <si>
    <t>Nota. El saldo real en la cuenta bancaria al 31 de Marzo 2023 es de 3,719,746.10. La diferencia con respecto</t>
  </si>
  <si>
    <t>a los 2,191,012.54, corresponden al pago del IMSS que se realizá los primeros días del mes de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</si>
</sst>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F800]dddd\,\ mmmm\ dd\,\ yyyy"/>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s>
  <fills count="6">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0" borderId="0" xfId="0" applyAlignment="1">
      <alignment vertical="center"/>
    </xf>
    <xf numFmtId="0" fontId="0" fillId="0" borderId="3" xfId="0" applyBorder="1"/>
    <xf numFmtId="0" fontId="0" fillId="2" borderId="3" xfId="0" applyFill="1" applyBorder="1"/>
    <xf numFmtId="0" fontId="0" fillId="4" borderId="0" xfId="0" applyFill="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44" fontId="0" fillId="2" borderId="1" xfId="2" applyFont="1" applyFill="1" applyBorder="1" applyAlignment="1">
      <alignment vertical="center" wrapText="1"/>
    </xf>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44" fontId="6" fillId="4" borderId="0" xfId="2" applyFont="1" applyFill="1" applyAlignment="1">
      <alignment vertical="center" wrapText="1"/>
    </xf>
    <xf numFmtId="0" fontId="5" fillId="4" borderId="0" xfId="0" applyFont="1" applyFill="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0" fontId="0" fillId="2" borderId="11" xfId="0" applyFill="1" applyBorder="1" applyAlignment="1">
      <alignment vertical="center"/>
    </xf>
    <xf numFmtId="49" fontId="7" fillId="4" borderId="0" xfId="0" applyNumberFormat="1" applyFont="1" applyFill="1"/>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Alignment="1">
      <alignment vertical="center" wrapText="1"/>
    </xf>
    <xf numFmtId="44" fontId="0" fillId="0" borderId="0" xfId="0" applyNumberFormat="1"/>
    <xf numFmtId="8" fontId="0" fillId="0" borderId="0" xfId="0" applyNumberFormat="1"/>
    <xf numFmtId="2" fontId="0" fillId="0" borderId="0" xfId="0" applyNumberFormat="1"/>
    <xf numFmtId="0" fontId="0" fillId="2" borderId="1" xfId="0" applyFill="1" applyBorder="1" applyAlignment="1">
      <alignment vertical="center"/>
    </xf>
    <xf numFmtId="4" fontId="0" fillId="0" borderId="0" xfId="0" applyNumberFormat="1"/>
    <xf numFmtId="2" fontId="0" fillId="2" borderId="1" xfId="0" applyNumberFormat="1" applyFill="1" applyBorder="1" applyAlignment="1">
      <alignment horizontal="center" vertical="center"/>
    </xf>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right"/>
    </xf>
    <xf numFmtId="0" fontId="0" fillId="4" borderId="0" xfId="0" applyFill="1" applyAlignment="1">
      <alignment horizontal="right"/>
    </xf>
    <xf numFmtId="44" fontId="0" fillId="0" borderId="0" xfId="2" applyFont="1" applyAlignment="1">
      <alignment horizontal="center"/>
    </xf>
    <xf numFmtId="44" fontId="0" fillId="0" borderId="0" xfId="2" applyFont="1" applyAlignment="1">
      <alignment horizontal="center" vertical="center"/>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Alignment="1">
      <alignment horizontal="center" vertical="center"/>
    </xf>
    <xf numFmtId="0" fontId="10" fillId="4" borderId="1" xfId="0" applyFont="1" applyFill="1" applyBorder="1" applyAlignment="1">
      <alignment horizontal="center" wrapText="1"/>
    </xf>
    <xf numFmtId="44" fontId="10" fillId="4" borderId="9" xfId="0" applyNumberFormat="1" applyFont="1" applyFill="1" applyBorder="1" applyAlignment="1">
      <alignment horizontal="center" wrapText="1"/>
    </xf>
    <xf numFmtId="44" fontId="10" fillId="4" borderId="6" xfId="0" applyNumberFormat="1" applyFont="1" applyFill="1" applyBorder="1" applyAlignment="1">
      <alignment horizont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10" fillId="4" borderId="6" xfId="0" applyFont="1" applyFill="1" applyBorder="1" applyAlignment="1">
      <alignment horizontal="center" wrapText="1"/>
    </xf>
    <xf numFmtId="0" fontId="10" fillId="4" borderId="1" xfId="0" applyFont="1" applyFill="1" applyBorder="1" applyAlignment="1">
      <alignment horizontal="center" vertical="center" wrapText="1"/>
    </xf>
    <xf numFmtId="0" fontId="19" fillId="4" borderId="0" xfId="0" applyFont="1" applyFill="1" applyAlignment="1">
      <alignment horizontal="center" vertical="center" wrapText="1"/>
    </xf>
    <xf numFmtId="0" fontId="10" fillId="4" borderId="0" xfId="0" applyFont="1" applyFill="1" applyAlignment="1">
      <alignment horizontal="center" wrapText="1"/>
    </xf>
    <xf numFmtId="164" fontId="17" fillId="4" borderId="4" xfId="0" applyNumberFormat="1" applyFont="1" applyFill="1" applyBorder="1" applyAlignment="1">
      <alignment horizontal="right"/>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cellXfs>
  <cellStyles count="3">
    <cellStyle name="Millares" xfId="1" builtinId="3"/>
    <cellStyle name="Moneda" xfId="2" builtinId="4"/>
    <cellStyle name="Normal" xfId="0" builtinId="0"/>
  </cellStyles>
  <dxfs count="70">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562318</xdr:colOff>
      <xdr:row>2</xdr:row>
      <xdr:rowOff>85724</xdr:rowOff>
    </xdr:to>
    <xdr:pic>
      <xdr:nvPicPr>
        <xdr:cNvPr id="3" name="Imagen 2">
          <a:extLst>
            <a:ext uri="{FF2B5EF4-FFF2-40B4-BE49-F238E27FC236}">
              <a16:creationId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tables/table1.xml><?xml version="1.0" encoding="utf-8"?>
<table xmlns="http://schemas.openxmlformats.org/spreadsheetml/2006/main" id="1" name="Tabla1" displayName="Tabla1" ref="B18:D30" totalsRowShown="0" headerRowDxfId="69" headerRowBorderDxfId="68" tableBorderDxfId="67" totalsRowBorderDxfId="66">
  <tableColumns count="3">
    <tableColumn id="1" name="Mes " dataDxfId="65"/>
    <tableColumn id="2" name="Fecha de Transferencia" dataDxfId="64"/>
    <tableColumn id="3" name="Importe" dataDxfId="63"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D16" totalsRowShown="0" headerRowDxfId="62">
  <tableColumns count="3">
    <tableColumn id="1" name="Concepto" dataDxfId="61"/>
    <tableColumn id="3" name="Plazas" dataDxfId="60"/>
    <tableColumn id="4" name="Importe" dataDxfId="59"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1:D30" totalsRowShown="0" headerRowDxfId="58">
  <tableColumns count="3">
    <tableColumn id="1" name="No. " dataDxfId="57"/>
    <tableColumn id="2" name="Partida Generica" dataDxfId="56"/>
    <tableColumn id="3" name="Importe total por partida generica" dataDxfId="55"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5:D44" totalsRowShown="0" headerRowDxfId="54" dataDxfId="53">
  <tableColumns count="3">
    <tableColumn id="1" name="No. " dataDxfId="52"/>
    <tableColumn id="2" name="Partida Generica" dataDxfId="51"/>
    <tableColumn id="3" name="Importe total por partida generica" dataDxfId="50" dataCellStyle="Moneda"/>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5:D58" totalsRowShown="0">
  <tableColumns count="2">
    <tableColumn id="1" name="Concepto" dataDxfId="49"/>
    <tableColumn id="2" name="No. De Alumnos"/>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6" totalsRowShown="0" headerRowDxfId="48">
  <tableColumns count="3">
    <tableColumn id="1" name="Concepto" dataDxfId="47"/>
    <tableColumn id="3" name="Plazas" dataDxfId="46"/>
    <tableColumn id="4" name="Importe" dataDxfId="45"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1:D30" totalsRowShown="0" headerRowDxfId="44">
  <tableColumns count="3">
    <tableColumn id="1" name="No. " dataDxfId="43"/>
    <tableColumn id="2" name="Partida Generica" dataDxfId="42"/>
    <tableColumn id="3" name="Importe total por partida generica" dataDxfId="41"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5:D44" totalsRowShown="0" headerRowDxfId="40" dataDxfId="39">
  <tableColumns count="3">
    <tableColumn id="1" name="No. " dataDxfId="38"/>
    <tableColumn id="2" name="Partida Generica" dataDxfId="37"/>
    <tableColumn id="3" name="Importe total por partida generica" dataDxfId="36"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5:D58" totalsRowShown="0">
  <tableColumns count="2">
    <tableColumn id="1" name="Concepto" dataDxfId="35"/>
    <tableColumn id="2" name="No. De Alumnos"/>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6" totalsRowShown="0" headerRowDxfId="34">
  <tableColumns count="3">
    <tableColumn id="1" name="Concepto" dataDxfId="33"/>
    <tableColumn id="3" name="Plazas" dataDxfId="32"/>
    <tableColumn id="4" name="Importe" dataDxfId="31"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1:D30" totalsRowShown="0" headerRowDxfId="30">
  <tableColumns count="3">
    <tableColumn id="1" name="No. " dataDxfId="29"/>
    <tableColumn id="2" name="Partida Generica" dataDxfId="28"/>
    <tableColumn id="3" name="Importe total por partida generica" dataDxfId="27"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5:D44" totalsRowShown="0" headerRowDxfId="26" dataDxfId="25">
  <tableColumns count="3">
    <tableColumn id="1" name="No. " dataDxfId="24"/>
    <tableColumn id="2" name="Partida Generica" dataDxfId="23"/>
    <tableColumn id="3" name="Importe total por partida generica" dataDxfId="22"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5:D58" totalsRowShown="0">
  <tableColumns count="2">
    <tableColumn id="1" name="Concepto" dataDxfId="21"/>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D16" totalsRowShown="0" headerRowDxfId="20">
  <tableColumns count="3">
    <tableColumn id="1" name="Concepto" dataDxfId="19"/>
    <tableColumn id="3" name="Plazas" dataDxfId="18"/>
    <tableColumn id="4" name="Importe" dataDxfId="17"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1:D30" totalsRowShown="0" headerRowDxfId="16">
  <tableColumns count="3">
    <tableColumn id="1" name="No. " dataDxfId="15"/>
    <tableColumn id="2" name="Partida Generica" dataDxfId="14"/>
    <tableColumn id="3" name="Importe total por partida generica" dataDxfId="13" dataCellStyle="Moneda"/>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5:D44" totalsRowShown="0" headerRowDxfId="12" dataDxfId="11">
  <tableColumns count="3">
    <tableColumn id="1" name="No. " dataDxfId="10"/>
    <tableColumn id="2" name="Partida Generica" dataDxfId="9"/>
    <tableColumn id="3" name="Importe total por partida generica" dataDxfId="8"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5:D58" totalsRowShown="0">
  <tableColumns count="2">
    <tableColumn id="1" name="Concepto" dataDxfId="7"/>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E10" totalsRowShown="0" headerRowDxfId="6" dataDxfId="5" dataCellStyle="Millares">
  <tableColumns count="5">
    <tableColumn id="1" name="Trimestre" dataDxfId="4"/>
    <tableColumn id="2" name="Recursos Otorgados por Convenio con la Federación" dataDxfId="3" dataCellStyle="Millares">
      <calculatedColumnFormula>SUM(B3:B5)</calculatedColumnFormula>
    </tableColumn>
    <tableColumn id="3" name="Rendimientos Financieros Generados" dataDxfId="2" dataCellStyle="Millares">
      <calculatedColumnFormula>SUM(C3:C5)</calculatedColumnFormula>
    </tableColumn>
    <tableColumn id="4" name="Recursos Ejercidos" dataDxfId="1" dataCellStyle="Millares">
      <calculatedColumnFormula>'Abr-Jun'!D6</calculatedColumnFormula>
    </tableColumn>
    <tableColumn id="5" name="Saldo" dataDxfId="0"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8"/>
  <sheetViews>
    <sheetView showGridLines="0" zoomScale="85" zoomScaleNormal="85" workbookViewId="0">
      <selection activeCell="B14" sqref="B14"/>
    </sheetView>
  </sheetViews>
  <sheetFormatPr baseColWidth="10" defaultRowHeight="15"/>
  <cols>
    <col min="1" max="1" width="12.85546875" customWidth="1"/>
    <col min="2" max="2" width="24.140625" customWidth="1"/>
    <col min="3" max="3" width="20.85546875" customWidth="1"/>
    <col min="4" max="4" width="20.140625" customWidth="1"/>
    <col min="5" max="5" width="19.42578125" customWidth="1"/>
    <col min="11" max="11" width="21" bestFit="1" customWidth="1"/>
  </cols>
  <sheetData>
    <row r="1" spans="1:11" ht="15" customHeight="1">
      <c r="A1" s="69" t="s">
        <v>71</v>
      </c>
      <c r="B1" s="69"/>
      <c r="C1" s="69"/>
      <c r="D1" s="69"/>
      <c r="E1" s="69"/>
      <c r="F1" s="1"/>
    </row>
    <row r="2" spans="1:11" ht="15" customHeight="1">
      <c r="A2" s="69" t="s">
        <v>495</v>
      </c>
      <c r="B2" s="69"/>
      <c r="C2" s="69"/>
      <c r="D2" s="69"/>
      <c r="E2" s="69"/>
      <c r="F2" s="1"/>
    </row>
    <row r="3" spans="1:11" ht="15" customHeight="1">
      <c r="A3" s="68" t="s">
        <v>274</v>
      </c>
      <c r="B3" s="68"/>
      <c r="C3" s="68"/>
      <c r="D3" s="68"/>
      <c r="E3" s="68"/>
    </row>
    <row r="5" spans="1:11" ht="30">
      <c r="A5" s="14" t="s">
        <v>1</v>
      </c>
      <c r="B5" s="15" t="s">
        <v>35</v>
      </c>
      <c r="C5" s="10"/>
      <c r="D5" s="17" t="s">
        <v>2</v>
      </c>
      <c r="E5" s="12" t="s">
        <v>497</v>
      </c>
    </row>
    <row r="6" spans="1:11">
      <c r="A6" s="7"/>
      <c r="B6" s="6"/>
      <c r="C6" s="7"/>
      <c r="E6" s="6"/>
    </row>
    <row r="7" spans="1:11" ht="45.75" customHeight="1">
      <c r="A7" s="13" t="s">
        <v>0</v>
      </c>
      <c r="B7" s="15" t="s">
        <v>406</v>
      </c>
      <c r="C7" s="6"/>
      <c r="D7" s="31" t="s">
        <v>480</v>
      </c>
      <c r="E7" s="16">
        <v>87381627.999999985</v>
      </c>
    </row>
    <row r="9" spans="1:11" ht="14.25" customHeight="1"/>
    <row r="10" spans="1:11" ht="15" customHeight="1">
      <c r="A10" s="68" t="s">
        <v>275</v>
      </c>
      <c r="B10" s="68"/>
      <c r="C10" s="68"/>
      <c r="D10" s="68"/>
      <c r="E10" s="68"/>
    </row>
    <row r="11" spans="1:11" ht="12" customHeight="1"/>
    <row r="12" spans="1:11">
      <c r="A12" s="67" t="s">
        <v>3</v>
      </c>
      <c r="B12" s="67"/>
      <c r="C12" s="67"/>
      <c r="D12" s="67"/>
      <c r="E12" s="67"/>
    </row>
    <row r="14" spans="1:11" ht="45">
      <c r="A14" s="38" t="s">
        <v>4</v>
      </c>
      <c r="B14" s="66">
        <v>1.26800011980386E+16</v>
      </c>
      <c r="C14" s="6"/>
      <c r="D14" s="17" t="s">
        <v>5</v>
      </c>
      <c r="E14" s="64" t="s">
        <v>500</v>
      </c>
    </row>
    <row r="16" spans="1:11">
      <c r="A16" s="67" t="s">
        <v>460</v>
      </c>
      <c r="B16" s="67"/>
      <c r="C16" s="67"/>
      <c r="D16" s="67"/>
      <c r="E16" s="67"/>
      <c r="K16" s="63"/>
    </row>
    <row r="18" spans="2:4" s="3" customFormat="1" ht="31.5" customHeight="1">
      <c r="B18" s="19" t="s">
        <v>48</v>
      </c>
      <c r="C18" s="20" t="s">
        <v>49</v>
      </c>
      <c r="D18" s="21" t="s">
        <v>11</v>
      </c>
    </row>
    <row r="19" spans="2:4">
      <c r="B19" s="8" t="s">
        <v>50</v>
      </c>
      <c r="C19" s="25"/>
      <c r="D19" s="18"/>
    </row>
    <row r="20" spans="2:4">
      <c r="B20" s="8" t="s">
        <v>51</v>
      </c>
      <c r="C20" s="25"/>
      <c r="D20" s="18"/>
    </row>
    <row r="21" spans="2:4">
      <c r="B21" s="8" t="s">
        <v>52</v>
      </c>
      <c r="C21" s="25">
        <v>45007</v>
      </c>
      <c r="D21" s="18">
        <v>23831352</v>
      </c>
    </row>
    <row r="22" spans="2:4">
      <c r="B22" s="8" t="s">
        <v>53</v>
      </c>
      <c r="C22" s="25"/>
      <c r="D22" s="18"/>
    </row>
    <row r="23" spans="2:4">
      <c r="B23" s="8" t="s">
        <v>54</v>
      </c>
      <c r="C23" s="25"/>
      <c r="D23" s="18"/>
    </row>
    <row r="24" spans="2:4">
      <c r="B24" s="8" t="s">
        <v>55</v>
      </c>
      <c r="C24" s="25"/>
      <c r="D24" s="18"/>
    </row>
    <row r="25" spans="2:4">
      <c r="B25" s="8" t="s">
        <v>56</v>
      </c>
      <c r="C25" s="25"/>
      <c r="D25" s="18"/>
    </row>
    <row r="26" spans="2:4">
      <c r="B26" s="8" t="s">
        <v>57</v>
      </c>
      <c r="C26" s="25"/>
      <c r="D26" s="18"/>
    </row>
    <row r="27" spans="2:4">
      <c r="B27" s="8" t="s">
        <v>58</v>
      </c>
      <c r="C27" s="25"/>
      <c r="D27" s="18"/>
    </row>
    <row r="28" spans="2:4">
      <c r="B28" s="8" t="s">
        <v>59</v>
      </c>
      <c r="C28" s="25"/>
      <c r="D28" s="18"/>
    </row>
    <row r="29" spans="2:4">
      <c r="B29" s="8" t="s">
        <v>60</v>
      </c>
      <c r="C29" s="25"/>
      <c r="D29" s="18"/>
    </row>
    <row r="30" spans="2:4">
      <c r="B30" s="22" t="s">
        <v>61</v>
      </c>
      <c r="C30" s="26"/>
      <c r="D30" s="18"/>
    </row>
    <row r="31" spans="2:4">
      <c r="C31" s="24" t="s">
        <v>62</v>
      </c>
      <c r="D31" s="23">
        <f>SUM(D19:D30)</f>
        <v>23831352</v>
      </c>
    </row>
    <row r="33" spans="1:5">
      <c r="A33" s="68" t="s">
        <v>487</v>
      </c>
      <c r="B33" s="68"/>
      <c r="C33" s="68"/>
      <c r="D33" s="68"/>
      <c r="E33" s="68"/>
    </row>
    <row r="35" spans="1:5">
      <c r="C35" s="39"/>
    </row>
    <row r="36" spans="1:5" ht="45">
      <c r="B36" s="47" t="s">
        <v>476</v>
      </c>
      <c r="C36" s="48" t="s">
        <v>498</v>
      </c>
      <c r="D36" s="9"/>
    </row>
    <row r="38" spans="1:5" ht="60">
      <c r="B38" s="46" t="s">
        <v>478</v>
      </c>
      <c r="C38" s="48" t="s">
        <v>499</v>
      </c>
      <c r="D38" s="9"/>
    </row>
  </sheetData>
  <dataConsolidate/>
  <mergeCells count="7">
    <mergeCell ref="A16:E16"/>
    <mergeCell ref="A33:E33"/>
    <mergeCell ref="A1:E1"/>
    <mergeCell ref="A2:E2"/>
    <mergeCell ref="A3:E3"/>
    <mergeCell ref="A10:E10"/>
    <mergeCell ref="A12:E12"/>
  </mergeCells>
  <dataValidations xWindow="394" yWindow="706" count="3">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62"/>
  <sheetViews>
    <sheetView showGridLines="0" tabSelected="1" zoomScale="145" zoomScaleNormal="145" workbookViewId="0">
      <selection activeCell="E18" sqref="E18"/>
    </sheetView>
  </sheetViews>
  <sheetFormatPr baseColWidth="10" defaultRowHeight="15"/>
  <cols>
    <col min="1" max="1" width="14.140625" customWidth="1"/>
    <col min="2" max="2" width="22.28515625" bestFit="1" customWidth="1"/>
    <col min="3" max="3" width="17" customWidth="1"/>
    <col min="4" max="4" width="17.85546875" customWidth="1"/>
    <col min="5" max="5" width="18.140625" customWidth="1"/>
    <col min="6" max="6" width="14.85546875" customWidth="1"/>
  </cols>
  <sheetData>
    <row r="1" spans="1:6">
      <c r="A1" s="69" t="s">
        <v>75</v>
      </c>
      <c r="B1" s="69"/>
      <c r="C1" s="69"/>
      <c r="D1" s="69"/>
      <c r="E1" s="69"/>
      <c r="F1" s="69"/>
    </row>
    <row r="3" spans="1:6">
      <c r="A3" s="70" t="s">
        <v>13</v>
      </c>
      <c r="B3" s="70"/>
      <c r="D3" s="52">
        <v>0</v>
      </c>
    </row>
    <row r="5" spans="1:6">
      <c r="A5" s="70" t="s">
        <v>6</v>
      </c>
      <c r="B5" s="70"/>
      <c r="D5" s="32">
        <f>SUM('INTEGRE Datos Generales'!D19:D21)</f>
        <v>23831352</v>
      </c>
    </row>
    <row r="7" spans="1:6">
      <c r="A7" s="71" t="s">
        <v>76</v>
      </c>
      <c r="B7" s="71"/>
      <c r="C7" s="6"/>
      <c r="D7" s="37">
        <f>+E17+E31+E45</f>
        <v>21640339.459999997</v>
      </c>
    </row>
    <row r="9" spans="1:6">
      <c r="A9" s="70" t="s">
        <v>12</v>
      </c>
      <c r="B9" s="70"/>
      <c r="C9" s="70"/>
      <c r="D9" s="52">
        <f>+D3+D5-D7</f>
        <v>2191012.5400000028</v>
      </c>
      <c r="E9" s="62"/>
      <c r="F9" s="5"/>
    </row>
    <row r="11" spans="1:6" ht="15" customHeight="1">
      <c r="A11" s="68" t="s">
        <v>77</v>
      </c>
      <c r="B11" s="68"/>
      <c r="C11" s="68"/>
      <c r="D11" s="68"/>
      <c r="E11" s="68"/>
      <c r="F11" s="68"/>
    </row>
    <row r="13" spans="1:6">
      <c r="B13" s="3" t="s">
        <v>78</v>
      </c>
      <c r="C13" s="3" t="s">
        <v>81</v>
      </c>
      <c r="D13" s="3" t="s">
        <v>11</v>
      </c>
      <c r="E13" s="42"/>
    </row>
    <row r="14" spans="1:6" ht="28.5" customHeight="1">
      <c r="A14" s="61"/>
      <c r="B14" s="39" t="s">
        <v>10</v>
      </c>
      <c r="C14" s="3">
        <v>43</v>
      </c>
      <c r="D14" s="33">
        <v>3800816.8899999997</v>
      </c>
      <c r="E14" s="41"/>
    </row>
    <row r="15" spans="1:6" ht="28.5" customHeight="1">
      <c r="A15" s="61"/>
      <c r="B15" s="39" t="s">
        <v>79</v>
      </c>
      <c r="C15" s="3">
        <v>378</v>
      </c>
      <c r="D15" s="33">
        <v>14331895</v>
      </c>
      <c r="E15" s="41"/>
    </row>
    <row r="16" spans="1:6" ht="28.5" customHeight="1">
      <c r="A16" s="61"/>
      <c r="B16" s="39" t="s">
        <v>80</v>
      </c>
      <c r="C16" s="3">
        <v>106</v>
      </c>
      <c r="D16" s="33">
        <v>2155444.02</v>
      </c>
      <c r="E16" s="41"/>
    </row>
    <row r="17" spans="1:6">
      <c r="B17" s="72" t="s">
        <v>463</v>
      </c>
      <c r="C17" s="72"/>
      <c r="D17" s="72"/>
      <c r="E17" s="50">
        <f>SUM(Tabla5[Importe])</f>
        <v>20288155.91</v>
      </c>
    </row>
    <row r="18" spans="1:6">
      <c r="B18" s="2"/>
      <c r="C18" s="2"/>
      <c r="D18" s="2"/>
      <c r="E18" s="5"/>
    </row>
    <row r="19" spans="1:6">
      <c r="A19" s="68" t="s">
        <v>82</v>
      </c>
      <c r="B19" s="68"/>
      <c r="C19" s="68"/>
      <c r="D19" s="68"/>
      <c r="E19" s="68"/>
      <c r="F19" s="68"/>
    </row>
    <row r="21" spans="1:6" ht="37.5" customHeight="1">
      <c r="B21" s="3" t="s">
        <v>83</v>
      </c>
      <c r="C21" s="3" t="s">
        <v>461</v>
      </c>
      <c r="D21" s="3" t="s">
        <v>462</v>
      </c>
    </row>
    <row r="22" spans="1:6">
      <c r="B22" s="39">
        <v>1</v>
      </c>
      <c r="C22" s="3">
        <v>2100</v>
      </c>
      <c r="D22" s="33">
        <v>0</v>
      </c>
    </row>
    <row r="23" spans="1:6">
      <c r="B23" s="39">
        <v>2</v>
      </c>
      <c r="C23" s="3">
        <v>2200</v>
      </c>
      <c r="D23" s="33">
        <v>32224</v>
      </c>
    </row>
    <row r="24" spans="1:6">
      <c r="B24" s="39">
        <v>3</v>
      </c>
      <c r="C24" s="3">
        <v>2300</v>
      </c>
      <c r="D24" s="33">
        <v>0</v>
      </c>
    </row>
    <row r="25" spans="1:6">
      <c r="B25" s="39">
        <v>4</v>
      </c>
      <c r="C25" s="3">
        <v>2400</v>
      </c>
      <c r="D25" s="33">
        <v>0</v>
      </c>
    </row>
    <row r="26" spans="1:6">
      <c r="B26" s="39">
        <v>5</v>
      </c>
      <c r="C26" s="3">
        <v>2500</v>
      </c>
      <c r="D26" s="33">
        <v>0</v>
      </c>
    </row>
    <row r="27" spans="1:6">
      <c r="B27" s="39">
        <v>6</v>
      </c>
      <c r="C27" s="3">
        <v>2600</v>
      </c>
      <c r="D27" s="33">
        <v>0</v>
      </c>
    </row>
    <row r="28" spans="1:6">
      <c r="B28" s="39">
        <v>7</v>
      </c>
      <c r="C28" s="3">
        <v>2700</v>
      </c>
      <c r="D28" s="33">
        <v>0</v>
      </c>
    </row>
    <row r="29" spans="1:6">
      <c r="B29" s="39">
        <v>8</v>
      </c>
      <c r="C29" s="3">
        <v>2800</v>
      </c>
      <c r="D29" s="33">
        <v>0</v>
      </c>
    </row>
    <row r="30" spans="1:6">
      <c r="B30" s="39">
        <v>9</v>
      </c>
      <c r="C30" s="3">
        <v>2900</v>
      </c>
      <c r="D30" s="33">
        <v>6759.99</v>
      </c>
    </row>
    <row r="31" spans="1:6">
      <c r="B31" s="72" t="s">
        <v>465</v>
      </c>
      <c r="C31" s="72"/>
      <c r="D31" s="72"/>
      <c r="E31" s="50">
        <f>SUM(D22:D30)</f>
        <v>38983.99</v>
      </c>
    </row>
    <row r="33" spans="1:6">
      <c r="A33" s="68" t="s">
        <v>84</v>
      </c>
      <c r="B33" s="68"/>
      <c r="C33" s="68"/>
      <c r="D33" s="68"/>
      <c r="E33" s="68"/>
      <c r="F33" s="68"/>
    </row>
    <row r="35" spans="1:6" ht="30">
      <c r="B35" s="3" t="s">
        <v>83</v>
      </c>
      <c r="C35" s="3" t="s">
        <v>461</v>
      </c>
      <c r="D35" s="3" t="s">
        <v>462</v>
      </c>
    </row>
    <row r="36" spans="1:6">
      <c r="B36" s="39">
        <v>1</v>
      </c>
      <c r="C36" s="3">
        <v>3100</v>
      </c>
      <c r="D36" s="43">
        <v>1309505.5599999998</v>
      </c>
    </row>
    <row r="37" spans="1:6">
      <c r="B37" s="39">
        <v>2</v>
      </c>
      <c r="C37" s="3">
        <v>3200</v>
      </c>
      <c r="D37" s="43">
        <v>0</v>
      </c>
    </row>
    <row r="38" spans="1:6">
      <c r="B38" s="39">
        <v>3</v>
      </c>
      <c r="C38" s="3">
        <v>3300</v>
      </c>
      <c r="D38" s="43">
        <v>0</v>
      </c>
    </row>
    <row r="39" spans="1:6">
      <c r="B39" s="39">
        <v>4</v>
      </c>
      <c r="C39" s="3">
        <v>3400</v>
      </c>
      <c r="D39" s="43">
        <v>0</v>
      </c>
    </row>
    <row r="40" spans="1:6">
      <c r="B40" s="39">
        <v>5</v>
      </c>
      <c r="C40" s="3">
        <v>3500</v>
      </c>
      <c r="D40" s="43">
        <v>3694</v>
      </c>
    </row>
    <row r="41" spans="1:6">
      <c r="B41" s="39">
        <v>6</v>
      </c>
      <c r="C41" s="3">
        <v>3600</v>
      </c>
      <c r="D41" s="43">
        <v>0</v>
      </c>
    </row>
    <row r="42" spans="1:6">
      <c r="B42" s="39">
        <v>7</v>
      </c>
      <c r="C42" s="3">
        <v>3700</v>
      </c>
      <c r="D42" s="43">
        <v>0</v>
      </c>
    </row>
    <row r="43" spans="1:6">
      <c r="B43" s="39">
        <v>8</v>
      </c>
      <c r="C43" s="3">
        <v>3800</v>
      </c>
      <c r="D43" s="43">
        <v>0</v>
      </c>
    </row>
    <row r="44" spans="1:6">
      <c r="B44" s="39">
        <v>9</v>
      </c>
      <c r="C44" s="3">
        <v>3900</v>
      </c>
      <c r="D44" s="43">
        <v>0</v>
      </c>
    </row>
    <row r="45" spans="1:6">
      <c r="B45" s="73" t="s">
        <v>464</v>
      </c>
      <c r="C45" s="73"/>
      <c r="D45" s="73"/>
      <c r="E45" s="50">
        <f>SUM(D36:D44)</f>
        <v>1313199.5599999998</v>
      </c>
    </row>
    <row r="48" spans="1:6">
      <c r="C48" s="44" t="str">
        <f>B17</f>
        <v>TOTAL EROGADO DEL CAPITULO 1000</v>
      </c>
      <c r="D48" s="37">
        <f>E17</f>
        <v>20288155.91</v>
      </c>
    </row>
    <row r="49" spans="1:6">
      <c r="C49" s="44" t="str">
        <f>B31</f>
        <v>TOTAL EROGADO DEL CAPITULO 2000</v>
      </c>
      <c r="D49" s="37">
        <f>E31</f>
        <v>38983.99</v>
      </c>
    </row>
    <row r="50" spans="1:6">
      <c r="C50" s="44" t="str">
        <f>B45</f>
        <v>TOTAL EROGADO DEL CAPITULO 3000</v>
      </c>
      <c r="D50" s="37">
        <f>E45</f>
        <v>1313199.5599999998</v>
      </c>
    </row>
    <row r="51" spans="1:6">
      <c r="C51" s="2" t="s">
        <v>62</v>
      </c>
      <c r="D51" s="61">
        <f>SUM(D48:D50)</f>
        <v>21640339.459999997</v>
      </c>
    </row>
    <row r="53" spans="1:6">
      <c r="A53" s="68" t="s">
        <v>85</v>
      </c>
      <c r="B53" s="68"/>
      <c r="C53" s="68"/>
      <c r="D53" s="68"/>
      <c r="E53" s="68"/>
      <c r="F53" s="68"/>
    </row>
    <row r="55" spans="1:6">
      <c r="C55" t="s">
        <v>78</v>
      </c>
      <c r="D55" t="s">
        <v>86</v>
      </c>
    </row>
    <row r="56" spans="1:6" ht="30">
      <c r="C56" s="1" t="s">
        <v>466</v>
      </c>
    </row>
    <row r="57" spans="1:6" ht="30">
      <c r="C57" s="1" t="s">
        <v>467</v>
      </c>
    </row>
    <row r="58" spans="1:6">
      <c r="C58" s="1" t="s">
        <v>14</v>
      </c>
    </row>
    <row r="59" spans="1:6">
      <c r="C59" s="2" t="s">
        <v>62</v>
      </c>
      <c r="D59" s="45">
        <f>SUM(Tabla8[No. De Alumnos])</f>
        <v>0</v>
      </c>
    </row>
    <row r="62" spans="1:6">
      <c r="B62" s="35"/>
      <c r="C62" s="36" t="s">
        <v>73</v>
      </c>
      <c r="D62" s="11"/>
    </row>
  </sheetData>
  <mergeCells count="12">
    <mergeCell ref="A53:F53"/>
    <mergeCell ref="B17:D17"/>
    <mergeCell ref="A19:F19"/>
    <mergeCell ref="A11:F11"/>
    <mergeCell ref="A33:F33"/>
    <mergeCell ref="B45:D45"/>
    <mergeCell ref="B31:D31"/>
    <mergeCell ref="A1:F1"/>
    <mergeCell ref="A3:B3"/>
    <mergeCell ref="A5:B5"/>
    <mergeCell ref="A7:B7"/>
    <mergeCell ref="A9:C9"/>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31" zoomScale="145" zoomScaleNormal="145" workbookViewId="0">
      <selection activeCell="F16" sqref="F16"/>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69" t="s">
        <v>87</v>
      </c>
      <c r="B1" s="69"/>
      <c r="C1" s="69"/>
      <c r="D1" s="69"/>
      <c r="E1" s="69"/>
      <c r="F1" s="69"/>
    </row>
    <row r="3" spans="1:6">
      <c r="A3" s="70" t="s">
        <v>13</v>
      </c>
      <c r="B3" s="70"/>
      <c r="D3" s="52">
        <f>'Integre Ene-Mar'!D9</f>
        <v>2191012.5400000028</v>
      </c>
    </row>
    <row r="5" spans="1:6">
      <c r="A5" s="70" t="s">
        <v>6</v>
      </c>
      <c r="B5" s="70"/>
      <c r="D5" s="32">
        <f>SUM('INTEGRE Datos Generales'!D22:D24)</f>
        <v>0</v>
      </c>
    </row>
    <row r="7" spans="1:6">
      <c r="A7" s="71" t="s">
        <v>76</v>
      </c>
      <c r="B7" s="71"/>
      <c r="C7" s="6"/>
      <c r="D7" s="37">
        <f>+E17+E31+E45</f>
        <v>0</v>
      </c>
    </row>
    <row r="9" spans="1:6">
      <c r="A9" s="70" t="s">
        <v>12</v>
      </c>
      <c r="B9" s="70"/>
      <c r="C9" s="70"/>
      <c r="D9" s="52">
        <f>+D3+D5-D7</f>
        <v>2191012.5400000028</v>
      </c>
    </row>
    <row r="11" spans="1:6" ht="15" customHeight="1">
      <c r="A11" s="68" t="s">
        <v>77</v>
      </c>
      <c r="B11" s="68"/>
      <c r="C11" s="68"/>
      <c r="D11" s="68"/>
      <c r="E11" s="68"/>
      <c r="F11" s="68"/>
    </row>
    <row r="13" spans="1:6">
      <c r="B13" s="3" t="s">
        <v>78</v>
      </c>
      <c r="C13" s="3" t="s">
        <v>81</v>
      </c>
      <c r="D13" s="3" t="s">
        <v>11</v>
      </c>
      <c r="F13" s="42"/>
    </row>
    <row r="14" spans="1:6" ht="28.5" customHeight="1">
      <c r="B14" s="39" t="s">
        <v>10</v>
      </c>
      <c r="C14" s="3"/>
      <c r="D14" s="33"/>
      <c r="E14" s="41"/>
      <c r="F14" s="41"/>
    </row>
    <row r="15" spans="1:6" ht="28.5" customHeight="1">
      <c r="B15" s="39" t="s">
        <v>79</v>
      </c>
      <c r="C15" s="3"/>
      <c r="D15" s="33"/>
      <c r="E15" s="41"/>
      <c r="F15" s="41"/>
    </row>
    <row r="16" spans="1:6" ht="28.5" customHeight="1">
      <c r="B16" s="39" t="s">
        <v>80</v>
      </c>
      <c r="C16" s="3"/>
      <c r="D16" s="33"/>
      <c r="E16" s="41"/>
      <c r="F16" s="41"/>
    </row>
    <row r="17" spans="1:6">
      <c r="B17" s="72" t="s">
        <v>463</v>
      </c>
      <c r="C17" s="72"/>
      <c r="D17" s="72"/>
      <c r="E17" s="50">
        <f>SUM(D14:D16)</f>
        <v>0</v>
      </c>
    </row>
    <row r="18" spans="1:6">
      <c r="B18" s="2"/>
      <c r="C18" s="2"/>
      <c r="D18" s="2"/>
      <c r="E18" s="5"/>
    </row>
    <row r="19" spans="1:6">
      <c r="A19" s="68" t="s">
        <v>82</v>
      </c>
      <c r="B19" s="68"/>
      <c r="C19" s="68"/>
      <c r="D19" s="68"/>
      <c r="E19" s="68"/>
      <c r="F19" s="68"/>
    </row>
    <row r="21" spans="1:6" ht="37.5" customHeight="1">
      <c r="B21" s="3" t="s">
        <v>83</v>
      </c>
      <c r="C21" s="3" t="s">
        <v>461</v>
      </c>
      <c r="D21" s="3" t="s">
        <v>462</v>
      </c>
    </row>
    <row r="22" spans="1:6">
      <c r="B22" s="39">
        <v>1</v>
      </c>
      <c r="C22" s="3">
        <v>2100</v>
      </c>
      <c r="D22" s="33"/>
    </row>
    <row r="23" spans="1:6">
      <c r="B23" s="39">
        <v>2</v>
      </c>
      <c r="C23" s="3">
        <v>2200</v>
      </c>
      <c r="D23" s="33"/>
    </row>
    <row r="24" spans="1:6">
      <c r="B24" s="39">
        <v>3</v>
      </c>
      <c r="C24" s="3">
        <v>2300</v>
      </c>
      <c r="D24" s="33"/>
    </row>
    <row r="25" spans="1:6">
      <c r="B25" s="39">
        <v>4</v>
      </c>
      <c r="C25" s="3">
        <v>2400</v>
      </c>
      <c r="D25" s="33"/>
    </row>
    <row r="26" spans="1:6">
      <c r="B26" s="39">
        <v>5</v>
      </c>
      <c r="C26" s="3">
        <v>2500</v>
      </c>
      <c r="D26" s="33"/>
    </row>
    <row r="27" spans="1:6">
      <c r="B27" s="39">
        <v>6</v>
      </c>
      <c r="C27" s="3">
        <v>2600</v>
      </c>
      <c r="D27" s="33"/>
    </row>
    <row r="28" spans="1:6">
      <c r="B28" s="39">
        <v>7</v>
      </c>
      <c r="C28" s="3">
        <v>2700</v>
      </c>
      <c r="D28" s="33"/>
    </row>
    <row r="29" spans="1:6">
      <c r="B29" s="39">
        <v>8</v>
      </c>
      <c r="C29" s="3">
        <v>2800</v>
      </c>
      <c r="D29" s="33"/>
    </row>
    <row r="30" spans="1:6">
      <c r="B30" s="39">
        <v>9</v>
      </c>
      <c r="C30" s="3">
        <v>2900</v>
      </c>
      <c r="D30" s="33"/>
    </row>
    <row r="31" spans="1:6">
      <c r="B31" s="72" t="s">
        <v>465</v>
      </c>
      <c r="C31" s="72"/>
      <c r="D31" s="72"/>
      <c r="E31" s="50">
        <f>SUM(D22:D30)</f>
        <v>0</v>
      </c>
    </row>
    <row r="33" spans="1:6">
      <c r="A33" s="68" t="s">
        <v>84</v>
      </c>
      <c r="B33" s="68"/>
      <c r="C33" s="68"/>
      <c r="D33" s="68"/>
      <c r="E33" s="68"/>
      <c r="F33" s="68"/>
    </row>
    <row r="35" spans="1:6" ht="30">
      <c r="B35" s="3" t="s">
        <v>83</v>
      </c>
      <c r="C35" s="3" t="s">
        <v>461</v>
      </c>
      <c r="D35" s="3" t="s">
        <v>462</v>
      </c>
    </row>
    <row r="36" spans="1:6">
      <c r="B36" s="39">
        <v>1</v>
      </c>
      <c r="C36" s="3">
        <v>3100</v>
      </c>
      <c r="D36" s="43"/>
    </row>
    <row r="37" spans="1:6">
      <c r="B37" s="39">
        <v>2</v>
      </c>
      <c r="C37" s="3">
        <v>3200</v>
      </c>
      <c r="D37" s="43"/>
    </row>
    <row r="38" spans="1:6">
      <c r="B38" s="39">
        <v>3</v>
      </c>
      <c r="C38" s="3">
        <v>3300</v>
      </c>
      <c r="D38" s="43"/>
    </row>
    <row r="39" spans="1:6">
      <c r="B39" s="39">
        <v>4</v>
      </c>
      <c r="C39" s="3">
        <v>3400</v>
      </c>
      <c r="D39" s="43"/>
    </row>
    <row r="40" spans="1:6">
      <c r="B40" s="39">
        <v>5</v>
      </c>
      <c r="C40" s="3">
        <v>3500</v>
      </c>
      <c r="D40" s="43"/>
    </row>
    <row r="41" spans="1:6">
      <c r="B41" s="39">
        <v>6</v>
      </c>
      <c r="C41" s="3">
        <v>3600</v>
      </c>
      <c r="D41" s="43"/>
    </row>
    <row r="42" spans="1:6">
      <c r="B42" s="39">
        <v>7</v>
      </c>
      <c r="C42" s="3">
        <v>3700</v>
      </c>
      <c r="D42" s="43"/>
    </row>
    <row r="43" spans="1:6">
      <c r="B43" s="39">
        <v>8</v>
      </c>
      <c r="C43" s="3">
        <v>3800</v>
      </c>
      <c r="D43" s="43"/>
    </row>
    <row r="44" spans="1:6">
      <c r="B44" s="39">
        <v>9</v>
      </c>
      <c r="C44" s="3">
        <v>3900</v>
      </c>
      <c r="D44" s="43"/>
    </row>
    <row r="45" spans="1:6">
      <c r="B45" s="73" t="s">
        <v>464</v>
      </c>
      <c r="C45" s="73"/>
      <c r="D45" s="73"/>
      <c r="E45" s="50">
        <f>SUM(D36:D44)</f>
        <v>0</v>
      </c>
    </row>
    <row r="48" spans="1:6">
      <c r="C48" s="44" t="str">
        <f>B17</f>
        <v>TOTAL EROGADO DEL CAPITULO 1000</v>
      </c>
      <c r="D48" s="37">
        <f>E17</f>
        <v>0</v>
      </c>
    </row>
    <row r="49" spans="1:6">
      <c r="C49" s="44" t="str">
        <f>B31</f>
        <v>TOTAL EROGADO DEL CAPITULO 2000</v>
      </c>
      <c r="D49" s="37">
        <f>E31</f>
        <v>0</v>
      </c>
    </row>
    <row r="50" spans="1:6">
      <c r="C50" s="44" t="str">
        <f>B45</f>
        <v>TOTAL EROGADO DEL CAPITULO 3000</v>
      </c>
      <c r="D50" s="37">
        <f>E45</f>
        <v>0</v>
      </c>
    </row>
    <row r="51" spans="1:6">
      <c r="C51" s="2" t="s">
        <v>62</v>
      </c>
    </row>
    <row r="53" spans="1:6">
      <c r="A53" s="68" t="s">
        <v>85</v>
      </c>
      <c r="B53" s="68"/>
      <c r="C53" s="68"/>
      <c r="D53" s="68"/>
      <c r="E53" s="68"/>
      <c r="F53" s="68"/>
    </row>
    <row r="55" spans="1:6">
      <c r="C55" t="s">
        <v>78</v>
      </c>
      <c r="D55" t="s">
        <v>86</v>
      </c>
    </row>
    <row r="56" spans="1:6" ht="30">
      <c r="C56" s="1" t="s">
        <v>466</v>
      </c>
    </row>
    <row r="57" spans="1:6" ht="30">
      <c r="C57" s="1" t="s">
        <v>467</v>
      </c>
    </row>
    <row r="58" spans="1:6">
      <c r="C58" s="1" t="s">
        <v>14</v>
      </c>
    </row>
    <row r="59" spans="1:6">
      <c r="C59" s="2" t="s">
        <v>62</v>
      </c>
      <c r="D59">
        <f>SUM(Tabla811[No. De Alumnos])</f>
        <v>0</v>
      </c>
    </row>
    <row r="62" spans="1:6">
      <c r="B62" s="35"/>
      <c r="C62" s="36" t="s">
        <v>73</v>
      </c>
      <c r="D62" s="11"/>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145" zoomScaleNormal="145" workbookViewId="0">
      <selection activeCell="H19" sqref="H19"/>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69" t="s">
        <v>469</v>
      </c>
      <c r="B1" s="69"/>
      <c r="C1" s="69"/>
      <c r="D1" s="69"/>
      <c r="E1" s="69"/>
      <c r="F1" s="69"/>
    </row>
    <row r="3" spans="1:6">
      <c r="A3" s="70" t="s">
        <v>13</v>
      </c>
      <c r="B3" s="70"/>
      <c r="D3" s="32">
        <f>'Abr-Jun'!D9</f>
        <v>2191012.5400000028</v>
      </c>
    </row>
    <row r="5" spans="1:6">
      <c r="A5" s="70" t="s">
        <v>6</v>
      </c>
      <c r="B5" s="70"/>
      <c r="D5" s="32">
        <f>SUM('INTEGRE Datos Generales'!D25:D27)</f>
        <v>0</v>
      </c>
    </row>
    <row r="7" spans="1:6">
      <c r="A7" s="71" t="s">
        <v>76</v>
      </c>
      <c r="B7" s="71"/>
      <c r="C7" s="6"/>
      <c r="D7" s="37">
        <f>+E17+E31+E45</f>
        <v>0</v>
      </c>
    </row>
    <row r="9" spans="1:6">
      <c r="A9" s="70" t="s">
        <v>12</v>
      </c>
      <c r="B9" s="70"/>
      <c r="C9" s="70"/>
      <c r="D9" s="52">
        <f>+D3+D5-D7</f>
        <v>2191012.5400000028</v>
      </c>
    </row>
    <row r="11" spans="1:6" ht="15" customHeight="1">
      <c r="A11" s="68" t="s">
        <v>77</v>
      </c>
      <c r="B11" s="68"/>
      <c r="C11" s="68"/>
      <c r="D11" s="68"/>
      <c r="E11" s="68"/>
      <c r="F11" s="68"/>
    </row>
    <row r="13" spans="1:6">
      <c r="B13" s="3" t="s">
        <v>78</v>
      </c>
      <c r="C13" s="3" t="s">
        <v>81</v>
      </c>
      <c r="D13" s="3" t="s">
        <v>11</v>
      </c>
      <c r="F13" s="42"/>
    </row>
    <row r="14" spans="1:6" ht="28.5" customHeight="1">
      <c r="B14" s="39" t="s">
        <v>10</v>
      </c>
      <c r="C14" s="3"/>
      <c r="D14" s="33"/>
      <c r="E14" s="41"/>
      <c r="F14" s="41"/>
    </row>
    <row r="15" spans="1:6" ht="28.5" customHeight="1">
      <c r="B15" s="39" t="s">
        <v>79</v>
      </c>
      <c r="C15" s="3"/>
      <c r="D15" s="33"/>
      <c r="E15" s="41"/>
      <c r="F15" s="41"/>
    </row>
    <row r="16" spans="1:6" ht="28.5" customHeight="1">
      <c r="B16" s="39" t="s">
        <v>80</v>
      </c>
      <c r="C16" s="3"/>
      <c r="D16" s="33"/>
      <c r="E16" s="41"/>
      <c r="F16" s="41"/>
    </row>
    <row r="17" spans="1:6">
      <c r="B17" s="72" t="s">
        <v>463</v>
      </c>
      <c r="C17" s="72"/>
      <c r="D17" s="72"/>
      <c r="E17" s="50">
        <f>SUM(D14:D16)</f>
        <v>0</v>
      </c>
    </row>
    <row r="18" spans="1:6">
      <c r="B18" s="2"/>
      <c r="C18" s="2"/>
      <c r="D18" s="2"/>
      <c r="E18" s="5"/>
    </row>
    <row r="19" spans="1:6">
      <c r="A19" s="68" t="s">
        <v>82</v>
      </c>
      <c r="B19" s="68"/>
      <c r="C19" s="68"/>
      <c r="D19" s="68"/>
      <c r="E19" s="68"/>
      <c r="F19" s="68"/>
    </row>
    <row r="21" spans="1:6" ht="37.5" customHeight="1">
      <c r="B21" s="3" t="s">
        <v>83</v>
      </c>
      <c r="C21" s="3" t="s">
        <v>461</v>
      </c>
      <c r="D21" s="3" t="s">
        <v>462</v>
      </c>
    </row>
    <row r="22" spans="1:6">
      <c r="B22" s="39">
        <v>1</v>
      </c>
      <c r="C22" s="3">
        <v>2100</v>
      </c>
      <c r="D22" s="33"/>
    </row>
    <row r="23" spans="1:6">
      <c r="B23" s="39">
        <v>2</v>
      </c>
      <c r="C23" s="3">
        <v>2200</v>
      </c>
      <c r="D23" s="33"/>
    </row>
    <row r="24" spans="1:6">
      <c r="B24" s="39">
        <v>3</v>
      </c>
      <c r="C24" s="3">
        <v>2300</v>
      </c>
      <c r="D24" s="33"/>
    </row>
    <row r="25" spans="1:6">
      <c r="B25" s="39">
        <v>4</v>
      </c>
      <c r="C25" s="3">
        <v>2400</v>
      </c>
      <c r="D25" s="33"/>
    </row>
    <row r="26" spans="1:6">
      <c r="B26" s="39">
        <v>5</v>
      </c>
      <c r="C26" s="3">
        <v>2500</v>
      </c>
      <c r="D26" s="33"/>
    </row>
    <row r="27" spans="1:6">
      <c r="B27" s="39">
        <v>6</v>
      </c>
      <c r="C27" s="3">
        <v>2600</v>
      </c>
      <c r="D27" s="33"/>
    </row>
    <row r="28" spans="1:6">
      <c r="B28" s="39">
        <v>7</v>
      </c>
      <c r="C28" s="3">
        <v>2700</v>
      </c>
      <c r="D28" s="33"/>
    </row>
    <row r="29" spans="1:6">
      <c r="B29" s="39">
        <v>8</v>
      </c>
      <c r="C29" s="3">
        <v>2800</v>
      </c>
      <c r="D29" s="33"/>
    </row>
    <row r="30" spans="1:6">
      <c r="B30" s="39">
        <v>9</v>
      </c>
      <c r="C30" s="3">
        <v>2900</v>
      </c>
      <c r="D30" s="33"/>
    </row>
    <row r="31" spans="1:6">
      <c r="B31" s="72" t="s">
        <v>465</v>
      </c>
      <c r="C31" s="72"/>
      <c r="D31" s="72"/>
      <c r="E31" s="50">
        <f>SUM(D22:D30)</f>
        <v>0</v>
      </c>
    </row>
    <row r="33" spans="1:6">
      <c r="A33" s="68" t="s">
        <v>84</v>
      </c>
      <c r="B33" s="68"/>
      <c r="C33" s="68"/>
      <c r="D33" s="68"/>
      <c r="E33" s="68"/>
      <c r="F33" s="68"/>
    </row>
    <row r="35" spans="1:6" ht="30">
      <c r="B35" s="3" t="s">
        <v>83</v>
      </c>
      <c r="C35" s="3" t="s">
        <v>461</v>
      </c>
      <c r="D35" s="3" t="s">
        <v>462</v>
      </c>
    </row>
    <row r="36" spans="1:6">
      <c r="B36" s="39">
        <v>1</v>
      </c>
      <c r="C36" s="3">
        <v>3100</v>
      </c>
      <c r="D36" s="43"/>
    </row>
    <row r="37" spans="1:6">
      <c r="B37" s="39">
        <v>2</v>
      </c>
      <c r="C37" s="3">
        <v>3200</v>
      </c>
      <c r="D37" s="43"/>
    </row>
    <row r="38" spans="1:6">
      <c r="B38" s="39">
        <v>3</v>
      </c>
      <c r="C38" s="3">
        <v>3300</v>
      </c>
      <c r="D38" s="43"/>
    </row>
    <row r="39" spans="1:6">
      <c r="B39" s="39">
        <v>4</v>
      </c>
      <c r="C39" s="3">
        <v>3400</v>
      </c>
      <c r="D39" s="43"/>
    </row>
    <row r="40" spans="1:6">
      <c r="B40" s="39">
        <v>5</v>
      </c>
      <c r="C40" s="3">
        <v>3500</v>
      </c>
      <c r="D40" s="43"/>
    </row>
    <row r="41" spans="1:6">
      <c r="B41" s="39">
        <v>6</v>
      </c>
      <c r="C41" s="3">
        <v>3600</v>
      </c>
      <c r="D41" s="43"/>
    </row>
    <row r="42" spans="1:6">
      <c r="B42" s="39">
        <v>7</v>
      </c>
      <c r="C42" s="3">
        <v>3700</v>
      </c>
      <c r="D42" s="43"/>
    </row>
    <row r="43" spans="1:6">
      <c r="B43" s="39">
        <v>8</v>
      </c>
      <c r="C43" s="3">
        <v>3800</v>
      </c>
      <c r="D43" s="43"/>
    </row>
    <row r="44" spans="1:6">
      <c r="B44" s="39">
        <v>9</v>
      </c>
      <c r="C44" s="3">
        <v>3900</v>
      </c>
      <c r="D44" s="43"/>
    </row>
    <row r="45" spans="1:6">
      <c r="B45" s="73" t="s">
        <v>464</v>
      </c>
      <c r="C45" s="73"/>
      <c r="D45" s="73"/>
      <c r="E45" s="50">
        <f>SUM(D36:D44)</f>
        <v>0</v>
      </c>
    </row>
    <row r="48" spans="1:6">
      <c r="C48" s="44" t="str">
        <f>B17</f>
        <v>TOTAL EROGADO DEL CAPITULO 1000</v>
      </c>
      <c r="D48" s="37">
        <f>E17</f>
        <v>0</v>
      </c>
    </row>
    <row r="49" spans="1:6">
      <c r="C49" s="44" t="str">
        <f>B31</f>
        <v>TOTAL EROGADO DEL CAPITULO 2000</v>
      </c>
      <c r="D49" s="37">
        <f>E31</f>
        <v>0</v>
      </c>
    </row>
    <row r="50" spans="1:6">
      <c r="C50" s="44" t="str">
        <f>B45</f>
        <v>TOTAL EROGADO DEL CAPITULO 3000</v>
      </c>
      <c r="D50" s="37">
        <f>E45</f>
        <v>0</v>
      </c>
    </row>
    <row r="51" spans="1:6">
      <c r="C51" s="2" t="s">
        <v>62</v>
      </c>
    </row>
    <row r="53" spans="1:6">
      <c r="A53" s="68" t="s">
        <v>85</v>
      </c>
      <c r="B53" s="68"/>
      <c r="C53" s="68"/>
      <c r="D53" s="68"/>
      <c r="E53" s="68"/>
      <c r="F53" s="68"/>
    </row>
    <row r="55" spans="1:6">
      <c r="C55" t="s">
        <v>78</v>
      </c>
      <c r="D55" t="s">
        <v>86</v>
      </c>
    </row>
    <row r="56" spans="1:6" ht="30">
      <c r="C56" s="1" t="s">
        <v>466</v>
      </c>
    </row>
    <row r="57" spans="1:6" ht="30">
      <c r="C57" s="1" t="s">
        <v>467</v>
      </c>
    </row>
    <row r="58" spans="1:6">
      <c r="C58" s="1" t="s">
        <v>14</v>
      </c>
    </row>
    <row r="59" spans="1:6">
      <c r="C59" s="2" t="s">
        <v>62</v>
      </c>
      <c r="D59">
        <f>SUM(Tabla81115[No. De Alumnos])</f>
        <v>0</v>
      </c>
    </row>
    <row r="62" spans="1:6">
      <c r="B62" s="35"/>
      <c r="C62" s="36" t="s">
        <v>73</v>
      </c>
      <c r="D62" s="11"/>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40" zoomScale="145" zoomScaleNormal="145" workbookViewId="0">
      <selection activeCell="D42" sqref="D4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69" t="s">
        <v>468</v>
      </c>
      <c r="B1" s="69"/>
      <c r="C1" s="69"/>
      <c r="D1" s="69"/>
      <c r="E1" s="69"/>
      <c r="F1" s="69"/>
    </row>
    <row r="3" spans="1:6">
      <c r="A3" s="70" t="s">
        <v>13</v>
      </c>
      <c r="B3" s="70"/>
      <c r="D3" s="52">
        <f>'Jul-Sep'!D9</f>
        <v>2191012.5400000028</v>
      </c>
    </row>
    <row r="5" spans="1:6">
      <c r="A5" s="70" t="s">
        <v>6</v>
      </c>
      <c r="B5" s="70"/>
      <c r="D5" s="32">
        <f>SUM('INTEGRE Datos Generales'!D28:D30)</f>
        <v>0</v>
      </c>
    </row>
    <row r="7" spans="1:6">
      <c r="A7" s="71" t="s">
        <v>76</v>
      </c>
      <c r="B7" s="71"/>
      <c r="C7" s="6"/>
      <c r="D7" s="52">
        <f>+E17+E31+E45</f>
        <v>0</v>
      </c>
    </row>
    <row r="9" spans="1:6">
      <c r="A9" s="70" t="s">
        <v>12</v>
      </c>
      <c r="B9" s="70"/>
      <c r="C9" s="70"/>
      <c r="D9" s="52">
        <f>+D3+D5-D7</f>
        <v>2191012.5400000028</v>
      </c>
    </row>
    <row r="11" spans="1:6" ht="15" customHeight="1">
      <c r="A11" s="68" t="s">
        <v>77</v>
      </c>
      <c r="B11" s="68"/>
      <c r="C11" s="68"/>
      <c r="D11" s="68"/>
      <c r="E11" s="68"/>
      <c r="F11" s="68"/>
    </row>
    <row r="13" spans="1:6">
      <c r="B13" s="3" t="s">
        <v>78</v>
      </c>
      <c r="C13" s="3" t="s">
        <v>81</v>
      </c>
      <c r="D13" s="3" t="s">
        <v>11</v>
      </c>
      <c r="F13" s="42"/>
    </row>
    <row r="14" spans="1:6" ht="28.5" customHeight="1">
      <c r="B14" s="39" t="s">
        <v>10</v>
      </c>
      <c r="C14" s="3"/>
      <c r="D14" s="33"/>
      <c r="E14" s="41"/>
      <c r="F14" s="41"/>
    </row>
    <row r="15" spans="1:6" ht="28.5" customHeight="1">
      <c r="B15" s="39" t="s">
        <v>79</v>
      </c>
      <c r="C15" s="3"/>
      <c r="D15" s="33"/>
      <c r="E15" s="41"/>
      <c r="F15" s="41"/>
    </row>
    <row r="16" spans="1:6" ht="28.5" customHeight="1">
      <c r="B16" s="39" t="s">
        <v>80</v>
      </c>
      <c r="C16" s="3"/>
      <c r="D16" s="33"/>
      <c r="E16" s="41"/>
      <c r="F16" s="41"/>
    </row>
    <row r="17" spans="1:6">
      <c r="B17" s="72" t="s">
        <v>463</v>
      </c>
      <c r="C17" s="72"/>
      <c r="D17" s="72"/>
      <c r="E17" s="34">
        <f>SUM(D14:D16)</f>
        <v>0</v>
      </c>
    </row>
    <row r="18" spans="1:6">
      <c r="B18" s="2"/>
      <c r="C18" s="2"/>
      <c r="D18" s="2"/>
      <c r="E18" s="5"/>
    </row>
    <row r="19" spans="1:6">
      <c r="A19" s="68" t="s">
        <v>82</v>
      </c>
      <c r="B19" s="68"/>
      <c r="C19" s="68"/>
      <c r="D19" s="68"/>
      <c r="E19" s="68"/>
      <c r="F19" s="68"/>
    </row>
    <row r="21" spans="1:6" ht="37.5" customHeight="1">
      <c r="B21" s="3" t="s">
        <v>83</v>
      </c>
      <c r="C21" s="3" t="s">
        <v>461</v>
      </c>
      <c r="D21" s="3" t="s">
        <v>462</v>
      </c>
    </row>
    <row r="22" spans="1:6">
      <c r="B22" s="39">
        <v>1</v>
      </c>
      <c r="C22" s="3">
        <v>2100</v>
      </c>
      <c r="D22" s="33"/>
    </row>
    <row r="23" spans="1:6">
      <c r="B23" s="39">
        <v>2</v>
      </c>
      <c r="C23" s="3">
        <v>2200</v>
      </c>
      <c r="D23" s="33"/>
    </row>
    <row r="24" spans="1:6">
      <c r="B24" s="39">
        <v>3</v>
      </c>
      <c r="C24" s="3">
        <v>2300</v>
      </c>
      <c r="D24" s="33"/>
    </row>
    <row r="25" spans="1:6">
      <c r="B25" s="39">
        <v>4</v>
      </c>
      <c r="C25" s="3">
        <v>2400</v>
      </c>
      <c r="D25" s="33"/>
    </row>
    <row r="26" spans="1:6">
      <c r="B26" s="39">
        <v>5</v>
      </c>
      <c r="C26" s="3">
        <v>2500</v>
      </c>
      <c r="D26" s="33"/>
    </row>
    <row r="27" spans="1:6">
      <c r="B27" s="39">
        <v>6</v>
      </c>
      <c r="C27" s="3">
        <v>2600</v>
      </c>
      <c r="D27" s="33"/>
    </row>
    <row r="28" spans="1:6">
      <c r="B28" s="39">
        <v>7</v>
      </c>
      <c r="C28" s="3">
        <v>2700</v>
      </c>
      <c r="D28" s="33"/>
    </row>
    <row r="29" spans="1:6">
      <c r="B29" s="39">
        <v>8</v>
      </c>
      <c r="C29" s="3">
        <v>2800</v>
      </c>
      <c r="D29" s="33"/>
    </row>
    <row r="30" spans="1:6">
      <c r="B30" s="39">
        <v>9</v>
      </c>
      <c r="C30" s="3">
        <v>2900</v>
      </c>
      <c r="D30" s="33"/>
    </row>
    <row r="31" spans="1:6">
      <c r="B31" s="72" t="s">
        <v>465</v>
      </c>
      <c r="C31" s="72"/>
      <c r="D31" s="72"/>
      <c r="E31" s="34">
        <f>SUM(D22:D30)</f>
        <v>0</v>
      </c>
    </row>
    <row r="33" spans="1:6">
      <c r="A33" s="68" t="s">
        <v>84</v>
      </c>
      <c r="B33" s="68"/>
      <c r="C33" s="68"/>
      <c r="D33" s="68"/>
      <c r="E33" s="68"/>
      <c r="F33" s="68"/>
    </row>
    <row r="35" spans="1:6" ht="30">
      <c r="B35" s="3" t="s">
        <v>83</v>
      </c>
      <c r="C35" s="3" t="s">
        <v>461</v>
      </c>
      <c r="D35" s="3" t="s">
        <v>462</v>
      </c>
    </row>
    <row r="36" spans="1:6">
      <c r="B36" s="39">
        <v>1</v>
      </c>
      <c r="C36" s="3">
        <v>3100</v>
      </c>
      <c r="D36" s="43"/>
    </row>
    <row r="37" spans="1:6">
      <c r="B37" s="39">
        <v>2</v>
      </c>
      <c r="C37" s="3">
        <v>3200</v>
      </c>
      <c r="D37" s="43"/>
    </row>
    <row r="38" spans="1:6">
      <c r="B38" s="39">
        <v>3</v>
      </c>
      <c r="C38" s="3">
        <v>3300</v>
      </c>
      <c r="D38" s="43"/>
    </row>
    <row r="39" spans="1:6">
      <c r="B39" s="39">
        <v>4</v>
      </c>
      <c r="C39" s="3">
        <v>3400</v>
      </c>
      <c r="D39" s="43"/>
    </row>
    <row r="40" spans="1:6">
      <c r="B40" s="39">
        <v>5</v>
      </c>
      <c r="C40" s="3">
        <v>3500</v>
      </c>
      <c r="D40" s="43"/>
    </row>
    <row r="41" spans="1:6">
      <c r="B41" s="39">
        <v>6</v>
      </c>
      <c r="C41" s="3">
        <v>3600</v>
      </c>
      <c r="D41" s="43"/>
    </row>
    <row r="42" spans="1:6">
      <c r="B42" s="39">
        <v>7</v>
      </c>
      <c r="C42" s="3">
        <v>3700</v>
      </c>
      <c r="D42" s="43"/>
    </row>
    <row r="43" spans="1:6">
      <c r="B43" s="39">
        <v>8</v>
      </c>
      <c r="C43" s="3">
        <v>3800</v>
      </c>
      <c r="D43" s="43"/>
    </row>
    <row r="44" spans="1:6">
      <c r="B44" s="39">
        <v>9</v>
      </c>
      <c r="C44" s="3">
        <v>3900</v>
      </c>
      <c r="D44" s="43"/>
    </row>
    <row r="45" spans="1:6">
      <c r="B45" s="73" t="s">
        <v>464</v>
      </c>
      <c r="C45" s="73"/>
      <c r="D45" s="73"/>
      <c r="E45" s="34">
        <f>SUM(D36:D44)</f>
        <v>0</v>
      </c>
    </row>
    <row r="48" spans="1:6">
      <c r="C48" s="44" t="str">
        <f>B17</f>
        <v>TOTAL EROGADO DEL CAPITULO 1000</v>
      </c>
      <c r="D48" s="37">
        <f>E17</f>
        <v>0</v>
      </c>
    </row>
    <row r="49" spans="1:6">
      <c r="C49" s="44" t="str">
        <f>B31</f>
        <v>TOTAL EROGADO DEL CAPITULO 2000</v>
      </c>
      <c r="D49" s="37">
        <f>E31</f>
        <v>0</v>
      </c>
    </row>
    <row r="50" spans="1:6">
      <c r="C50" s="44" t="str">
        <f>B45</f>
        <v>TOTAL EROGADO DEL CAPITULO 3000</v>
      </c>
      <c r="D50" s="37">
        <f>E45</f>
        <v>0</v>
      </c>
    </row>
    <row r="51" spans="1:6">
      <c r="C51" s="2" t="s">
        <v>62</v>
      </c>
    </row>
    <row r="53" spans="1:6">
      <c r="A53" s="68" t="s">
        <v>85</v>
      </c>
      <c r="B53" s="68"/>
      <c r="C53" s="68"/>
      <c r="D53" s="68"/>
      <c r="E53" s="68"/>
      <c r="F53" s="68"/>
    </row>
    <row r="55" spans="1:6">
      <c r="C55" t="s">
        <v>78</v>
      </c>
      <c r="D55" t="s">
        <v>86</v>
      </c>
    </row>
    <row r="56" spans="1:6" ht="30">
      <c r="C56" s="1" t="s">
        <v>466</v>
      </c>
    </row>
    <row r="57" spans="1:6" ht="30">
      <c r="C57" s="1" t="s">
        <v>467</v>
      </c>
    </row>
    <row r="58" spans="1:6">
      <c r="C58" s="1" t="s">
        <v>14</v>
      </c>
    </row>
    <row r="59" spans="1:6">
      <c r="C59" s="2" t="s">
        <v>62</v>
      </c>
      <c r="D59">
        <f>SUM(Tabla8111519[No. De Alumnos])</f>
        <v>0</v>
      </c>
    </row>
    <row r="62" spans="1:6">
      <c r="B62" s="35"/>
      <c r="C62" s="36" t="s">
        <v>73</v>
      </c>
      <c r="D62" s="11"/>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topLeftCell="A13" zoomScale="145" zoomScaleNormal="145" workbookViewId="0">
      <selection activeCell="A31" sqref="A31"/>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69" t="s">
        <v>71</v>
      </c>
      <c r="B1" s="69"/>
      <c r="C1" s="69"/>
      <c r="D1" s="69"/>
      <c r="E1" s="69"/>
      <c r="F1" s="1"/>
    </row>
    <row r="2" spans="1:6" ht="15" customHeight="1">
      <c r="A2" s="75" t="s">
        <v>484</v>
      </c>
      <c r="B2" s="75"/>
      <c r="C2" s="75"/>
      <c r="D2" s="75"/>
      <c r="E2" s="75"/>
    </row>
    <row r="3" spans="1:6">
      <c r="A3" s="67"/>
      <c r="B3" s="67"/>
      <c r="C3" s="67"/>
      <c r="D3" s="67"/>
      <c r="E3" s="67"/>
    </row>
    <row r="5" spans="1:6" s="4" customFormat="1" ht="33.75" customHeight="1">
      <c r="A5" s="3" t="s">
        <v>7</v>
      </c>
      <c r="B5" s="55" t="s">
        <v>481</v>
      </c>
      <c r="C5" s="55" t="s">
        <v>482</v>
      </c>
      <c r="D5" s="3" t="s">
        <v>63</v>
      </c>
      <c r="E5" s="3" t="s">
        <v>64</v>
      </c>
    </row>
    <row r="6" spans="1:6">
      <c r="A6" s="39" t="s">
        <v>65</v>
      </c>
      <c r="B6" s="28">
        <f>'INTEGRE Datos Generales'!D19+'INTEGRE Datos Generales'!D20+'INTEGRE Datos Generales'!D21</f>
        <v>23831352</v>
      </c>
      <c r="C6" s="28"/>
      <c r="D6" s="28">
        <f>'Integre Ene-Mar'!D7</f>
        <v>21640339.459999997</v>
      </c>
      <c r="E6" s="27">
        <f>+B6+C6-D6</f>
        <v>2191012.5400000028</v>
      </c>
    </row>
    <row r="7" spans="1:6">
      <c r="A7" s="39" t="s">
        <v>66</v>
      </c>
      <c r="B7" s="28">
        <f>'INTEGRE Datos Generales'!D22+'INTEGRE Datos Generales'!D23+'INTEGRE Datos Generales'!D24</f>
        <v>0</v>
      </c>
      <c r="C7" s="28"/>
      <c r="D7" s="28">
        <f>'Abr-Jun'!D7</f>
        <v>0</v>
      </c>
      <c r="E7" s="27">
        <f>+B7+C7-D7</f>
        <v>0</v>
      </c>
    </row>
    <row r="8" spans="1:6">
      <c r="A8" s="39" t="s">
        <v>67</v>
      </c>
      <c r="B8" s="28">
        <f>'INTEGRE Datos Generales'!D25+'INTEGRE Datos Generales'!D26+'INTEGRE Datos Generales'!D27</f>
        <v>0</v>
      </c>
      <c r="C8" s="28"/>
      <c r="D8" s="28">
        <f>'Jul-Sep'!D7</f>
        <v>0</v>
      </c>
      <c r="E8" s="27">
        <f>+B8+C8-D8</f>
        <v>0</v>
      </c>
    </row>
    <row r="9" spans="1:6">
      <c r="A9" s="39" t="s">
        <v>68</v>
      </c>
      <c r="B9" s="28">
        <f>'INTEGRE Datos Generales'!D28+'INTEGRE Datos Generales'!D29+'INTEGRE Datos Generales'!D30</f>
        <v>0</v>
      </c>
      <c r="C9" s="28"/>
      <c r="D9" s="28">
        <f>'Oct-Dic'!D7</f>
        <v>0</v>
      </c>
      <c r="E9" s="27">
        <f>+B9+C9-D9</f>
        <v>0</v>
      </c>
    </row>
    <row r="10" spans="1:6">
      <c r="A10" s="2" t="s">
        <v>62</v>
      </c>
      <c r="B10" s="28">
        <f t="shared" ref="B10" si="0">SUM(B6:B9)</f>
        <v>23831352</v>
      </c>
      <c r="C10" s="28">
        <f>SUBTOTAL(109,C6:C9)</f>
        <v>0</v>
      </c>
      <c r="D10" s="28">
        <f>SUBTOTAL(109,D6:D9)</f>
        <v>21640339.459999997</v>
      </c>
      <c r="E10" s="27">
        <f>SUM(E6:E9)</f>
        <v>2191012.5400000028</v>
      </c>
    </row>
    <row r="12" spans="1:6" ht="15" customHeight="1">
      <c r="A12" s="68" t="s">
        <v>483</v>
      </c>
      <c r="B12" s="68"/>
      <c r="C12" s="68"/>
      <c r="D12" s="68"/>
      <c r="E12" s="68"/>
    </row>
    <row r="14" spans="1:6" ht="15" customHeight="1">
      <c r="A14" s="76" t="s">
        <v>72</v>
      </c>
      <c r="B14" s="76"/>
      <c r="C14" s="76"/>
    </row>
    <row r="15" spans="1:6">
      <c r="A15" s="76"/>
      <c r="B15" s="76"/>
      <c r="C15" s="76"/>
      <c r="D15" s="29">
        <f>E10</f>
        <v>2191012.5400000028</v>
      </c>
    </row>
    <row r="16" spans="1:6">
      <c r="A16" s="40"/>
      <c r="B16" s="40"/>
      <c r="C16" s="40"/>
    </row>
    <row r="17" spans="1:4" ht="15" customHeight="1">
      <c r="A17" s="76" t="s">
        <v>69</v>
      </c>
      <c r="B17" s="76"/>
      <c r="C17" s="76"/>
    </row>
    <row r="18" spans="1:4">
      <c r="A18" s="76"/>
      <c r="B18" s="76"/>
      <c r="C18" s="76"/>
    </row>
    <row r="19" spans="1:4">
      <c r="A19" s="76"/>
      <c r="B19" s="76"/>
      <c r="C19" s="76"/>
      <c r="D19" s="53"/>
    </row>
    <row r="21" spans="1:4">
      <c r="A21" s="76" t="s">
        <v>70</v>
      </c>
      <c r="B21" s="76"/>
      <c r="C21" s="76"/>
    </row>
    <row r="22" spans="1:4">
      <c r="A22" s="76"/>
      <c r="B22" s="76"/>
      <c r="C22" s="76"/>
      <c r="D22" s="30">
        <f>D15-D19</f>
        <v>2191012.5400000028</v>
      </c>
    </row>
    <row r="24" spans="1:4">
      <c r="B24" s="77" t="s">
        <v>8</v>
      </c>
      <c r="C24" s="77"/>
      <c r="D24" s="29">
        <f>+D22-D26</f>
        <v>2191012.5400000028</v>
      </c>
    </row>
    <row r="26" spans="1:4">
      <c r="B26" s="74" t="s">
        <v>9</v>
      </c>
      <c r="C26" s="74"/>
      <c r="D26" s="54"/>
    </row>
    <row r="29" spans="1:4">
      <c r="A29" t="s">
        <v>501</v>
      </c>
    </row>
    <row r="30" spans="1:4">
      <c r="A30" t="s">
        <v>502</v>
      </c>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4:J47"/>
  <sheetViews>
    <sheetView showGridLines="0" zoomScale="115" zoomScaleNormal="115" zoomScalePageLayoutView="160" workbookViewId="0">
      <selection activeCell="B26" sqref="B26"/>
    </sheetView>
  </sheetViews>
  <sheetFormatPr baseColWidth="10" defaultRowHeight="15"/>
  <cols>
    <col min="1" max="1" width="3.28515625" style="6" customWidth="1"/>
    <col min="2" max="2" width="11.42578125" style="6"/>
    <col min="3" max="6" width="17.42578125" style="6" customWidth="1"/>
    <col min="7" max="7" width="4.140625" style="6" customWidth="1"/>
    <col min="8" max="8" width="15" customWidth="1"/>
    <col min="9" max="9" width="15" bestFit="1" customWidth="1"/>
  </cols>
  <sheetData>
    <row r="4" spans="2:7">
      <c r="B4" s="81" t="s">
        <v>495</v>
      </c>
      <c r="C4" s="81"/>
      <c r="D4" s="82"/>
      <c r="E4" s="81"/>
      <c r="F4" s="82"/>
      <c r="G4" s="49"/>
    </row>
    <row r="5" spans="2:7">
      <c r="B5" s="86" t="str">
        <f>'INTEGRE Datos Generales'!B5</f>
        <v>Querétaro</v>
      </c>
      <c r="C5" s="87"/>
      <c r="E5" s="86" t="str">
        <f>'INTEGRE Datos Generales'!B7</f>
        <v>U T  de Querétaro</v>
      </c>
      <c r="F5" s="87"/>
    </row>
    <row r="6" spans="2:7" ht="6.75" customHeight="1"/>
    <row r="7" spans="2:7">
      <c r="B7" s="57" t="s">
        <v>470</v>
      </c>
      <c r="C7" s="78">
        <f>'INTEGRE Datos Generales'!B14</f>
        <v>1.26800011980386E+16</v>
      </c>
      <c r="D7" s="79"/>
      <c r="E7" s="80" t="str">
        <f>'INTEGRE Datos Generales'!E14</f>
        <v>BBVA BANCOMER</v>
      </c>
      <c r="F7" s="80"/>
    </row>
    <row r="8" spans="2:7" ht="6.75" customHeight="1"/>
    <row r="9" spans="2:7">
      <c r="C9" s="59" t="s">
        <v>471</v>
      </c>
      <c r="D9" s="59" t="s">
        <v>472</v>
      </c>
      <c r="E9" s="59" t="s">
        <v>473</v>
      </c>
      <c r="F9" s="59" t="s">
        <v>474</v>
      </c>
    </row>
    <row r="10" spans="2:7">
      <c r="B10" s="83" t="s">
        <v>475</v>
      </c>
      <c r="C10" s="84">
        <f>'Integre Ene-Mar'!D5</f>
        <v>23831352</v>
      </c>
      <c r="D10" s="84">
        <f>'Abr-Jun'!D5</f>
        <v>0</v>
      </c>
      <c r="E10" s="84">
        <f>'Jul-Sep'!D5</f>
        <v>0</v>
      </c>
      <c r="F10" s="84">
        <f>'Oct-Dic'!D5</f>
        <v>0</v>
      </c>
    </row>
    <row r="11" spans="2:7">
      <c r="B11" s="83"/>
      <c r="C11" s="85"/>
      <c r="D11" s="85"/>
      <c r="E11" s="85"/>
      <c r="F11" s="85"/>
    </row>
    <row r="12" spans="2:7">
      <c r="B12" s="89" t="s">
        <v>491</v>
      </c>
      <c r="C12" s="84">
        <f>'Integre Ene-Mar'!D48</f>
        <v>20288155.91</v>
      </c>
      <c r="D12" s="84">
        <f>'Abr-Jun'!D48</f>
        <v>0</v>
      </c>
      <c r="E12" s="84">
        <f>'Jul-Sep'!D48</f>
        <v>0</v>
      </c>
      <c r="F12" s="84">
        <f>'Oct-Dic'!D48</f>
        <v>0</v>
      </c>
    </row>
    <row r="13" spans="2:7">
      <c r="B13" s="89"/>
      <c r="C13" s="85"/>
      <c r="D13" s="88"/>
      <c r="E13" s="85"/>
      <c r="F13" s="85"/>
    </row>
    <row r="14" spans="2:7">
      <c r="B14" s="89" t="s">
        <v>492</v>
      </c>
      <c r="C14" s="84">
        <f>'Integre Ene-Mar'!D49</f>
        <v>38983.99</v>
      </c>
      <c r="D14" s="84">
        <f>'Abr-Jun'!D49</f>
        <v>0</v>
      </c>
      <c r="E14" s="84">
        <f>'Jul-Sep'!D49</f>
        <v>0</v>
      </c>
      <c r="F14" s="84">
        <f>'Oct-Dic'!D49</f>
        <v>0</v>
      </c>
    </row>
    <row r="15" spans="2:7">
      <c r="B15" s="89"/>
      <c r="C15" s="88"/>
      <c r="D15" s="88"/>
      <c r="E15" s="85"/>
      <c r="F15" s="85"/>
    </row>
    <row r="16" spans="2:7">
      <c r="B16" s="89" t="s">
        <v>493</v>
      </c>
      <c r="C16" s="84">
        <f>'Integre Ene-Mar'!D50</f>
        <v>1313199.5599999998</v>
      </c>
      <c r="D16" s="84">
        <f>'Abr-Jun'!D50</f>
        <v>0</v>
      </c>
      <c r="E16" s="84">
        <f>'Jul-Sep'!D50</f>
        <v>0</v>
      </c>
      <c r="F16" s="84">
        <f>'Oct-Dic'!D50</f>
        <v>0</v>
      </c>
    </row>
    <row r="17" spans="1:10">
      <c r="B17" s="89"/>
      <c r="C17" s="88"/>
      <c r="D17" s="88"/>
      <c r="E17" s="85"/>
      <c r="F17" s="85"/>
    </row>
    <row r="18" spans="1:10" ht="6.75" customHeight="1">
      <c r="C18" s="51"/>
      <c r="D18" s="51"/>
      <c r="E18" s="51"/>
      <c r="F18" s="51"/>
    </row>
    <row r="19" spans="1:10">
      <c r="B19" s="91" t="s">
        <v>496</v>
      </c>
      <c r="C19" s="91"/>
      <c r="D19" s="91"/>
      <c r="E19" s="91"/>
      <c r="F19" s="91"/>
    </row>
    <row r="20" spans="1:10" ht="6.75" customHeight="1">
      <c r="C20" s="51"/>
      <c r="D20" s="51"/>
      <c r="E20" s="51"/>
      <c r="F20" s="51"/>
    </row>
    <row r="21" spans="1:10" ht="19.5" customHeight="1">
      <c r="B21" s="93" t="s">
        <v>485</v>
      </c>
      <c r="C21" s="93"/>
      <c r="D21" s="93"/>
      <c r="E21" s="93"/>
      <c r="F21" s="58">
        <f>'Saldos al final del ejerc.'!D15</f>
        <v>2191012.5400000028</v>
      </c>
      <c r="H21" s="65"/>
      <c r="I21" s="61"/>
    </row>
    <row r="22" spans="1:10" ht="19.5" customHeight="1">
      <c r="B22" s="93" t="s">
        <v>486</v>
      </c>
      <c r="C22" s="93"/>
      <c r="D22" s="93"/>
      <c r="E22" s="93"/>
      <c r="F22" s="58">
        <f>'Saldos al final del ejerc.'!D19</f>
        <v>0</v>
      </c>
    </row>
    <row r="23" spans="1:10" ht="19.5" customHeight="1">
      <c r="B23" s="93" t="s">
        <v>488</v>
      </c>
      <c r="C23" s="93"/>
      <c r="D23" s="93"/>
      <c r="E23" s="93"/>
      <c r="F23" s="58">
        <f>'Saldos al final del ejerc.'!D22</f>
        <v>2191012.5400000028</v>
      </c>
    </row>
    <row r="24" spans="1:10" ht="19.5" customHeight="1">
      <c r="B24" s="93" t="s">
        <v>489</v>
      </c>
      <c r="C24" s="93"/>
      <c r="D24" s="93"/>
      <c r="E24" s="93"/>
      <c r="F24" s="58">
        <f>'Saldos al final del ejerc.'!D24</f>
        <v>2191012.5400000028</v>
      </c>
    </row>
    <row r="25" spans="1:10" ht="27" customHeight="1">
      <c r="B25" s="93" t="s">
        <v>490</v>
      </c>
      <c r="C25" s="93"/>
      <c r="D25" s="93"/>
      <c r="E25" s="93"/>
      <c r="F25" s="58">
        <f>'Saldos al final del ejerc.'!D26</f>
        <v>0</v>
      </c>
    </row>
    <row r="26" spans="1:10" ht="14.25" customHeight="1">
      <c r="I26" s="65"/>
      <c r="J26" s="61"/>
    </row>
    <row r="27" spans="1:10" ht="15" customHeight="1">
      <c r="B27" s="90" t="s">
        <v>494</v>
      </c>
      <c r="C27" s="90"/>
      <c r="D27" s="90"/>
      <c r="E27" s="90"/>
      <c r="F27" s="90"/>
      <c r="G27" s="60"/>
    </row>
    <row r="28" spans="1:10">
      <c r="A28" s="60"/>
      <c r="B28" s="90"/>
      <c r="C28" s="90"/>
      <c r="D28" s="90"/>
      <c r="E28" s="90"/>
      <c r="F28" s="90"/>
      <c r="G28" s="60"/>
    </row>
    <row r="29" spans="1:10">
      <c r="A29" s="60"/>
      <c r="B29" s="90"/>
      <c r="C29" s="90"/>
      <c r="D29" s="90"/>
      <c r="E29" s="90"/>
      <c r="F29" s="90"/>
      <c r="G29" s="60"/>
    </row>
    <row r="30" spans="1:10">
      <c r="A30" s="60"/>
      <c r="B30" s="90"/>
      <c r="C30" s="90"/>
      <c r="D30" s="90"/>
      <c r="E30" s="90"/>
      <c r="F30" s="90"/>
      <c r="G30" s="60"/>
    </row>
    <row r="31" spans="1:10">
      <c r="A31" s="60"/>
      <c r="B31" s="90"/>
      <c r="C31" s="90"/>
      <c r="D31" s="90"/>
      <c r="E31" s="90"/>
      <c r="F31" s="90"/>
      <c r="G31" s="60"/>
    </row>
    <row r="32" spans="1:10">
      <c r="A32" s="60"/>
      <c r="B32" s="90"/>
      <c r="C32" s="90"/>
      <c r="D32" s="90"/>
      <c r="E32" s="90"/>
      <c r="F32" s="90"/>
      <c r="G32" s="60"/>
    </row>
    <row r="33" spans="1:7">
      <c r="A33" s="60"/>
      <c r="B33" s="90"/>
      <c r="C33" s="90"/>
      <c r="D33" s="90"/>
      <c r="E33" s="90"/>
      <c r="F33" s="90"/>
      <c r="G33" s="60"/>
    </row>
    <row r="34" spans="1:7">
      <c r="A34" s="60"/>
      <c r="B34" s="90"/>
      <c r="C34" s="90"/>
      <c r="D34" s="90"/>
      <c r="E34" s="90"/>
      <c r="F34" s="90"/>
      <c r="G34" s="60"/>
    </row>
    <row r="35" spans="1:7">
      <c r="A35" s="60"/>
      <c r="B35" s="90"/>
      <c r="C35" s="90"/>
      <c r="D35" s="90"/>
      <c r="E35" s="90"/>
      <c r="F35" s="90"/>
      <c r="G35" s="60"/>
    </row>
    <row r="36" spans="1:7">
      <c r="A36" s="60"/>
      <c r="B36" s="90"/>
      <c r="C36" s="90"/>
      <c r="D36" s="90"/>
      <c r="E36" s="90"/>
      <c r="F36" s="90"/>
      <c r="G36" s="60"/>
    </row>
    <row r="37" spans="1:7" ht="8.25" customHeight="1">
      <c r="A37" s="56"/>
      <c r="B37" s="56"/>
      <c r="C37" s="56"/>
      <c r="D37" s="56"/>
      <c r="E37" s="56"/>
      <c r="F37" s="56"/>
      <c r="G37" s="56"/>
    </row>
    <row r="38" spans="1:7">
      <c r="B38" s="94" t="s">
        <v>74</v>
      </c>
      <c r="C38" s="94"/>
      <c r="E38" s="94" t="s">
        <v>273</v>
      </c>
      <c r="F38" s="94"/>
    </row>
    <row r="42" spans="1:7">
      <c r="B42" s="95" t="str">
        <f>'INTEGRE Datos Generales'!C36</f>
        <v>M. en C. José Carlos Arredondo Velázquez</v>
      </c>
      <c r="C42" s="95"/>
      <c r="E42" s="95" t="str">
        <f>'INTEGRE Datos Generales'!C38</f>
        <v>MDCO. Apolinar Villegas Arcos</v>
      </c>
      <c r="F42" s="95"/>
    </row>
    <row r="43" spans="1:7">
      <c r="B43" s="96"/>
      <c r="C43" s="96"/>
      <c r="E43" s="96"/>
      <c r="F43" s="96"/>
    </row>
    <row r="44" spans="1:7">
      <c r="B44" s="97" t="s">
        <v>477</v>
      </c>
      <c r="C44" s="97"/>
      <c r="E44" s="98" t="s">
        <v>479</v>
      </c>
      <c r="F44" s="98"/>
    </row>
    <row r="45" spans="1:7">
      <c r="B45" s="97"/>
      <c r="C45" s="97"/>
      <c r="E45" s="98"/>
      <c r="F45" s="98"/>
    </row>
    <row r="47" spans="1:7">
      <c r="A47" s="92">
        <f ca="1">TODAY()</f>
        <v>45026</v>
      </c>
      <c r="B47" s="92"/>
      <c r="C47" s="92"/>
      <c r="D47" s="92"/>
      <c r="E47" s="92"/>
      <c r="F47" s="92"/>
      <c r="G47" s="92"/>
    </row>
  </sheetData>
  <mergeCells count="39">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C7:D7"/>
    <mergeCell ref="E7:F7"/>
    <mergeCell ref="B4:F4"/>
    <mergeCell ref="B10:B11"/>
    <mergeCell ref="C10:C11"/>
    <mergeCell ref="D10:D11"/>
    <mergeCell ref="E10:E11"/>
    <mergeCell ref="F10:F11"/>
    <mergeCell ref="E5:F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A58" zoomScale="160" zoomScaleNormal="160" workbookViewId="0">
      <selection activeCell="E7" sqref="E7"/>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INTEGRE Datos Generales</vt:lpstr>
      <vt:lpstr>Integre Ene-Mar</vt:lpstr>
      <vt:lpstr>Abr-Jun</vt:lpstr>
      <vt:lpstr>Jul-Sep</vt:lpstr>
      <vt:lpstr>Oct-Dic</vt:lpstr>
      <vt:lpstr>Saldos al final del ejerc.</vt:lpstr>
      <vt:lpstr>INTEGRE INFORME</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Erika Flores Flores</cp:lastModifiedBy>
  <cp:lastPrinted>2023-04-04T20:10:51Z</cp:lastPrinted>
  <dcterms:created xsi:type="dcterms:W3CDTF">2021-12-13T17:11:33Z</dcterms:created>
  <dcterms:modified xsi:type="dcterms:W3CDTF">2023-04-10T22:17:34Z</dcterms:modified>
</cp:coreProperties>
</file>